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igue\Desktop\My_Documents\Instituto.Superior.Tecnico\PhD\task-legibility\legible_task\data\results\frameworks_comparison\"/>
    </mc:Choice>
  </mc:AlternateContent>
  <xr:revisionPtr revIDLastSave="0" documentId="13_ncr:1_{89F546F1-2600-4CFE-8A03-83F15B7BA187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goals" sheetId="1" r:id="rId1"/>
    <sheet name="goals detailed" sheetId="3" r:id="rId2"/>
    <sheet name="goals processed" sheetId="5" r:id="rId3"/>
    <sheet name="scale" sheetId="2" r:id="rId4"/>
    <sheet name="scale detailed" sheetId="4" r:id="rId5"/>
    <sheet name="scale processe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256" i="6" l="1"/>
  <c r="BC256" i="6"/>
  <c r="BB256" i="6"/>
  <c r="BA256" i="6"/>
  <c r="BD255" i="6"/>
  <c r="I9" i="2" s="1"/>
  <c r="AG9" i="2" s="1"/>
  <c r="BC255" i="6"/>
  <c r="BB255" i="6"/>
  <c r="BA255" i="6"/>
  <c r="AZ256" i="6"/>
  <c r="AY256" i="6"/>
  <c r="AX256" i="6"/>
  <c r="AW256" i="6"/>
  <c r="AZ255" i="6"/>
  <c r="AY255" i="6"/>
  <c r="AX255" i="6"/>
  <c r="D9" i="2" s="1"/>
  <c r="AW255" i="6"/>
  <c r="AV256" i="6"/>
  <c r="AU256" i="6"/>
  <c r="AT256" i="6"/>
  <c r="AS256" i="6"/>
  <c r="AV255" i="6"/>
  <c r="I8" i="2" s="1"/>
  <c r="AF8" i="2" s="1"/>
  <c r="AU255" i="6"/>
  <c r="AT255" i="6"/>
  <c r="AS255" i="6"/>
  <c r="AR256" i="6"/>
  <c r="AQ256" i="6"/>
  <c r="AP256" i="6"/>
  <c r="AO256" i="6"/>
  <c r="AR255" i="6"/>
  <c r="AQ255" i="6"/>
  <c r="AP255" i="6"/>
  <c r="D8" i="2" s="1"/>
  <c r="AO255" i="6"/>
  <c r="AN256" i="6"/>
  <c r="AM256" i="6"/>
  <c r="AL256" i="6"/>
  <c r="AK256" i="6"/>
  <c r="AN255" i="6"/>
  <c r="AM255" i="6"/>
  <c r="G7" i="2" s="1"/>
  <c r="AC7" i="2" s="1"/>
  <c r="AL255" i="6"/>
  <c r="E7" i="2" s="1"/>
  <c r="X7" i="2" s="1"/>
  <c r="AK255" i="6"/>
  <c r="AJ256" i="6"/>
  <c r="AI256" i="6"/>
  <c r="AH256" i="6"/>
  <c r="AG256" i="6"/>
  <c r="AJ255" i="6"/>
  <c r="AI255" i="6"/>
  <c r="AH255" i="6"/>
  <c r="AG255" i="6"/>
  <c r="AF256" i="6"/>
  <c r="AE256" i="6"/>
  <c r="AD256" i="6"/>
  <c r="AC256" i="6"/>
  <c r="AF255" i="6"/>
  <c r="AE255" i="6"/>
  <c r="AD255" i="6"/>
  <c r="AC255" i="6"/>
  <c r="AB256" i="6"/>
  <c r="AA256" i="6"/>
  <c r="Z256" i="6"/>
  <c r="Y256" i="6"/>
  <c r="AB255" i="6"/>
  <c r="AA255" i="6"/>
  <c r="Z255" i="6"/>
  <c r="D6" i="2" s="1"/>
  <c r="Y255" i="6"/>
  <c r="X256" i="6"/>
  <c r="W256" i="6"/>
  <c r="V256" i="6"/>
  <c r="U256" i="6"/>
  <c r="X255" i="6"/>
  <c r="W255" i="6"/>
  <c r="V255" i="6"/>
  <c r="U255" i="6"/>
  <c r="T256" i="6"/>
  <c r="S256" i="6"/>
  <c r="R256" i="6"/>
  <c r="Q256" i="6"/>
  <c r="T255" i="6"/>
  <c r="S255" i="6"/>
  <c r="R255" i="6"/>
  <c r="Q255" i="6"/>
  <c r="P256" i="6"/>
  <c r="O256" i="6"/>
  <c r="N256" i="6"/>
  <c r="M256" i="6"/>
  <c r="P255" i="6"/>
  <c r="O255" i="6"/>
  <c r="N255" i="6"/>
  <c r="M255" i="6"/>
  <c r="L256" i="6"/>
  <c r="K256" i="6"/>
  <c r="J256" i="6"/>
  <c r="I256" i="6"/>
  <c r="L255" i="6"/>
  <c r="K255" i="6"/>
  <c r="J255" i="6"/>
  <c r="D4" i="2" s="1"/>
  <c r="I255" i="6"/>
  <c r="H256" i="6"/>
  <c r="G256" i="6"/>
  <c r="F256" i="6"/>
  <c r="E256" i="6"/>
  <c r="H255" i="6"/>
  <c r="G255" i="6"/>
  <c r="F255" i="6"/>
  <c r="E255" i="6"/>
  <c r="A256" i="6"/>
  <c r="A255" i="6"/>
  <c r="BD258" i="4"/>
  <c r="BD256" i="4"/>
  <c r="BC256" i="4"/>
  <c r="BB256" i="4"/>
  <c r="BA256" i="4"/>
  <c r="BD255" i="4"/>
  <c r="BC255" i="4"/>
  <c r="BB255" i="4"/>
  <c r="BA255" i="4"/>
  <c r="AZ258" i="4"/>
  <c r="AZ256" i="4"/>
  <c r="AY256" i="4"/>
  <c r="AX256" i="4"/>
  <c r="AW256" i="4"/>
  <c r="AZ255" i="4"/>
  <c r="AY255" i="4"/>
  <c r="AX255" i="4"/>
  <c r="AW255" i="4"/>
  <c r="AV258" i="4"/>
  <c r="AV256" i="4"/>
  <c r="AU256" i="4"/>
  <c r="AT256" i="4"/>
  <c r="AS256" i="4"/>
  <c r="AV255" i="4"/>
  <c r="AU255" i="4"/>
  <c r="AT255" i="4"/>
  <c r="AS255" i="4"/>
  <c r="AR258" i="4"/>
  <c r="AR256" i="4"/>
  <c r="AQ256" i="4"/>
  <c r="AP256" i="4"/>
  <c r="AO256" i="4"/>
  <c r="AR255" i="4"/>
  <c r="AQ255" i="4"/>
  <c r="AP255" i="4"/>
  <c r="AO255" i="4"/>
  <c r="AN258" i="4"/>
  <c r="AN256" i="4"/>
  <c r="AM256" i="4"/>
  <c r="AL256" i="4"/>
  <c r="AK256" i="4"/>
  <c r="AN255" i="4"/>
  <c r="AM255" i="4"/>
  <c r="AL255" i="4"/>
  <c r="AK255" i="4"/>
  <c r="AJ258" i="4"/>
  <c r="AJ256" i="4"/>
  <c r="AI256" i="4"/>
  <c r="AH256" i="4"/>
  <c r="AG256" i="4"/>
  <c r="AJ255" i="4"/>
  <c r="AI255" i="4"/>
  <c r="AH255" i="4"/>
  <c r="AG255" i="4"/>
  <c r="AF258" i="4"/>
  <c r="AF256" i="4"/>
  <c r="AE256" i="4"/>
  <c r="AD256" i="4"/>
  <c r="AC256" i="4"/>
  <c r="AF255" i="4"/>
  <c r="AE255" i="4"/>
  <c r="AD255" i="4"/>
  <c r="AC255" i="4"/>
  <c r="AB258" i="4"/>
  <c r="AB256" i="4"/>
  <c r="AA256" i="4"/>
  <c r="Z256" i="4"/>
  <c r="Y256" i="4"/>
  <c r="AB255" i="4"/>
  <c r="AA255" i="4"/>
  <c r="Z255" i="4"/>
  <c r="Y255" i="4"/>
  <c r="X258" i="4"/>
  <c r="X256" i="4"/>
  <c r="W256" i="4"/>
  <c r="V256" i="4"/>
  <c r="U256" i="4"/>
  <c r="X255" i="4"/>
  <c r="W255" i="4"/>
  <c r="V255" i="4"/>
  <c r="U255" i="4"/>
  <c r="T258" i="4"/>
  <c r="T256" i="4"/>
  <c r="S256" i="4"/>
  <c r="R256" i="4"/>
  <c r="Q256" i="4"/>
  <c r="T255" i="4"/>
  <c r="S255" i="4"/>
  <c r="R255" i="4"/>
  <c r="Q255" i="4"/>
  <c r="P258" i="4"/>
  <c r="P256" i="4"/>
  <c r="O256" i="4"/>
  <c r="N256" i="4"/>
  <c r="M256" i="4"/>
  <c r="P255" i="4"/>
  <c r="O255" i="4"/>
  <c r="N255" i="4"/>
  <c r="M255" i="4"/>
  <c r="L258" i="4"/>
  <c r="L256" i="4"/>
  <c r="K256" i="4"/>
  <c r="J256" i="4"/>
  <c r="I256" i="4"/>
  <c r="L255" i="4"/>
  <c r="K255" i="4"/>
  <c r="J255" i="4"/>
  <c r="I255" i="4"/>
  <c r="H258" i="4"/>
  <c r="H256" i="4"/>
  <c r="G256" i="4"/>
  <c r="F256" i="4"/>
  <c r="E256" i="4"/>
  <c r="H255" i="4"/>
  <c r="G255" i="4"/>
  <c r="F255" i="4"/>
  <c r="E255" i="4"/>
  <c r="D258" i="4"/>
  <c r="D256" i="4"/>
  <c r="C256" i="4"/>
  <c r="B256" i="4"/>
  <c r="A256" i="4"/>
  <c r="D255" i="4"/>
  <c r="C255" i="4"/>
  <c r="B255" i="4"/>
  <c r="A255" i="4"/>
  <c r="B3" i="2" s="1"/>
  <c r="BL256" i="5"/>
  <c r="BK256" i="5"/>
  <c r="BJ256" i="5"/>
  <c r="BI256" i="5"/>
  <c r="BL255" i="5"/>
  <c r="BK255" i="5"/>
  <c r="BJ255" i="5"/>
  <c r="BI255" i="5"/>
  <c r="BH256" i="5"/>
  <c r="BG256" i="5"/>
  <c r="BF256" i="5"/>
  <c r="BE256" i="5"/>
  <c r="BH255" i="5"/>
  <c r="BG255" i="5"/>
  <c r="BF255" i="5"/>
  <c r="BE255" i="5"/>
  <c r="BD256" i="5"/>
  <c r="BC256" i="5"/>
  <c r="BB256" i="5"/>
  <c r="BA256" i="5"/>
  <c r="BD255" i="5"/>
  <c r="BC255" i="5"/>
  <c r="BB255" i="5"/>
  <c r="BA255" i="5"/>
  <c r="E9" i="1"/>
  <c r="AZ256" i="5"/>
  <c r="AY256" i="5"/>
  <c r="AX256" i="5"/>
  <c r="AW256" i="5"/>
  <c r="AZ255" i="5"/>
  <c r="AY255" i="5"/>
  <c r="AX255" i="5"/>
  <c r="D9" i="1" s="1"/>
  <c r="AW255" i="5"/>
  <c r="AV256" i="5"/>
  <c r="AU256" i="5"/>
  <c r="AT256" i="5"/>
  <c r="AS256" i="5"/>
  <c r="AV255" i="5"/>
  <c r="AU255" i="5"/>
  <c r="AT255" i="5"/>
  <c r="AS255" i="5"/>
  <c r="AR256" i="5"/>
  <c r="AQ256" i="5"/>
  <c r="AP256" i="5"/>
  <c r="AO256" i="5"/>
  <c r="AR255" i="5"/>
  <c r="AQ255" i="5"/>
  <c r="AP255" i="5"/>
  <c r="D8" i="1" s="1"/>
  <c r="AO255" i="5"/>
  <c r="AN256" i="5"/>
  <c r="AM256" i="5"/>
  <c r="AL256" i="5"/>
  <c r="AK256" i="5"/>
  <c r="AN255" i="5"/>
  <c r="AM255" i="5"/>
  <c r="AL255" i="5"/>
  <c r="E7" i="1" s="1"/>
  <c r="AK255" i="5"/>
  <c r="AJ256" i="5"/>
  <c r="AI256" i="5"/>
  <c r="AH256" i="5"/>
  <c r="AG256" i="5"/>
  <c r="AJ255" i="5"/>
  <c r="AI255" i="5"/>
  <c r="AH255" i="5"/>
  <c r="D7" i="1" s="1"/>
  <c r="AG255" i="5"/>
  <c r="AF256" i="5"/>
  <c r="AE256" i="5"/>
  <c r="AD256" i="5"/>
  <c r="AC256" i="5"/>
  <c r="AF255" i="5"/>
  <c r="AE255" i="5"/>
  <c r="AD255" i="5"/>
  <c r="E6" i="1" s="1"/>
  <c r="AC255" i="5"/>
  <c r="AB256" i="5"/>
  <c r="AA256" i="5"/>
  <c r="Z256" i="5"/>
  <c r="Y256" i="5"/>
  <c r="AB255" i="5"/>
  <c r="AA255" i="5"/>
  <c r="Z255" i="5"/>
  <c r="D6" i="1" s="1"/>
  <c r="Y255" i="5"/>
  <c r="X256" i="5"/>
  <c r="W256" i="5"/>
  <c r="V256" i="5"/>
  <c r="U256" i="5"/>
  <c r="X255" i="5"/>
  <c r="W255" i="5"/>
  <c r="V255" i="5"/>
  <c r="U255" i="5"/>
  <c r="T256" i="5"/>
  <c r="S256" i="5"/>
  <c r="R256" i="5"/>
  <c r="Q256" i="5"/>
  <c r="T255" i="5"/>
  <c r="S255" i="5"/>
  <c r="R255" i="5"/>
  <c r="D5" i="1" s="1"/>
  <c r="Q255" i="5"/>
  <c r="P256" i="5"/>
  <c r="O256" i="5"/>
  <c r="N256" i="5"/>
  <c r="M256" i="5"/>
  <c r="P255" i="5"/>
  <c r="O255" i="5"/>
  <c r="N255" i="5"/>
  <c r="E4" i="1" s="1"/>
  <c r="M255" i="5"/>
  <c r="L256" i="5"/>
  <c r="K256" i="5"/>
  <c r="J256" i="5"/>
  <c r="I256" i="5"/>
  <c r="L255" i="5"/>
  <c r="K255" i="5"/>
  <c r="J255" i="5"/>
  <c r="I255" i="5"/>
  <c r="H256" i="5"/>
  <c r="G256" i="5"/>
  <c r="F256" i="5"/>
  <c r="E256" i="5"/>
  <c r="H255" i="5"/>
  <c r="G255" i="5"/>
  <c r="F255" i="5"/>
  <c r="E255" i="5"/>
  <c r="A256" i="5"/>
  <c r="A255" i="5"/>
  <c r="BL258" i="3"/>
  <c r="BL256" i="3"/>
  <c r="BK256" i="3"/>
  <c r="BJ256" i="3"/>
  <c r="BI256" i="3"/>
  <c r="BL255" i="3"/>
  <c r="BK255" i="3"/>
  <c r="BJ255" i="3"/>
  <c r="BI255" i="3"/>
  <c r="BH258" i="3"/>
  <c r="BH256" i="3"/>
  <c r="BG256" i="3"/>
  <c r="BF256" i="3"/>
  <c r="BE256" i="3"/>
  <c r="BH255" i="3"/>
  <c r="BG255" i="3"/>
  <c r="BF255" i="3"/>
  <c r="BE255" i="3"/>
  <c r="BD258" i="3"/>
  <c r="BD256" i="3"/>
  <c r="BC256" i="3"/>
  <c r="BB256" i="3"/>
  <c r="BA256" i="3"/>
  <c r="BD255" i="3"/>
  <c r="BC255" i="3"/>
  <c r="BB255" i="3"/>
  <c r="BA255" i="3"/>
  <c r="AZ258" i="3"/>
  <c r="AZ256" i="3"/>
  <c r="AY256" i="3"/>
  <c r="AX256" i="3"/>
  <c r="AW256" i="3"/>
  <c r="AZ255" i="3"/>
  <c r="AY255" i="3"/>
  <c r="AX255" i="3"/>
  <c r="AW255" i="3"/>
  <c r="AV258" i="3"/>
  <c r="AV256" i="3"/>
  <c r="AU256" i="3"/>
  <c r="AT256" i="3"/>
  <c r="AS256" i="3"/>
  <c r="AV255" i="3"/>
  <c r="AU255" i="3"/>
  <c r="AT255" i="3"/>
  <c r="AS255" i="3"/>
  <c r="AR258" i="3"/>
  <c r="AR256" i="3"/>
  <c r="AQ256" i="3"/>
  <c r="AP256" i="3"/>
  <c r="AO256" i="3"/>
  <c r="AR255" i="3"/>
  <c r="AQ255" i="3"/>
  <c r="AP255" i="3"/>
  <c r="AO255" i="3"/>
  <c r="AN258" i="3"/>
  <c r="AN256" i="3"/>
  <c r="AM256" i="3"/>
  <c r="AL256" i="3"/>
  <c r="AK256" i="3"/>
  <c r="AN255" i="3"/>
  <c r="AM255" i="3"/>
  <c r="AL255" i="3"/>
  <c r="AK255" i="3"/>
  <c r="AJ258" i="3"/>
  <c r="AJ256" i="3"/>
  <c r="AI256" i="3"/>
  <c r="AH256" i="3"/>
  <c r="AG256" i="3"/>
  <c r="AJ255" i="3"/>
  <c r="AI255" i="3"/>
  <c r="AH255" i="3"/>
  <c r="AG255" i="3"/>
  <c r="AF258" i="3"/>
  <c r="AF256" i="3"/>
  <c r="AE256" i="3"/>
  <c r="AD256" i="3"/>
  <c r="AC256" i="3"/>
  <c r="AF255" i="3"/>
  <c r="AE255" i="3"/>
  <c r="AD255" i="3"/>
  <c r="AC255" i="3"/>
  <c r="AB258" i="3"/>
  <c r="AB256" i="3"/>
  <c r="AA256" i="3"/>
  <c r="Z256" i="3"/>
  <c r="Y256" i="3"/>
  <c r="AB255" i="3"/>
  <c r="AA255" i="3"/>
  <c r="Z255" i="3"/>
  <c r="Y255" i="3"/>
  <c r="X258" i="3"/>
  <c r="X256" i="3"/>
  <c r="W256" i="3"/>
  <c r="V256" i="3"/>
  <c r="U256" i="3"/>
  <c r="X255" i="3"/>
  <c r="W255" i="3"/>
  <c r="V255" i="3"/>
  <c r="U255" i="3"/>
  <c r="T258" i="3"/>
  <c r="T256" i="3"/>
  <c r="S256" i="3"/>
  <c r="R256" i="3"/>
  <c r="Q256" i="3"/>
  <c r="T255" i="3"/>
  <c r="S255" i="3"/>
  <c r="R255" i="3"/>
  <c r="Q255" i="3"/>
  <c r="P258" i="3"/>
  <c r="P256" i="3"/>
  <c r="O256" i="3"/>
  <c r="N256" i="3"/>
  <c r="M256" i="3"/>
  <c r="P255" i="3"/>
  <c r="O255" i="3"/>
  <c r="N255" i="3"/>
  <c r="M255" i="3"/>
  <c r="L258" i="3"/>
  <c r="L256" i="3"/>
  <c r="K256" i="3"/>
  <c r="J256" i="3"/>
  <c r="I256" i="3"/>
  <c r="L255" i="3"/>
  <c r="K255" i="3"/>
  <c r="J255" i="3"/>
  <c r="I255" i="3"/>
  <c r="H258" i="3"/>
  <c r="H256" i="3"/>
  <c r="G256" i="3"/>
  <c r="F256" i="3"/>
  <c r="E256" i="3"/>
  <c r="H255" i="3"/>
  <c r="G255" i="3"/>
  <c r="F255" i="3"/>
  <c r="E255" i="3"/>
  <c r="D255" i="3"/>
  <c r="C255" i="3"/>
  <c r="B255" i="3"/>
  <c r="D256" i="3"/>
  <c r="C256" i="3"/>
  <c r="B256" i="3"/>
  <c r="A256" i="3"/>
  <c r="A255" i="3"/>
  <c r="D258" i="3"/>
  <c r="I7" i="2"/>
  <c r="AF7" i="2" s="1"/>
  <c r="G9" i="2"/>
  <c r="AC9" i="2" s="1"/>
  <c r="G8" i="2"/>
  <c r="AC8" i="2" s="1"/>
  <c r="E9" i="2"/>
  <c r="Y9" i="2" s="1"/>
  <c r="E8" i="2"/>
  <c r="X8" i="2" s="1"/>
  <c r="I6" i="2"/>
  <c r="E6" i="2"/>
  <c r="I5" i="2"/>
  <c r="E5" i="2"/>
  <c r="H8" i="2"/>
  <c r="H7" i="2"/>
  <c r="D7" i="2"/>
  <c r="H5" i="2"/>
  <c r="D5" i="2"/>
  <c r="I4" i="2"/>
  <c r="E4" i="2"/>
  <c r="H4" i="2"/>
  <c r="I3" i="2"/>
  <c r="AG3" i="2" s="1"/>
  <c r="E3" i="2"/>
  <c r="D256" i="6"/>
  <c r="D255" i="6"/>
  <c r="H3" i="2" s="1"/>
  <c r="C256" i="6"/>
  <c r="C255" i="6"/>
  <c r="B256" i="6"/>
  <c r="B255" i="6"/>
  <c r="D3" i="2" s="1"/>
  <c r="BK126" i="5"/>
  <c r="BK125" i="5"/>
  <c r="BK124" i="5"/>
  <c r="BK123" i="5"/>
  <c r="BK122" i="5"/>
  <c r="BK121" i="5"/>
  <c r="BK120" i="5"/>
  <c r="BK119" i="5"/>
  <c r="BK118" i="5"/>
  <c r="BK117" i="5"/>
  <c r="BK116" i="5"/>
  <c r="BK115" i="5"/>
  <c r="BK114" i="5"/>
  <c r="BK113" i="5"/>
  <c r="BK112" i="5"/>
  <c r="BK111" i="5"/>
  <c r="BK110" i="5"/>
  <c r="BK109" i="5"/>
  <c r="BK108" i="5"/>
  <c r="BK107" i="5"/>
  <c r="BK106" i="5"/>
  <c r="BK105" i="5"/>
  <c r="BK104" i="5"/>
  <c r="BK103" i="5"/>
  <c r="BK102" i="5"/>
  <c r="BK101" i="5"/>
  <c r="BK100" i="5"/>
  <c r="BK99" i="5"/>
  <c r="BK98" i="5"/>
  <c r="BK97" i="5"/>
  <c r="BK96" i="5"/>
  <c r="BK95" i="5"/>
  <c r="BK94" i="5"/>
  <c r="BK93" i="5"/>
  <c r="BK92" i="5"/>
  <c r="BK91" i="5"/>
  <c r="BK90" i="5"/>
  <c r="BK89" i="5"/>
  <c r="BK88" i="5"/>
  <c r="BK87" i="5"/>
  <c r="BK86" i="5"/>
  <c r="BK85" i="5"/>
  <c r="BK84" i="5"/>
  <c r="BK83" i="5"/>
  <c r="BK82" i="5"/>
  <c r="BK81" i="5"/>
  <c r="BK80" i="5"/>
  <c r="BK79" i="5"/>
  <c r="BK78" i="5"/>
  <c r="BK77" i="5"/>
  <c r="BK76" i="5"/>
  <c r="BK75" i="5"/>
  <c r="BK74" i="5"/>
  <c r="BK73" i="5"/>
  <c r="BK72" i="5"/>
  <c r="BK71" i="5"/>
  <c r="BK70" i="5"/>
  <c r="BK69" i="5"/>
  <c r="BK68" i="5"/>
  <c r="BK67" i="5"/>
  <c r="BK66" i="5"/>
  <c r="BK65" i="5"/>
  <c r="BK64" i="5"/>
  <c r="BK63" i="5"/>
  <c r="BK62" i="5"/>
  <c r="BK61" i="5"/>
  <c r="BK60" i="5"/>
  <c r="BK59" i="5"/>
  <c r="BK58" i="5"/>
  <c r="BK57" i="5"/>
  <c r="BK56" i="5"/>
  <c r="BK55" i="5"/>
  <c r="BK54" i="5"/>
  <c r="BK53" i="5"/>
  <c r="BK52" i="5"/>
  <c r="BK51" i="5"/>
  <c r="BK50" i="5"/>
  <c r="BK49" i="5"/>
  <c r="BK48" i="5"/>
  <c r="BK47" i="5"/>
  <c r="BK46" i="5"/>
  <c r="BK45" i="5"/>
  <c r="BK44" i="5"/>
  <c r="BK43" i="5"/>
  <c r="BK42" i="5"/>
  <c r="BK41" i="5"/>
  <c r="BK40" i="5"/>
  <c r="BK39" i="5"/>
  <c r="BK38" i="5"/>
  <c r="BK37" i="5"/>
  <c r="BK36" i="5"/>
  <c r="BK35" i="5"/>
  <c r="BK34" i="5"/>
  <c r="BK33" i="5"/>
  <c r="BK32" i="5"/>
  <c r="BK31" i="5"/>
  <c r="BK30" i="5"/>
  <c r="BK29" i="5"/>
  <c r="BK28" i="5"/>
  <c r="BK27" i="5"/>
  <c r="BK26" i="5"/>
  <c r="BK25" i="5"/>
  <c r="BK24" i="5"/>
  <c r="BK23" i="5"/>
  <c r="BK22" i="5"/>
  <c r="BK21" i="5"/>
  <c r="BK20" i="5"/>
  <c r="BK19" i="5"/>
  <c r="BK18" i="5"/>
  <c r="BK17" i="5"/>
  <c r="BK16" i="5"/>
  <c r="BK15" i="5"/>
  <c r="BK14" i="5"/>
  <c r="BK13" i="5"/>
  <c r="BK12" i="5"/>
  <c r="BK11" i="5"/>
  <c r="BK10" i="5"/>
  <c r="BK9" i="5"/>
  <c r="BK8" i="5"/>
  <c r="BK7" i="5"/>
  <c r="BK6" i="5"/>
  <c r="BK5" i="5"/>
  <c r="BK4" i="5"/>
  <c r="BC114" i="5"/>
  <c r="BC113" i="5"/>
  <c r="BC112" i="5"/>
  <c r="BC111" i="5"/>
  <c r="BC110" i="5"/>
  <c r="BC109" i="5"/>
  <c r="BC108" i="5"/>
  <c r="BC107" i="5"/>
  <c r="BC106" i="5"/>
  <c r="BC105" i="5"/>
  <c r="BC104" i="5"/>
  <c r="BC103" i="5"/>
  <c r="BC102" i="5"/>
  <c r="BC101" i="5"/>
  <c r="BC100" i="5"/>
  <c r="BC99" i="5"/>
  <c r="BC98" i="5"/>
  <c r="BC97" i="5"/>
  <c r="BC96" i="5"/>
  <c r="BC95" i="5"/>
  <c r="BC94" i="5"/>
  <c r="BC93" i="5"/>
  <c r="BC92" i="5"/>
  <c r="BC91" i="5"/>
  <c r="BC90" i="5"/>
  <c r="BC89" i="5"/>
  <c r="BC88" i="5"/>
  <c r="BC87" i="5"/>
  <c r="BC86" i="5"/>
  <c r="BC85" i="5"/>
  <c r="BC84" i="5"/>
  <c r="BC83" i="5"/>
  <c r="BC82" i="5"/>
  <c r="BC81" i="5"/>
  <c r="BC80" i="5"/>
  <c r="BC79" i="5"/>
  <c r="BC78" i="5"/>
  <c r="BC77" i="5"/>
  <c r="BC76" i="5"/>
  <c r="BC75" i="5"/>
  <c r="BC74" i="5"/>
  <c r="BC73" i="5"/>
  <c r="BC72" i="5"/>
  <c r="BC71" i="5"/>
  <c r="BC70" i="5"/>
  <c r="BC69" i="5"/>
  <c r="BC68" i="5"/>
  <c r="BC67" i="5"/>
  <c r="BC66" i="5"/>
  <c r="BC65" i="5"/>
  <c r="BC64" i="5"/>
  <c r="BC63" i="5"/>
  <c r="BC62" i="5"/>
  <c r="BC61" i="5"/>
  <c r="BC60" i="5"/>
  <c r="BC59" i="5"/>
  <c r="BC58" i="5"/>
  <c r="BC57" i="5"/>
  <c r="BC56" i="5"/>
  <c r="BC55" i="5"/>
  <c r="BC54" i="5"/>
  <c r="BC53" i="5"/>
  <c r="BC52" i="5"/>
  <c r="BC51" i="5"/>
  <c r="BC50" i="5"/>
  <c r="BC49" i="5"/>
  <c r="BC48" i="5"/>
  <c r="BC47" i="5"/>
  <c r="BC46" i="5"/>
  <c r="BC45" i="5"/>
  <c r="BC44" i="5"/>
  <c r="BC43" i="5"/>
  <c r="BC42" i="5"/>
  <c r="BC41" i="5"/>
  <c r="BC40" i="5"/>
  <c r="BC39" i="5"/>
  <c r="BC38" i="5"/>
  <c r="BC37" i="5"/>
  <c r="BC36" i="5"/>
  <c r="BC35" i="5"/>
  <c r="BC34" i="5"/>
  <c r="BC33" i="5"/>
  <c r="BC32" i="5"/>
  <c r="BC31" i="5"/>
  <c r="BC30" i="5"/>
  <c r="BC29" i="5"/>
  <c r="BC28" i="5"/>
  <c r="BC27" i="5"/>
  <c r="BC26" i="5"/>
  <c r="BC25" i="5"/>
  <c r="BC24" i="5"/>
  <c r="BC23" i="5"/>
  <c r="BC22" i="5"/>
  <c r="BC21" i="5"/>
  <c r="BC20" i="5"/>
  <c r="BC19" i="5"/>
  <c r="BC18" i="5"/>
  <c r="BC17" i="5"/>
  <c r="BC16" i="5"/>
  <c r="BC15" i="5"/>
  <c r="BC14" i="5"/>
  <c r="BC13" i="5"/>
  <c r="BC12" i="5"/>
  <c r="BC11" i="5"/>
  <c r="BC10" i="5"/>
  <c r="BC9" i="5"/>
  <c r="BC8" i="5"/>
  <c r="BC7" i="5"/>
  <c r="BC6" i="5"/>
  <c r="BC5" i="5"/>
  <c r="BC4" i="5"/>
  <c r="AU96" i="5"/>
  <c r="AU95" i="5"/>
  <c r="AU94" i="5"/>
  <c r="AU93" i="5"/>
  <c r="AU92" i="5"/>
  <c r="AU91" i="5"/>
  <c r="AU90" i="5"/>
  <c r="AU89" i="5"/>
  <c r="AU88" i="5"/>
  <c r="AU87" i="5"/>
  <c r="AU86" i="5"/>
  <c r="AU85" i="5"/>
  <c r="AU84" i="5"/>
  <c r="AU83" i="5"/>
  <c r="AU82" i="5"/>
  <c r="AU81" i="5"/>
  <c r="AU80" i="5"/>
  <c r="AU79" i="5"/>
  <c r="AU78" i="5"/>
  <c r="AU77" i="5"/>
  <c r="AU76" i="5"/>
  <c r="AU75" i="5"/>
  <c r="AU74" i="5"/>
  <c r="AU73" i="5"/>
  <c r="AU72" i="5"/>
  <c r="AU71" i="5"/>
  <c r="AU70" i="5"/>
  <c r="AU69" i="5"/>
  <c r="AU68" i="5"/>
  <c r="AU67" i="5"/>
  <c r="AU66" i="5"/>
  <c r="AU65" i="5"/>
  <c r="AU64" i="5"/>
  <c r="AU63" i="5"/>
  <c r="AU62" i="5"/>
  <c r="AU61" i="5"/>
  <c r="AU60" i="5"/>
  <c r="AU59" i="5"/>
  <c r="AU58" i="5"/>
  <c r="AU57" i="5"/>
  <c r="AU56" i="5"/>
  <c r="AU55" i="5"/>
  <c r="AU54" i="5"/>
  <c r="AU53" i="5"/>
  <c r="AU52" i="5"/>
  <c r="AU51" i="5"/>
  <c r="AU50" i="5"/>
  <c r="AU49" i="5"/>
  <c r="AU48" i="5"/>
  <c r="AU47" i="5"/>
  <c r="AU46" i="5"/>
  <c r="AU45" i="5"/>
  <c r="AU44" i="5"/>
  <c r="AU43" i="5"/>
  <c r="AU42" i="5"/>
  <c r="AU41" i="5"/>
  <c r="AU40" i="5"/>
  <c r="AU39" i="5"/>
  <c r="AU38" i="5"/>
  <c r="AU37" i="5"/>
  <c r="AU36" i="5"/>
  <c r="AU35" i="5"/>
  <c r="AU34" i="5"/>
  <c r="AU33" i="5"/>
  <c r="AU32" i="5"/>
  <c r="AU31" i="5"/>
  <c r="AU30" i="5"/>
  <c r="AU29" i="5"/>
  <c r="AU28" i="5"/>
  <c r="AU27" i="5"/>
  <c r="AU26" i="5"/>
  <c r="AU25" i="5"/>
  <c r="AU24" i="5"/>
  <c r="AU23" i="5"/>
  <c r="AU22" i="5"/>
  <c r="AU21" i="5"/>
  <c r="AU20" i="5"/>
  <c r="AU19" i="5"/>
  <c r="AU18" i="5"/>
  <c r="AU17" i="5"/>
  <c r="AU16" i="5"/>
  <c r="AU15" i="5"/>
  <c r="AU14" i="5"/>
  <c r="AU13" i="5"/>
  <c r="AU12" i="5"/>
  <c r="AU11" i="5"/>
  <c r="AU10" i="5"/>
  <c r="AU9" i="5"/>
  <c r="AU8" i="5"/>
  <c r="AU7" i="5"/>
  <c r="AU6" i="5"/>
  <c r="AU5" i="5"/>
  <c r="AU4" i="5"/>
  <c r="AU253" i="3"/>
  <c r="AU252" i="3"/>
  <c r="AU251" i="3"/>
  <c r="AU250" i="3"/>
  <c r="AU249" i="3"/>
  <c r="AU248" i="3"/>
  <c r="AU247" i="3"/>
  <c r="AU246" i="3"/>
  <c r="AU245" i="3"/>
  <c r="AU244" i="3"/>
  <c r="AU243" i="3"/>
  <c r="AU242" i="3"/>
  <c r="AU241" i="3"/>
  <c r="AU240" i="3"/>
  <c r="AU239" i="3"/>
  <c r="AU238" i="3"/>
  <c r="AU237" i="3"/>
  <c r="AU236" i="3"/>
  <c r="AU235" i="3"/>
  <c r="AU234" i="3"/>
  <c r="AU233" i="3"/>
  <c r="AU232" i="3"/>
  <c r="AU231" i="3"/>
  <c r="AU230" i="3"/>
  <c r="AU229" i="3"/>
  <c r="AU228" i="3"/>
  <c r="AU227" i="3"/>
  <c r="AU226" i="3"/>
  <c r="AU225" i="3"/>
  <c r="AU224" i="3"/>
  <c r="AU223" i="3"/>
  <c r="AU222" i="3"/>
  <c r="AU221" i="3"/>
  <c r="AU220" i="3"/>
  <c r="AU219" i="3"/>
  <c r="AU218" i="3"/>
  <c r="AU217" i="3"/>
  <c r="AU216" i="3"/>
  <c r="AU215" i="3"/>
  <c r="AU214" i="3"/>
  <c r="AU213" i="3"/>
  <c r="AU212" i="3"/>
  <c r="AU211" i="3"/>
  <c r="AU210" i="3"/>
  <c r="AU209" i="3"/>
  <c r="AU208" i="3"/>
  <c r="AU207" i="3"/>
  <c r="AU206" i="3"/>
  <c r="AU205" i="3"/>
  <c r="AU204" i="3"/>
  <c r="AU203" i="3"/>
  <c r="AU202" i="3"/>
  <c r="AU201" i="3"/>
  <c r="AU200" i="3"/>
  <c r="AU199" i="3"/>
  <c r="AU198" i="3"/>
  <c r="AU197" i="3"/>
  <c r="AU196" i="3"/>
  <c r="AU195" i="3"/>
  <c r="AU194" i="3"/>
  <c r="AU193" i="3"/>
  <c r="AU192" i="3"/>
  <c r="AU191" i="3"/>
  <c r="AU190" i="3"/>
  <c r="AU189" i="3"/>
  <c r="AU188" i="3"/>
  <c r="AU187" i="3"/>
  <c r="AU186" i="3"/>
  <c r="AU185" i="3"/>
  <c r="AU184" i="3"/>
  <c r="AU183" i="3"/>
  <c r="AU182" i="3"/>
  <c r="AU181" i="3"/>
  <c r="AU180" i="3"/>
  <c r="AU179" i="3"/>
  <c r="AU178" i="3"/>
  <c r="AU177" i="3"/>
  <c r="AU176" i="3"/>
  <c r="AU175" i="3"/>
  <c r="AU174" i="3"/>
  <c r="AU173" i="3"/>
  <c r="AU172" i="3"/>
  <c r="AU171" i="3"/>
  <c r="AU170" i="3"/>
  <c r="AU169" i="3"/>
  <c r="AU168" i="3"/>
  <c r="AU167" i="3"/>
  <c r="AU166" i="3"/>
  <c r="AU165" i="3"/>
  <c r="AU164" i="3"/>
  <c r="AU163" i="3"/>
  <c r="AU162" i="3"/>
  <c r="AU161" i="3"/>
  <c r="AU160" i="3"/>
  <c r="AU159" i="3"/>
  <c r="AU158" i="3"/>
  <c r="AU157" i="3"/>
  <c r="AU156" i="3"/>
  <c r="AU155" i="3"/>
  <c r="AU154" i="3"/>
  <c r="AU153" i="3"/>
  <c r="AU152" i="3"/>
  <c r="AU151" i="3"/>
  <c r="AU150" i="3"/>
  <c r="AU149" i="3"/>
  <c r="AU148" i="3"/>
  <c r="AU147" i="3"/>
  <c r="AU146" i="3"/>
  <c r="AU145" i="3"/>
  <c r="AU144" i="3"/>
  <c r="AU143" i="3"/>
  <c r="AU142" i="3"/>
  <c r="AU141" i="3"/>
  <c r="AU140" i="3"/>
  <c r="AU139" i="3"/>
  <c r="AU138" i="3"/>
  <c r="AU137" i="3"/>
  <c r="AU136" i="3"/>
  <c r="AU135" i="3"/>
  <c r="AU134" i="3"/>
  <c r="AU133" i="3"/>
  <c r="AU132" i="3"/>
  <c r="AU131" i="3"/>
  <c r="AU130" i="3"/>
  <c r="AU129" i="3"/>
  <c r="AU128" i="3"/>
  <c r="AU127" i="3"/>
  <c r="AU126" i="3"/>
  <c r="AU125" i="3"/>
  <c r="AU124" i="3"/>
  <c r="AU123" i="3"/>
  <c r="AU122" i="3"/>
  <c r="AU121" i="3"/>
  <c r="AU120" i="3"/>
  <c r="AU119" i="3"/>
  <c r="AU118" i="3"/>
  <c r="AU117" i="3"/>
  <c r="AU116" i="3"/>
  <c r="AU115" i="3"/>
  <c r="AU114" i="3"/>
  <c r="AU113" i="3"/>
  <c r="AU112" i="3"/>
  <c r="AU111" i="3"/>
  <c r="AU110" i="3"/>
  <c r="AU109" i="3"/>
  <c r="AU108" i="3"/>
  <c r="AU107" i="3"/>
  <c r="AU106" i="3"/>
  <c r="AU105" i="3"/>
  <c r="AU104" i="3"/>
  <c r="AU103" i="3"/>
  <c r="AU102" i="3"/>
  <c r="AU101" i="3"/>
  <c r="AU100" i="3"/>
  <c r="AU99" i="3"/>
  <c r="AU98" i="3"/>
  <c r="AU97" i="3"/>
  <c r="AU96" i="3"/>
  <c r="AU95" i="3"/>
  <c r="AU94" i="3"/>
  <c r="AU93" i="3"/>
  <c r="AU92" i="3"/>
  <c r="AU91" i="3"/>
  <c r="AU90" i="3"/>
  <c r="AU89" i="3"/>
  <c r="AU88" i="3"/>
  <c r="AU87" i="3"/>
  <c r="AU86" i="3"/>
  <c r="AU85" i="3"/>
  <c r="AU84" i="3"/>
  <c r="AU83" i="3"/>
  <c r="AU82" i="3"/>
  <c r="AU81" i="3"/>
  <c r="AU80" i="3"/>
  <c r="AU79" i="3"/>
  <c r="AU78" i="3"/>
  <c r="AU77" i="3"/>
  <c r="AU76" i="3"/>
  <c r="AU75" i="3"/>
  <c r="AU74" i="3"/>
  <c r="AU73" i="3"/>
  <c r="AU72" i="3"/>
  <c r="AU71" i="3"/>
  <c r="AU70" i="3"/>
  <c r="AU69" i="3"/>
  <c r="AU68" i="3"/>
  <c r="AU67" i="3"/>
  <c r="AU66" i="3"/>
  <c r="AU65" i="3"/>
  <c r="AU64" i="3"/>
  <c r="AU63" i="3"/>
  <c r="AU62" i="3"/>
  <c r="AU61" i="3"/>
  <c r="AU60" i="3"/>
  <c r="AU59" i="3"/>
  <c r="AU58" i="3"/>
  <c r="AU57" i="3"/>
  <c r="AU56" i="3"/>
  <c r="AU55" i="3"/>
  <c r="AU54" i="3"/>
  <c r="AU53" i="3"/>
  <c r="AU52" i="3"/>
  <c r="AU51" i="3"/>
  <c r="AU50" i="3"/>
  <c r="AU49" i="3"/>
  <c r="AU48" i="3"/>
  <c r="AU47" i="3"/>
  <c r="AU46" i="3"/>
  <c r="AU45" i="3"/>
  <c r="AU44" i="3"/>
  <c r="AU43" i="3"/>
  <c r="AU42" i="3"/>
  <c r="AU41" i="3"/>
  <c r="AU40" i="3"/>
  <c r="AU39" i="3"/>
  <c r="AU38" i="3"/>
  <c r="AU37" i="3"/>
  <c r="AU36" i="3"/>
  <c r="AU35" i="3"/>
  <c r="AU34" i="3"/>
  <c r="AU33" i="3"/>
  <c r="AU32" i="3"/>
  <c r="AU31" i="3"/>
  <c r="AU30" i="3"/>
  <c r="AU29" i="3"/>
  <c r="AU28" i="3"/>
  <c r="AU27" i="3"/>
  <c r="AU26" i="3"/>
  <c r="AU25" i="3"/>
  <c r="AU24" i="3"/>
  <c r="AU23" i="3"/>
  <c r="AU22" i="3"/>
  <c r="AU21" i="3"/>
  <c r="AU20" i="3"/>
  <c r="AU19" i="3"/>
  <c r="AU18" i="3"/>
  <c r="AU17" i="3"/>
  <c r="AU16" i="3"/>
  <c r="AU15" i="3"/>
  <c r="AU14" i="3"/>
  <c r="AU13" i="3"/>
  <c r="AU12" i="3"/>
  <c r="AU11" i="3"/>
  <c r="AU10" i="3"/>
  <c r="AU9" i="3"/>
  <c r="AU8" i="3"/>
  <c r="AU7" i="3"/>
  <c r="AU6" i="3"/>
  <c r="AU5" i="3"/>
  <c r="AU4" i="3"/>
  <c r="BC253" i="3"/>
  <c r="BC252" i="3"/>
  <c r="BC251" i="3"/>
  <c r="BC250" i="3"/>
  <c r="BC249" i="3"/>
  <c r="BC248" i="3"/>
  <c r="BC247" i="3"/>
  <c r="BC246" i="3"/>
  <c r="BC245" i="3"/>
  <c r="BC244" i="3"/>
  <c r="BC243" i="3"/>
  <c r="BC242" i="3"/>
  <c r="BC241" i="3"/>
  <c r="BC240" i="3"/>
  <c r="BC239" i="3"/>
  <c r="BC238" i="3"/>
  <c r="BC237" i="3"/>
  <c r="BC236" i="3"/>
  <c r="BC235" i="3"/>
  <c r="BC234" i="3"/>
  <c r="BC233" i="3"/>
  <c r="BC232" i="3"/>
  <c r="BC231" i="3"/>
  <c r="BC230" i="3"/>
  <c r="BC229" i="3"/>
  <c r="BC228" i="3"/>
  <c r="BC227" i="3"/>
  <c r="BC226" i="3"/>
  <c r="BC225" i="3"/>
  <c r="BC224" i="3"/>
  <c r="BC223" i="3"/>
  <c r="BC222" i="3"/>
  <c r="BC221" i="3"/>
  <c r="BC220" i="3"/>
  <c r="BC219" i="3"/>
  <c r="BC218" i="3"/>
  <c r="BC217" i="3"/>
  <c r="BC216" i="3"/>
  <c r="BC215" i="3"/>
  <c r="BC214" i="3"/>
  <c r="BC213" i="3"/>
  <c r="BC212" i="3"/>
  <c r="BC211" i="3"/>
  <c r="BC210" i="3"/>
  <c r="BC209" i="3"/>
  <c r="BC208" i="3"/>
  <c r="BC207" i="3"/>
  <c r="BC206" i="3"/>
  <c r="BC205" i="3"/>
  <c r="BC204" i="3"/>
  <c r="BC203" i="3"/>
  <c r="BC202" i="3"/>
  <c r="BC201" i="3"/>
  <c r="BC200" i="3"/>
  <c r="BC199" i="3"/>
  <c r="BC198" i="3"/>
  <c r="BC197" i="3"/>
  <c r="BC196" i="3"/>
  <c r="BC195" i="3"/>
  <c r="BC194" i="3"/>
  <c r="BC193" i="3"/>
  <c r="BC192" i="3"/>
  <c r="BC191" i="3"/>
  <c r="BC190" i="3"/>
  <c r="BC189" i="3"/>
  <c r="BC188" i="3"/>
  <c r="BC187" i="3"/>
  <c r="BC186" i="3"/>
  <c r="BC185" i="3"/>
  <c r="BC184" i="3"/>
  <c r="BC183" i="3"/>
  <c r="BC182" i="3"/>
  <c r="BC181" i="3"/>
  <c r="BC180" i="3"/>
  <c r="BC179" i="3"/>
  <c r="BC178" i="3"/>
  <c r="BC177" i="3"/>
  <c r="BC176" i="3"/>
  <c r="BC175" i="3"/>
  <c r="BC174" i="3"/>
  <c r="BC173" i="3"/>
  <c r="BC172" i="3"/>
  <c r="BC171" i="3"/>
  <c r="BC170" i="3"/>
  <c r="BC169" i="3"/>
  <c r="BC168" i="3"/>
  <c r="BC167" i="3"/>
  <c r="BC166" i="3"/>
  <c r="BC165" i="3"/>
  <c r="BC164" i="3"/>
  <c r="BC163" i="3"/>
  <c r="BC162" i="3"/>
  <c r="BC161" i="3"/>
  <c r="BC160" i="3"/>
  <c r="BC159" i="3"/>
  <c r="BC158" i="3"/>
  <c r="BC157" i="3"/>
  <c r="BC156" i="3"/>
  <c r="BC155" i="3"/>
  <c r="BC154" i="3"/>
  <c r="BC153" i="3"/>
  <c r="BC152" i="3"/>
  <c r="BC151" i="3"/>
  <c r="BC150" i="3"/>
  <c r="BC149" i="3"/>
  <c r="BC148" i="3"/>
  <c r="BC147" i="3"/>
  <c r="BC146" i="3"/>
  <c r="BC145" i="3"/>
  <c r="BC144" i="3"/>
  <c r="BC143" i="3"/>
  <c r="BC142" i="3"/>
  <c r="BC141" i="3"/>
  <c r="BC140" i="3"/>
  <c r="BC139" i="3"/>
  <c r="BC138" i="3"/>
  <c r="BC137" i="3"/>
  <c r="BC136" i="3"/>
  <c r="BC135" i="3"/>
  <c r="BC134" i="3"/>
  <c r="BC133" i="3"/>
  <c r="BC132" i="3"/>
  <c r="BC131" i="3"/>
  <c r="BC130" i="3"/>
  <c r="BC129" i="3"/>
  <c r="BC128" i="3"/>
  <c r="BC127" i="3"/>
  <c r="BC126" i="3"/>
  <c r="BC125" i="3"/>
  <c r="BC124" i="3"/>
  <c r="BC123" i="3"/>
  <c r="BC122" i="3"/>
  <c r="BC121" i="3"/>
  <c r="BC120" i="3"/>
  <c r="BC119" i="3"/>
  <c r="BC118" i="3"/>
  <c r="BC117" i="3"/>
  <c r="BC116" i="3"/>
  <c r="BC115" i="3"/>
  <c r="BC114" i="3"/>
  <c r="BC113" i="3"/>
  <c r="BC112" i="3"/>
  <c r="BC111" i="3"/>
  <c r="BC110" i="3"/>
  <c r="BC109" i="3"/>
  <c r="BC108" i="3"/>
  <c r="BC107" i="3"/>
  <c r="BC106" i="3"/>
  <c r="BC105" i="3"/>
  <c r="BC104" i="3"/>
  <c r="BC103" i="3"/>
  <c r="BC102" i="3"/>
  <c r="BC101" i="3"/>
  <c r="BC100" i="3"/>
  <c r="BC99" i="3"/>
  <c r="BC98" i="3"/>
  <c r="BC97" i="3"/>
  <c r="BC96" i="3"/>
  <c r="BC95" i="3"/>
  <c r="BC94" i="3"/>
  <c r="BC93" i="3"/>
  <c r="BC92" i="3"/>
  <c r="BC91" i="3"/>
  <c r="BC90" i="3"/>
  <c r="BC89" i="3"/>
  <c r="BC88" i="3"/>
  <c r="BC87" i="3"/>
  <c r="BC86" i="3"/>
  <c r="BC85" i="3"/>
  <c r="BC84" i="3"/>
  <c r="BC83" i="3"/>
  <c r="BC82" i="3"/>
  <c r="BC81" i="3"/>
  <c r="BC80" i="3"/>
  <c r="BC79" i="3"/>
  <c r="BC78" i="3"/>
  <c r="BC77" i="3"/>
  <c r="BC76" i="3"/>
  <c r="BC75" i="3"/>
  <c r="BC74" i="3"/>
  <c r="BC73" i="3"/>
  <c r="BC72" i="3"/>
  <c r="BC71" i="3"/>
  <c r="BC70" i="3"/>
  <c r="BC69" i="3"/>
  <c r="BC68" i="3"/>
  <c r="BC67" i="3"/>
  <c r="BC66" i="3"/>
  <c r="BC65" i="3"/>
  <c r="BC64" i="3"/>
  <c r="BC63" i="3"/>
  <c r="BC62" i="3"/>
  <c r="BC61" i="3"/>
  <c r="BC60" i="3"/>
  <c r="BC59" i="3"/>
  <c r="BC58" i="3"/>
  <c r="BC57" i="3"/>
  <c r="BC56" i="3"/>
  <c r="BC55" i="3"/>
  <c r="BC54" i="3"/>
  <c r="BC53" i="3"/>
  <c r="BC52" i="3"/>
  <c r="BC51" i="3"/>
  <c r="BC50" i="3"/>
  <c r="BC49" i="3"/>
  <c r="BC48" i="3"/>
  <c r="BC47" i="3"/>
  <c r="BC46" i="3"/>
  <c r="BC45" i="3"/>
  <c r="BC44" i="3"/>
  <c r="BC43" i="3"/>
  <c r="BC42" i="3"/>
  <c r="BC41" i="3"/>
  <c r="BC40" i="3"/>
  <c r="BC39" i="3"/>
  <c r="BC38" i="3"/>
  <c r="BC37" i="3"/>
  <c r="BC36" i="3"/>
  <c r="BC35" i="3"/>
  <c r="BC34" i="3"/>
  <c r="BC33" i="3"/>
  <c r="BC32" i="3"/>
  <c r="BC31" i="3"/>
  <c r="BC30" i="3"/>
  <c r="BC29" i="3"/>
  <c r="BC28" i="3"/>
  <c r="BC27" i="3"/>
  <c r="BC26" i="3"/>
  <c r="BC25" i="3"/>
  <c r="BC24" i="3"/>
  <c r="BC23" i="3"/>
  <c r="BC22" i="3"/>
  <c r="BC21" i="3"/>
  <c r="BC20" i="3"/>
  <c r="BC19" i="3"/>
  <c r="BC18" i="3"/>
  <c r="BC17" i="3"/>
  <c r="BC16" i="3"/>
  <c r="BC15" i="3"/>
  <c r="BC14" i="3"/>
  <c r="BC13" i="3"/>
  <c r="BC12" i="3"/>
  <c r="BC11" i="3"/>
  <c r="BC10" i="3"/>
  <c r="BC9" i="3"/>
  <c r="BC8" i="3"/>
  <c r="BC7" i="3"/>
  <c r="BC6" i="3"/>
  <c r="BC5" i="3"/>
  <c r="BC4" i="3"/>
  <c r="BK253" i="3"/>
  <c r="BK252" i="3"/>
  <c r="BK251" i="3"/>
  <c r="BK250" i="3"/>
  <c r="BK249" i="3"/>
  <c r="BK248" i="3"/>
  <c r="BK247" i="3"/>
  <c r="BK246" i="3"/>
  <c r="BK245" i="3"/>
  <c r="BK244" i="3"/>
  <c r="BK243" i="3"/>
  <c r="BK242" i="3"/>
  <c r="BK241" i="3"/>
  <c r="BK240" i="3"/>
  <c r="BK239" i="3"/>
  <c r="BK238" i="3"/>
  <c r="BK237" i="3"/>
  <c r="BK236" i="3"/>
  <c r="BK235" i="3"/>
  <c r="BK234" i="3"/>
  <c r="BK233" i="3"/>
  <c r="BK232" i="3"/>
  <c r="BK231" i="3"/>
  <c r="BK230" i="3"/>
  <c r="BK229" i="3"/>
  <c r="BK228" i="3"/>
  <c r="BK227" i="3"/>
  <c r="BK226" i="3"/>
  <c r="BK225" i="3"/>
  <c r="BK224" i="3"/>
  <c r="BK223" i="3"/>
  <c r="BK222" i="3"/>
  <c r="BK221" i="3"/>
  <c r="BK220" i="3"/>
  <c r="BK219" i="3"/>
  <c r="BK218" i="3"/>
  <c r="BK217" i="3"/>
  <c r="BK216" i="3"/>
  <c r="BK215" i="3"/>
  <c r="BK214" i="3"/>
  <c r="BK213" i="3"/>
  <c r="BK212" i="3"/>
  <c r="BK211" i="3"/>
  <c r="BK210" i="3"/>
  <c r="BK209" i="3"/>
  <c r="BK208" i="3"/>
  <c r="BK207" i="3"/>
  <c r="BK206" i="3"/>
  <c r="BK205" i="3"/>
  <c r="BK204" i="3"/>
  <c r="BK203" i="3"/>
  <c r="BK202" i="3"/>
  <c r="BK201" i="3"/>
  <c r="BK200" i="3"/>
  <c r="BK199" i="3"/>
  <c r="BK198" i="3"/>
  <c r="BK197" i="3"/>
  <c r="BK196" i="3"/>
  <c r="BK195" i="3"/>
  <c r="BK194" i="3"/>
  <c r="BK193" i="3"/>
  <c r="BK192" i="3"/>
  <c r="BK191" i="3"/>
  <c r="BK190" i="3"/>
  <c r="BK189" i="3"/>
  <c r="BK188" i="3"/>
  <c r="BK187" i="3"/>
  <c r="BK186" i="3"/>
  <c r="BK185" i="3"/>
  <c r="BK184" i="3"/>
  <c r="BK183" i="3"/>
  <c r="BK182" i="3"/>
  <c r="BK181" i="3"/>
  <c r="BK180" i="3"/>
  <c r="BK179" i="3"/>
  <c r="BK178" i="3"/>
  <c r="BK177" i="3"/>
  <c r="BK176" i="3"/>
  <c r="BK175" i="3"/>
  <c r="BK174" i="3"/>
  <c r="BK173" i="3"/>
  <c r="BK172" i="3"/>
  <c r="BK171" i="3"/>
  <c r="BK170" i="3"/>
  <c r="BK169" i="3"/>
  <c r="BK168" i="3"/>
  <c r="BK167" i="3"/>
  <c r="BK166" i="3"/>
  <c r="BK165" i="3"/>
  <c r="BK164" i="3"/>
  <c r="BK163" i="3"/>
  <c r="BK162" i="3"/>
  <c r="BK161" i="3"/>
  <c r="BK160" i="3"/>
  <c r="BK159" i="3"/>
  <c r="BK158" i="3"/>
  <c r="BK157" i="3"/>
  <c r="BK156" i="3"/>
  <c r="BK155" i="3"/>
  <c r="BK154" i="3"/>
  <c r="BK153" i="3"/>
  <c r="BK152" i="3"/>
  <c r="BK151" i="3"/>
  <c r="BK150" i="3"/>
  <c r="BK149" i="3"/>
  <c r="BK148" i="3"/>
  <c r="BK147" i="3"/>
  <c r="BK146" i="3"/>
  <c r="BK145" i="3"/>
  <c r="BK144" i="3"/>
  <c r="BK143" i="3"/>
  <c r="BK142" i="3"/>
  <c r="BK141" i="3"/>
  <c r="BK140" i="3"/>
  <c r="BK139" i="3"/>
  <c r="BK138" i="3"/>
  <c r="BK137" i="3"/>
  <c r="BK136" i="3"/>
  <c r="BK135" i="3"/>
  <c r="BK134" i="3"/>
  <c r="BK133" i="3"/>
  <c r="BK132" i="3"/>
  <c r="BK131" i="3"/>
  <c r="BK130" i="3"/>
  <c r="BK129" i="3"/>
  <c r="BK128" i="3"/>
  <c r="BK127" i="3"/>
  <c r="BK126" i="3"/>
  <c r="BK125" i="3"/>
  <c r="BK124" i="3"/>
  <c r="BK123" i="3"/>
  <c r="BK122" i="3"/>
  <c r="BK121" i="3"/>
  <c r="BK120" i="3"/>
  <c r="BK119" i="3"/>
  <c r="BK118" i="3"/>
  <c r="BK117" i="3"/>
  <c r="BK116" i="3"/>
  <c r="BK115" i="3"/>
  <c r="BK114" i="3"/>
  <c r="BK113" i="3"/>
  <c r="BK112" i="3"/>
  <c r="BK111" i="3"/>
  <c r="BK110" i="3"/>
  <c r="BK109" i="3"/>
  <c r="BK108" i="3"/>
  <c r="BK107" i="3"/>
  <c r="BK106" i="3"/>
  <c r="BK105" i="3"/>
  <c r="BK104" i="3"/>
  <c r="BK103" i="3"/>
  <c r="BK102" i="3"/>
  <c r="BK101" i="3"/>
  <c r="BK100" i="3"/>
  <c r="BK99" i="3"/>
  <c r="BK98" i="3"/>
  <c r="BK97" i="3"/>
  <c r="BK96" i="3"/>
  <c r="BK95" i="3"/>
  <c r="BK94" i="3"/>
  <c r="BK93" i="3"/>
  <c r="BK92" i="3"/>
  <c r="BK91" i="3"/>
  <c r="BK90" i="3"/>
  <c r="BK89" i="3"/>
  <c r="BK88" i="3"/>
  <c r="BK87" i="3"/>
  <c r="BK86" i="3"/>
  <c r="BK85" i="3"/>
  <c r="BK84" i="3"/>
  <c r="BK83" i="3"/>
  <c r="BK82" i="3"/>
  <c r="BK81" i="3"/>
  <c r="BK80" i="3"/>
  <c r="BK79" i="3"/>
  <c r="BK78" i="3"/>
  <c r="BK77" i="3"/>
  <c r="BK76" i="3"/>
  <c r="BK75" i="3"/>
  <c r="BK74" i="3"/>
  <c r="BK73" i="3"/>
  <c r="BK72" i="3"/>
  <c r="BK71" i="3"/>
  <c r="BK70" i="3"/>
  <c r="BK69" i="3"/>
  <c r="BK68" i="3"/>
  <c r="BK67" i="3"/>
  <c r="BK66" i="3"/>
  <c r="BK65" i="3"/>
  <c r="BK64" i="3"/>
  <c r="BK63" i="3"/>
  <c r="BK62" i="3"/>
  <c r="BK61" i="3"/>
  <c r="BK60" i="3"/>
  <c r="BK59" i="3"/>
  <c r="BK58" i="3"/>
  <c r="BK57" i="3"/>
  <c r="BK56" i="3"/>
  <c r="BK55" i="3"/>
  <c r="BK54" i="3"/>
  <c r="BK53" i="3"/>
  <c r="BK52" i="3"/>
  <c r="BK51" i="3"/>
  <c r="BK50" i="3"/>
  <c r="BK49" i="3"/>
  <c r="BK48" i="3"/>
  <c r="BK47" i="3"/>
  <c r="BK46" i="3"/>
  <c r="BK45" i="3"/>
  <c r="BK44" i="3"/>
  <c r="BK43" i="3"/>
  <c r="BK42" i="3"/>
  <c r="BK41" i="3"/>
  <c r="BK40" i="3"/>
  <c r="BK39" i="3"/>
  <c r="BK38" i="3"/>
  <c r="BK37" i="3"/>
  <c r="BK36" i="3"/>
  <c r="BK35" i="3"/>
  <c r="BK34" i="3"/>
  <c r="BK33" i="3"/>
  <c r="BK32" i="3"/>
  <c r="BK31" i="3"/>
  <c r="BK30" i="3"/>
  <c r="BK29" i="3"/>
  <c r="BK28" i="3"/>
  <c r="BK27" i="3"/>
  <c r="BK26" i="3"/>
  <c r="BK25" i="3"/>
  <c r="BK24" i="3"/>
  <c r="BK23" i="3"/>
  <c r="BK22" i="3"/>
  <c r="BK21" i="3"/>
  <c r="BK20" i="3"/>
  <c r="BK19" i="3"/>
  <c r="BK18" i="3"/>
  <c r="BK17" i="3"/>
  <c r="BK16" i="3"/>
  <c r="BK15" i="3"/>
  <c r="BK14" i="3"/>
  <c r="BK13" i="3"/>
  <c r="BK12" i="3"/>
  <c r="BK11" i="3"/>
  <c r="BK10" i="3"/>
  <c r="BK9" i="3"/>
  <c r="BK8" i="3"/>
  <c r="BK7" i="3"/>
  <c r="BK6" i="3"/>
  <c r="BK5" i="3"/>
  <c r="BK4" i="3"/>
  <c r="C256" i="5"/>
  <c r="H10" i="1"/>
  <c r="D10" i="1"/>
  <c r="H9" i="1"/>
  <c r="I8" i="1"/>
  <c r="E8" i="1"/>
  <c r="H7" i="1"/>
  <c r="H6" i="1"/>
  <c r="I5" i="1"/>
  <c r="E5" i="1"/>
  <c r="H5" i="1"/>
  <c r="I4" i="1"/>
  <c r="H4" i="1"/>
  <c r="D4" i="1"/>
  <c r="I3" i="1"/>
  <c r="E3" i="1"/>
  <c r="D256" i="5"/>
  <c r="D255" i="5"/>
  <c r="H3" i="1" s="1"/>
  <c r="B256" i="5"/>
  <c r="B255" i="5"/>
  <c r="D3" i="1" s="1"/>
  <c r="H8" i="1"/>
  <c r="I6" i="1"/>
  <c r="AM253" i="3"/>
  <c r="AM252" i="3"/>
  <c r="AM251" i="3"/>
  <c r="AM250" i="3"/>
  <c r="AM249" i="3"/>
  <c r="AM248" i="3"/>
  <c r="AM247" i="3"/>
  <c r="AM246" i="3"/>
  <c r="AM245" i="3"/>
  <c r="AM244" i="3"/>
  <c r="AM243" i="3"/>
  <c r="AM242" i="3"/>
  <c r="AM241" i="3"/>
  <c r="AM240" i="3"/>
  <c r="AM239" i="3"/>
  <c r="AM238" i="3"/>
  <c r="AM237" i="3"/>
  <c r="AM236" i="3"/>
  <c r="AM235" i="3"/>
  <c r="AM234" i="3"/>
  <c r="AM233" i="3"/>
  <c r="AM232" i="3"/>
  <c r="AM231" i="3"/>
  <c r="AM230" i="3"/>
  <c r="AM229" i="3"/>
  <c r="AM228" i="3"/>
  <c r="AM227" i="3"/>
  <c r="AM226" i="3"/>
  <c r="AM225" i="3"/>
  <c r="AM224" i="3"/>
  <c r="AM223" i="3"/>
  <c r="AM222" i="3"/>
  <c r="AM221" i="3"/>
  <c r="AM220" i="3"/>
  <c r="AM219" i="3"/>
  <c r="AM218" i="3"/>
  <c r="AM217" i="3"/>
  <c r="AM216" i="3"/>
  <c r="AM215" i="3"/>
  <c r="AM214" i="3"/>
  <c r="AM213" i="3"/>
  <c r="AM212" i="3"/>
  <c r="AM211" i="3"/>
  <c r="AM210" i="3"/>
  <c r="AM209" i="3"/>
  <c r="AM208" i="3"/>
  <c r="AM207" i="3"/>
  <c r="AM206" i="3"/>
  <c r="AM205" i="3"/>
  <c r="AM204" i="3"/>
  <c r="AM203" i="3"/>
  <c r="AM202" i="3"/>
  <c r="AM201" i="3"/>
  <c r="AM200" i="3"/>
  <c r="AM199" i="3"/>
  <c r="AM198" i="3"/>
  <c r="AM197" i="3"/>
  <c r="AM196" i="3"/>
  <c r="AM195" i="3"/>
  <c r="AM194" i="3"/>
  <c r="AM193" i="3"/>
  <c r="AM192" i="3"/>
  <c r="AM191" i="3"/>
  <c r="AM190" i="3"/>
  <c r="AM189" i="3"/>
  <c r="AM188" i="3"/>
  <c r="AM187" i="3"/>
  <c r="AM186" i="3"/>
  <c r="AM185" i="3"/>
  <c r="AM184" i="3"/>
  <c r="AM183" i="3"/>
  <c r="AM182" i="3"/>
  <c r="AM181" i="3"/>
  <c r="AM180" i="3"/>
  <c r="AM179" i="3"/>
  <c r="AM178" i="3"/>
  <c r="AM177" i="3"/>
  <c r="AM176" i="3"/>
  <c r="AM175" i="3"/>
  <c r="AM174" i="3"/>
  <c r="AM173" i="3"/>
  <c r="AM172" i="3"/>
  <c r="AM171" i="3"/>
  <c r="AM170" i="3"/>
  <c r="AM169" i="3"/>
  <c r="AM168" i="3"/>
  <c r="AM167" i="3"/>
  <c r="AM166" i="3"/>
  <c r="AM165" i="3"/>
  <c r="AM164" i="3"/>
  <c r="AM163" i="3"/>
  <c r="AM162" i="3"/>
  <c r="AM161" i="3"/>
  <c r="AM160" i="3"/>
  <c r="AM159" i="3"/>
  <c r="AM158" i="3"/>
  <c r="AM157" i="3"/>
  <c r="AM156" i="3"/>
  <c r="AM155" i="3"/>
  <c r="AM154" i="3"/>
  <c r="AM153" i="3"/>
  <c r="AM152" i="3"/>
  <c r="AM151" i="3"/>
  <c r="AM150" i="3"/>
  <c r="AM149" i="3"/>
  <c r="AM148" i="3"/>
  <c r="AM147" i="3"/>
  <c r="AM146" i="3"/>
  <c r="AM145" i="3"/>
  <c r="AM144" i="3"/>
  <c r="AM143" i="3"/>
  <c r="AM142" i="3"/>
  <c r="AM141" i="3"/>
  <c r="AM140" i="3"/>
  <c r="AM139" i="3"/>
  <c r="AM138" i="3"/>
  <c r="AM137" i="3"/>
  <c r="AM136" i="3"/>
  <c r="AM135" i="3"/>
  <c r="AM134" i="3"/>
  <c r="AM133" i="3"/>
  <c r="AM132" i="3"/>
  <c r="AM131" i="3"/>
  <c r="AM130" i="3"/>
  <c r="AM129" i="3"/>
  <c r="AM128" i="3"/>
  <c r="AM127" i="3"/>
  <c r="AM126" i="3"/>
  <c r="AM125" i="3"/>
  <c r="AM124" i="3"/>
  <c r="AM123" i="3"/>
  <c r="AM122" i="3"/>
  <c r="AM121" i="3"/>
  <c r="AM120" i="3"/>
  <c r="AM119" i="3"/>
  <c r="AM118" i="3"/>
  <c r="AM117" i="3"/>
  <c r="AM116" i="3"/>
  <c r="AM115" i="3"/>
  <c r="AM114" i="3"/>
  <c r="AM113" i="3"/>
  <c r="AM112" i="3"/>
  <c r="AM111" i="3"/>
  <c r="AM110" i="3"/>
  <c r="AM109" i="3"/>
  <c r="AM108" i="3"/>
  <c r="AM107" i="3"/>
  <c r="AM106" i="3"/>
  <c r="AM105" i="3"/>
  <c r="AM104" i="3"/>
  <c r="AM103" i="3"/>
  <c r="AM102" i="3"/>
  <c r="AM101" i="3"/>
  <c r="AM100" i="3"/>
  <c r="AM99" i="3"/>
  <c r="AM98" i="3"/>
  <c r="AM97" i="3"/>
  <c r="AM96" i="3"/>
  <c r="AM95" i="3"/>
  <c r="AM94" i="3"/>
  <c r="AM93" i="3"/>
  <c r="AM92" i="3"/>
  <c r="AM91" i="3"/>
  <c r="AM90" i="3"/>
  <c r="AM89" i="3"/>
  <c r="AM88" i="3"/>
  <c r="AM87" i="3"/>
  <c r="AM86" i="3"/>
  <c r="AM85" i="3"/>
  <c r="AM84" i="3"/>
  <c r="AM83" i="3"/>
  <c r="AM82" i="3"/>
  <c r="AM81" i="3"/>
  <c r="AM80" i="3"/>
  <c r="AM79" i="3"/>
  <c r="AM78" i="3"/>
  <c r="AM77" i="3"/>
  <c r="AM76" i="3"/>
  <c r="AM75" i="3"/>
  <c r="AM74" i="3"/>
  <c r="AM73" i="3"/>
  <c r="AM72" i="3"/>
  <c r="AM71" i="3"/>
  <c r="AM70" i="3"/>
  <c r="AM69" i="3"/>
  <c r="AM68" i="3"/>
  <c r="AM67" i="3"/>
  <c r="AM66" i="3"/>
  <c r="AM65" i="3"/>
  <c r="AM64" i="3"/>
  <c r="AM63" i="3"/>
  <c r="AM62" i="3"/>
  <c r="AM61" i="3"/>
  <c r="AM60" i="3"/>
  <c r="AM59" i="3"/>
  <c r="AM58" i="3"/>
  <c r="AM57" i="3"/>
  <c r="AM56" i="3"/>
  <c r="AM55" i="3"/>
  <c r="AM54" i="3"/>
  <c r="AM53" i="3"/>
  <c r="AM52" i="3"/>
  <c r="AM51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12" i="3"/>
  <c r="AM11" i="3"/>
  <c r="AM10" i="3"/>
  <c r="AM9" i="3"/>
  <c r="AM8" i="3"/>
  <c r="AM7" i="3"/>
  <c r="AM6" i="3"/>
  <c r="AM5" i="3"/>
  <c r="AM4" i="3"/>
  <c r="AE253" i="3"/>
  <c r="AE252" i="3"/>
  <c r="AE251" i="3"/>
  <c r="AE250" i="3"/>
  <c r="AE249" i="3"/>
  <c r="AE248" i="3"/>
  <c r="AE247" i="3"/>
  <c r="AE246" i="3"/>
  <c r="AE245" i="3"/>
  <c r="AE244" i="3"/>
  <c r="AE243" i="3"/>
  <c r="AE242" i="3"/>
  <c r="AE241" i="3"/>
  <c r="AE240" i="3"/>
  <c r="AE239" i="3"/>
  <c r="AE238" i="3"/>
  <c r="AE237" i="3"/>
  <c r="AE236" i="3"/>
  <c r="AE235" i="3"/>
  <c r="AE234" i="3"/>
  <c r="AE233" i="3"/>
  <c r="AE232" i="3"/>
  <c r="AE231" i="3"/>
  <c r="AE230" i="3"/>
  <c r="AE229" i="3"/>
  <c r="AE228" i="3"/>
  <c r="AE227" i="3"/>
  <c r="AE226" i="3"/>
  <c r="AE225" i="3"/>
  <c r="AE224" i="3"/>
  <c r="AE223" i="3"/>
  <c r="AE222" i="3"/>
  <c r="AE221" i="3"/>
  <c r="AE220" i="3"/>
  <c r="AE219" i="3"/>
  <c r="AE218" i="3"/>
  <c r="AE217" i="3"/>
  <c r="AE216" i="3"/>
  <c r="AE215" i="3"/>
  <c r="AE214" i="3"/>
  <c r="AE213" i="3"/>
  <c r="AE212" i="3"/>
  <c r="AE211" i="3"/>
  <c r="AE210" i="3"/>
  <c r="AE209" i="3"/>
  <c r="AE208" i="3"/>
  <c r="AE207" i="3"/>
  <c r="AE206" i="3"/>
  <c r="AE205" i="3"/>
  <c r="AE204" i="3"/>
  <c r="AE203" i="3"/>
  <c r="AE202" i="3"/>
  <c r="AE201" i="3"/>
  <c r="AE200" i="3"/>
  <c r="AE199" i="3"/>
  <c r="AE198" i="3"/>
  <c r="AE197" i="3"/>
  <c r="AE196" i="3"/>
  <c r="AE195" i="3"/>
  <c r="AE194" i="3"/>
  <c r="AE193" i="3"/>
  <c r="AE192" i="3"/>
  <c r="AE191" i="3"/>
  <c r="AE190" i="3"/>
  <c r="AE189" i="3"/>
  <c r="AE188" i="3"/>
  <c r="AE187" i="3"/>
  <c r="AE186" i="3"/>
  <c r="AE185" i="3"/>
  <c r="AE184" i="3"/>
  <c r="AE183" i="3"/>
  <c r="AE182" i="3"/>
  <c r="AE181" i="3"/>
  <c r="AE180" i="3"/>
  <c r="AE179" i="3"/>
  <c r="AE178" i="3"/>
  <c r="AE177" i="3"/>
  <c r="AE176" i="3"/>
  <c r="AE175" i="3"/>
  <c r="AE174" i="3"/>
  <c r="AE173" i="3"/>
  <c r="AE172" i="3"/>
  <c r="AE171" i="3"/>
  <c r="AE170" i="3"/>
  <c r="AE169" i="3"/>
  <c r="AE168" i="3"/>
  <c r="AE167" i="3"/>
  <c r="AE166" i="3"/>
  <c r="AE165" i="3"/>
  <c r="AE164" i="3"/>
  <c r="AE163" i="3"/>
  <c r="AE162" i="3"/>
  <c r="AE161" i="3"/>
  <c r="AE160" i="3"/>
  <c r="AE159" i="3"/>
  <c r="AE158" i="3"/>
  <c r="AE157" i="3"/>
  <c r="AE156" i="3"/>
  <c r="AE155" i="3"/>
  <c r="AE154" i="3"/>
  <c r="AE153" i="3"/>
  <c r="AE152" i="3"/>
  <c r="AE151" i="3"/>
  <c r="AE150" i="3"/>
  <c r="AE149" i="3"/>
  <c r="AE148" i="3"/>
  <c r="AE147" i="3"/>
  <c r="AE146" i="3"/>
  <c r="AE145" i="3"/>
  <c r="AE144" i="3"/>
  <c r="AE143" i="3"/>
  <c r="AE142" i="3"/>
  <c r="AE141" i="3"/>
  <c r="AE140" i="3"/>
  <c r="AE139" i="3"/>
  <c r="AE138" i="3"/>
  <c r="AE137" i="3"/>
  <c r="AE136" i="3"/>
  <c r="AE135" i="3"/>
  <c r="AE134" i="3"/>
  <c r="AE133" i="3"/>
  <c r="AE132" i="3"/>
  <c r="AE131" i="3"/>
  <c r="AE130" i="3"/>
  <c r="AE129" i="3"/>
  <c r="AE128" i="3"/>
  <c r="AE127" i="3"/>
  <c r="AE126" i="3"/>
  <c r="AE125" i="3"/>
  <c r="AE124" i="3"/>
  <c r="AE123" i="3"/>
  <c r="AE122" i="3"/>
  <c r="AE121" i="3"/>
  <c r="AE120" i="3"/>
  <c r="AE119" i="3"/>
  <c r="AE118" i="3"/>
  <c r="AE117" i="3"/>
  <c r="AE116" i="3"/>
  <c r="AE115" i="3"/>
  <c r="AE114" i="3"/>
  <c r="AE113" i="3"/>
  <c r="AE112" i="3"/>
  <c r="AE111" i="3"/>
  <c r="AE110" i="3"/>
  <c r="AE109" i="3"/>
  <c r="AE108" i="3"/>
  <c r="AE107" i="3"/>
  <c r="AE106" i="3"/>
  <c r="AE105" i="3"/>
  <c r="AE104" i="3"/>
  <c r="AE103" i="3"/>
  <c r="AE102" i="3"/>
  <c r="AE101" i="3"/>
  <c r="AE100" i="3"/>
  <c r="AE99" i="3"/>
  <c r="AE98" i="3"/>
  <c r="AE97" i="3"/>
  <c r="AE96" i="3"/>
  <c r="AE95" i="3"/>
  <c r="AE94" i="3"/>
  <c r="AE93" i="3"/>
  <c r="AE92" i="3"/>
  <c r="AE91" i="3"/>
  <c r="AE90" i="3"/>
  <c r="AE89" i="3"/>
  <c r="AE88" i="3"/>
  <c r="AE87" i="3"/>
  <c r="AE86" i="3"/>
  <c r="AE85" i="3"/>
  <c r="AE84" i="3"/>
  <c r="AE83" i="3"/>
  <c r="AE82" i="3"/>
  <c r="AE81" i="3"/>
  <c r="AE80" i="3"/>
  <c r="AE79" i="3"/>
  <c r="AE78" i="3"/>
  <c r="AE77" i="3"/>
  <c r="AE76" i="3"/>
  <c r="AE75" i="3"/>
  <c r="AE74" i="3"/>
  <c r="AE73" i="3"/>
  <c r="AE72" i="3"/>
  <c r="AE71" i="3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W253" i="3"/>
  <c r="W252" i="3"/>
  <c r="W251" i="3"/>
  <c r="W250" i="3"/>
  <c r="W249" i="3"/>
  <c r="W248" i="3"/>
  <c r="W247" i="3"/>
  <c r="W246" i="3"/>
  <c r="W245" i="3"/>
  <c r="W244" i="3"/>
  <c r="W243" i="3"/>
  <c r="W242" i="3"/>
  <c r="W241" i="3"/>
  <c r="W240" i="3"/>
  <c r="W239" i="3"/>
  <c r="W238" i="3"/>
  <c r="W237" i="3"/>
  <c r="W236" i="3"/>
  <c r="W235" i="3"/>
  <c r="W234" i="3"/>
  <c r="W233" i="3"/>
  <c r="W232" i="3"/>
  <c r="W231" i="3"/>
  <c r="W230" i="3"/>
  <c r="W229" i="3"/>
  <c r="W228" i="3"/>
  <c r="W227" i="3"/>
  <c r="W22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I10" i="1"/>
  <c r="E10" i="1"/>
  <c r="I9" i="1"/>
  <c r="I7" i="1"/>
  <c r="H9" i="2"/>
  <c r="C3" i="2"/>
  <c r="B8" i="1"/>
  <c r="B6" i="1"/>
  <c r="B5" i="1"/>
  <c r="C3" i="1"/>
  <c r="C4" i="1"/>
  <c r="C5" i="1"/>
  <c r="C6" i="1"/>
  <c r="B7" i="1"/>
  <c r="C7" i="1"/>
  <c r="C8" i="1"/>
  <c r="B9" i="1"/>
  <c r="C10" i="1"/>
  <c r="B10" i="1"/>
  <c r="C9" i="1"/>
  <c r="B4" i="1"/>
  <c r="B3" i="1"/>
  <c r="B4" i="2"/>
  <c r="C9" i="2"/>
  <c r="C8" i="2"/>
  <c r="C7" i="2"/>
  <c r="C6" i="2"/>
  <c r="C5" i="2"/>
  <c r="B5" i="2"/>
  <c r="B6" i="2"/>
  <c r="B7" i="2"/>
  <c r="B8" i="2"/>
  <c r="B9" i="2"/>
  <c r="C4" i="2"/>
  <c r="Y8" i="2" l="1"/>
  <c r="AF9" i="2"/>
  <c r="AF3" i="2"/>
  <c r="AB7" i="2"/>
  <c r="AG4" i="2"/>
  <c r="Y7" i="2"/>
  <c r="AB8" i="2"/>
  <c r="AB9" i="2"/>
  <c r="AG8" i="2"/>
  <c r="AG7" i="2"/>
  <c r="X9" i="2"/>
  <c r="G8" i="1"/>
  <c r="G3" i="1"/>
  <c r="C255" i="5"/>
  <c r="F3" i="1" s="1"/>
  <c r="F7" i="1"/>
  <c r="AA7" i="1" s="1"/>
  <c r="F5" i="1"/>
  <c r="AA5" i="1" s="1"/>
  <c r="G7" i="1"/>
  <c r="AC7" i="1" s="1"/>
  <c r="F6" i="1"/>
  <c r="F9" i="1"/>
  <c r="Z9" i="1" s="1"/>
  <c r="G5" i="1"/>
  <c r="AB5" i="1" s="1"/>
  <c r="G4" i="1"/>
  <c r="F4" i="1"/>
  <c r="AA4" i="1" s="1"/>
  <c r="F10" i="1"/>
  <c r="G6" i="1"/>
  <c r="AC6" i="1" s="1"/>
  <c r="F8" i="1"/>
  <c r="G9" i="1"/>
  <c r="G10" i="1"/>
  <c r="W7" i="2"/>
  <c r="X3" i="2"/>
  <c r="Y4" i="2"/>
  <c r="W3" i="2"/>
  <c r="F9" i="2"/>
  <c r="F5" i="2"/>
  <c r="G5" i="2"/>
  <c r="F6" i="2"/>
  <c r="F3" i="2"/>
  <c r="G3" i="2"/>
  <c r="F4" i="2"/>
  <c r="G4" i="2"/>
  <c r="AE3" i="2"/>
  <c r="W5" i="2"/>
  <c r="F8" i="2"/>
  <c r="F7" i="2"/>
  <c r="G6" i="2"/>
  <c r="AD6" i="2"/>
  <c r="X4" i="1"/>
  <c r="V3" i="1"/>
  <c r="X6" i="1"/>
  <c r="AE7" i="1"/>
  <c r="AD9" i="1"/>
  <c r="Y10" i="1"/>
  <c r="AD9" i="2"/>
  <c r="AD5" i="2"/>
  <c r="AG6" i="2"/>
  <c r="V4" i="1"/>
  <c r="AF4" i="1"/>
  <c r="V6" i="1"/>
  <c r="AG6" i="1"/>
  <c r="V10" i="1"/>
  <c r="AG10" i="1"/>
  <c r="X3" i="1"/>
  <c r="AD4" i="1"/>
  <c r="AD10" i="1"/>
  <c r="W9" i="1"/>
  <c r="AG9" i="1"/>
  <c r="AD3" i="2"/>
  <c r="Y3" i="2"/>
  <c r="V3" i="2"/>
  <c r="AE8" i="2"/>
  <c r="AE5" i="2"/>
  <c r="AE9" i="2"/>
  <c r="AF6" i="2"/>
  <c r="W9" i="2"/>
  <c r="AE7" i="2"/>
  <c r="AD8" i="2"/>
  <c r="Y6" i="2"/>
  <c r="X6" i="2"/>
  <c r="Y5" i="2"/>
  <c r="X5" i="2"/>
  <c r="AF5" i="2"/>
  <c r="AG5" i="2"/>
  <c r="AE4" i="2"/>
  <c r="AD4" i="2"/>
  <c r="AF4" i="2"/>
  <c r="AE6" i="2"/>
  <c r="AD7" i="2"/>
  <c r="X4" i="2"/>
  <c r="W4" i="2"/>
  <c r="V4" i="2"/>
  <c r="W8" i="2"/>
  <c r="V8" i="2"/>
  <c r="W6" i="2"/>
  <c r="V6" i="2"/>
  <c r="V5" i="2"/>
  <c r="V7" i="2"/>
  <c r="V9" i="2"/>
  <c r="AD3" i="1"/>
  <c r="AF3" i="1"/>
  <c r="W5" i="1"/>
  <c r="AF5" i="1"/>
  <c r="AD5" i="1"/>
  <c r="AD6" i="1"/>
  <c r="AF7" i="1"/>
  <c r="X5" i="1"/>
  <c r="Y7" i="1"/>
  <c r="X10" i="1"/>
  <c r="W7" i="1"/>
  <c r="V7" i="1"/>
  <c r="AF8" i="1"/>
  <c r="AE8" i="1"/>
  <c r="AD8" i="1"/>
  <c r="X8" i="1"/>
  <c r="Y8" i="1"/>
  <c r="W8" i="1"/>
  <c r="V8" i="1"/>
  <c r="V5" i="1"/>
  <c r="X7" i="1"/>
  <c r="AD7" i="1"/>
  <c r="Y3" i="1"/>
  <c r="AE5" i="1"/>
  <c r="W4" i="1"/>
  <c r="Y5" i="1"/>
  <c r="W6" i="1"/>
  <c r="AE10" i="1"/>
  <c r="AF6" i="1"/>
  <c r="W10" i="1"/>
  <c r="AF10" i="1"/>
  <c r="AG3" i="1"/>
  <c r="Y4" i="1"/>
  <c r="AG4" i="1"/>
  <c r="W3" i="1"/>
  <c r="AE3" i="1"/>
  <c r="AG5" i="1"/>
  <c r="Y6" i="1"/>
  <c r="AE4" i="1"/>
  <c r="AG7" i="1"/>
  <c r="AE6" i="1"/>
  <c r="AG8" i="1"/>
  <c r="Y9" i="1"/>
  <c r="X9" i="1"/>
  <c r="V9" i="1"/>
  <c r="AE9" i="1"/>
  <c r="AF9" i="1"/>
  <c r="AA10" i="1" l="1"/>
  <c r="Z8" i="1"/>
  <c r="Z10" i="1"/>
  <c r="AA9" i="1"/>
  <c r="AB7" i="1"/>
  <c r="AA8" i="1"/>
  <c r="AC5" i="1"/>
  <c r="AB10" i="1"/>
  <c r="AB6" i="1"/>
  <c r="AC9" i="1"/>
  <c r="AB9" i="1"/>
  <c r="AA6" i="1"/>
  <c r="Z6" i="1"/>
  <c r="Z4" i="1"/>
  <c r="AA3" i="1"/>
  <c r="AB4" i="1"/>
  <c r="Z5" i="1"/>
  <c r="Z3" i="1"/>
  <c r="AC3" i="1"/>
  <c r="Z7" i="1"/>
  <c r="AB8" i="1"/>
  <c r="AC10" i="1"/>
  <c r="AB3" i="1"/>
  <c r="AC8" i="1"/>
  <c r="AC4" i="1"/>
  <c r="Z7" i="2"/>
  <c r="AC4" i="2"/>
  <c r="Z3" i="2"/>
  <c r="Z4" i="2"/>
  <c r="Z8" i="2"/>
  <c r="AA3" i="2"/>
  <c r="AC6" i="2"/>
  <c r="AC5" i="2"/>
  <c r="AA6" i="2"/>
  <c r="AB4" i="2"/>
  <c r="Z5" i="2"/>
  <c r="AA9" i="2"/>
  <c r="Z9" i="2"/>
  <c r="AB5" i="2"/>
  <c r="Z6" i="2"/>
  <c r="AA5" i="2"/>
  <c r="AC3" i="2"/>
  <c r="AB3" i="2"/>
  <c r="AA4" i="2"/>
  <c r="AA8" i="2"/>
  <c r="AA7" i="2"/>
  <c r="AB6" i="2"/>
</calcChain>
</file>

<file path=xl/sharedStrings.xml><?xml version="1.0" encoding="utf-8"?>
<sst xmlns="http://schemas.openxmlformats.org/spreadsheetml/2006/main" count="452" uniqueCount="98">
  <si>
    <t>Policy Framework</t>
  </si>
  <si>
    <t>Number Goals</t>
  </si>
  <si>
    <t>Policy Evaluation</t>
  </si>
  <si>
    <t>Miura Evaluation</t>
  </si>
  <si>
    <t>Time Evaluation</t>
  </si>
  <si>
    <t>Miura Framework</t>
  </si>
  <si>
    <t>World Size</t>
  </si>
  <si>
    <t>Number of Failure</t>
  </si>
  <si>
    <t>3 Goals</t>
  </si>
  <si>
    <t>4 Goals</t>
  </si>
  <si>
    <t>5 Goals</t>
  </si>
  <si>
    <t>6 Goals</t>
  </si>
  <si>
    <t>7 Goals</t>
  </si>
  <si>
    <t>8 Goals</t>
  </si>
  <si>
    <t>9 Goals</t>
  </si>
  <si>
    <t>10 Goals</t>
  </si>
  <si>
    <t>failures</t>
  </si>
  <si>
    <t>policy</t>
  </si>
  <si>
    <t>miura</t>
  </si>
  <si>
    <t>time</t>
  </si>
  <si>
    <t>Policy Lower STD</t>
  </si>
  <si>
    <t>Miura Lower STD</t>
  </si>
  <si>
    <t>Policy Std Dev</t>
  </si>
  <si>
    <t>Miura Std Dev</t>
  </si>
  <si>
    <t>Policy</t>
  </si>
  <si>
    <t>Miura</t>
  </si>
  <si>
    <t>A</t>
  </si>
  <si>
    <t>F</t>
  </si>
  <si>
    <t>I</t>
  </si>
  <si>
    <t>B</t>
  </si>
  <si>
    <t>C</t>
  </si>
  <si>
    <t>D</t>
  </si>
  <si>
    <t>E</t>
  </si>
  <si>
    <t>G</t>
  </si>
  <si>
    <t>H</t>
  </si>
  <si>
    <t>J</t>
  </si>
  <si>
    <t>K</t>
  </si>
  <si>
    <t>L</t>
  </si>
  <si>
    <t>M</t>
  </si>
  <si>
    <t>Q</t>
  </si>
  <si>
    <t>U</t>
  </si>
  <si>
    <t>Y</t>
  </si>
  <si>
    <t>AC</t>
  </si>
  <si>
    <t>AG</t>
  </si>
  <si>
    <t>AK</t>
  </si>
  <si>
    <t>AO</t>
  </si>
  <si>
    <t>AS</t>
  </si>
  <si>
    <t>AW</t>
  </si>
  <si>
    <t>BA</t>
  </si>
  <si>
    <t>BE</t>
  </si>
  <si>
    <t>BI</t>
  </si>
  <si>
    <t>N</t>
  </si>
  <si>
    <t>O</t>
  </si>
  <si>
    <t>P</t>
  </si>
  <si>
    <t>R</t>
  </si>
  <si>
    <t>S</t>
  </si>
  <si>
    <t>T</t>
  </si>
  <si>
    <t>V</t>
  </si>
  <si>
    <t>W</t>
  </si>
  <si>
    <t>X</t>
  </si>
  <si>
    <t>Z</t>
  </si>
  <si>
    <t>AA</t>
  </si>
  <si>
    <t>AB</t>
  </si>
  <si>
    <t>AD</t>
  </si>
  <si>
    <t>AE</t>
  </si>
  <si>
    <t>AF</t>
  </si>
  <si>
    <t>AH</t>
  </si>
  <si>
    <t>AI</t>
  </si>
  <si>
    <t>AJ</t>
  </si>
  <si>
    <t>AL</t>
  </si>
  <si>
    <t>AM</t>
  </si>
  <si>
    <t>AN</t>
  </si>
  <si>
    <t>AP</t>
  </si>
  <si>
    <t>AQ</t>
  </si>
  <si>
    <t>AR</t>
  </si>
  <si>
    <t>AT</t>
  </si>
  <si>
    <t>AU</t>
  </si>
  <si>
    <t>AV</t>
  </si>
  <si>
    <t>AX</t>
  </si>
  <si>
    <t>AY</t>
  </si>
  <si>
    <t>AZ</t>
  </si>
  <si>
    <t>BB</t>
  </si>
  <si>
    <t>BC</t>
  </si>
  <si>
    <t>BD</t>
  </si>
  <si>
    <t>BF</t>
  </si>
  <si>
    <t>BG</t>
  </si>
  <si>
    <t>BH</t>
  </si>
  <si>
    <t>BJ</t>
  </si>
  <si>
    <t>BK</t>
  </si>
  <si>
    <t>BL</t>
  </si>
  <si>
    <t>Percentage of Failures</t>
  </si>
  <si>
    <t>5625 states</t>
  </si>
  <si>
    <t>3600 states</t>
  </si>
  <si>
    <t>2500 states</t>
  </si>
  <si>
    <t>1600 states</t>
  </si>
  <si>
    <t>625 states</t>
  </si>
  <si>
    <t>100 states</t>
  </si>
  <si>
    <t>40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</si>
</sst>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0" borderId="0" xfId="0" applyBorder="1"/>
    <xf numFmtId="0" fontId="0" fillId="0" borderId="0" xfId="0" applyFont="1"/>
    <xf numFmtId="0" fontId="0" fillId="0" borderId="0" xfId="0" applyAlignment="1"/>
    <xf numFmtId="0" fontId="0" fillId="0" borderId="0" xfId="0" applyAlignment="1">
      <alignment vertical="center"/>
    </xf>
    <xf numFmtId="2" fontId="0" fillId="0" borderId="0" xfId="0" applyNumberFormat="1"/>
    <xf numFmtId="2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17981246552674E-2"/>
          <c:y val="3.3626997881763911E-2"/>
          <c:w val="0.75855365569651279"/>
          <c:h val="0.83063210090506456"/>
        </c:manualLayout>
      </c:layout>
      <c:areaChart>
        <c:grouping val="standard"/>
        <c:varyColors val="0"/>
        <c:ser>
          <c:idx val="2"/>
          <c:order val="2"/>
          <c:tx>
            <c:strRef>
              <c:f>goals!$V$2</c:f>
              <c:strCache>
                <c:ptCount val="1"/>
                <c:pt idx="0">
                  <c:v>Policy Std Dev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18000"/>
              </a:schemeClr>
            </a:solidFill>
            <a:ln>
              <a:noFill/>
            </a:ln>
            <a:effectLst/>
          </c:spPr>
          <c:val>
            <c:numRef>
              <c:f>goals!$V$3:$V$10</c:f>
              <c:numCache>
                <c:formatCode>General</c:formatCode>
                <c:ptCount val="8"/>
                <c:pt idx="0">
                  <c:v>5.2399372130137394</c:v>
                </c:pt>
                <c:pt idx="1">
                  <c:v>4.1146264715258791</c:v>
                </c:pt>
                <c:pt idx="2">
                  <c:v>3.8993956616135281</c:v>
                </c:pt>
                <c:pt idx="3">
                  <c:v>3.5505281656254071</c:v>
                </c:pt>
                <c:pt idx="4">
                  <c:v>2.9908646937250052</c:v>
                </c:pt>
                <c:pt idx="5">
                  <c:v>3.122335770293422</c:v>
                </c:pt>
                <c:pt idx="6">
                  <c:v>2.9786089318650206</c:v>
                </c:pt>
                <c:pt idx="7">
                  <c:v>2.6637915882534577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FD-4B57-8985-71B75652E28F}"/>
            </c:ext>
          </c:extLst>
        </c:ser>
        <c:ser>
          <c:idx val="3"/>
          <c:order val="3"/>
          <c:tx>
            <c:strRef>
              <c:f>goals!$W$2</c:f>
              <c:strCache>
                <c:ptCount val="1"/>
                <c:pt idx="0">
                  <c:v>Policy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goals!$W$3:$W$10</c:f>
              <c:numCache>
                <c:formatCode>General</c:formatCode>
                <c:ptCount val="8"/>
                <c:pt idx="0">
                  <c:v>3.5077492619221222</c:v>
                </c:pt>
                <c:pt idx="1">
                  <c:v>2.7401480862262546</c:v>
                </c:pt>
                <c:pt idx="2">
                  <c:v>2.3085949107999801</c:v>
                </c:pt>
                <c:pt idx="3">
                  <c:v>1.8749889196242138</c:v>
                </c:pt>
                <c:pt idx="4">
                  <c:v>1.5806935833617728</c:v>
                </c:pt>
                <c:pt idx="5">
                  <c:v>1.516503826212912</c:v>
                </c:pt>
                <c:pt idx="6">
                  <c:v>1.3616204120215438</c:v>
                </c:pt>
                <c:pt idx="7">
                  <c:v>1.2375078390725029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FD-4B57-8985-71B75652E28F}"/>
            </c:ext>
          </c:extLst>
        </c:ser>
        <c:ser>
          <c:idx val="4"/>
          <c:order val="4"/>
          <c:tx>
            <c:strRef>
              <c:f>goals!$X$2</c:f>
              <c:strCache>
                <c:ptCount val="1"/>
                <c:pt idx="0">
                  <c:v>Miura Std Dev</c:v>
                </c:pt>
              </c:strCache>
            </c:strRef>
          </c:tx>
          <c:spPr>
            <a:solidFill>
              <a:schemeClr val="accent2">
                <a:alpha val="15000"/>
              </a:schemeClr>
            </a:solidFill>
            <a:ln>
              <a:noFill/>
            </a:ln>
            <a:effectLst/>
          </c:spPr>
          <c:val>
            <c:numRef>
              <c:f>goals!$X$3:$X$10</c:f>
              <c:numCache>
                <c:formatCode>General</c:formatCode>
                <c:ptCount val="8"/>
                <c:pt idx="0">
                  <c:v>5.3577602074086226</c:v>
                </c:pt>
                <c:pt idx="1">
                  <c:v>4.1493948044699369</c:v>
                </c:pt>
                <c:pt idx="2">
                  <c:v>3.9057448378895394</c:v>
                </c:pt>
                <c:pt idx="3">
                  <c:v>3.4781375766102691</c:v>
                </c:pt>
                <c:pt idx="4">
                  <c:v>2.9234604046613373</c:v>
                </c:pt>
                <c:pt idx="5">
                  <c:v>3.004684391677412</c:v>
                </c:pt>
                <c:pt idx="6">
                  <c:v>2.8972753538144302</c:v>
                </c:pt>
                <c:pt idx="7">
                  <c:v>2.6824618971284924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FD-4B57-8985-71B75652E28F}"/>
            </c:ext>
          </c:extLst>
        </c:ser>
        <c:ser>
          <c:idx val="5"/>
          <c:order val="5"/>
          <c:tx>
            <c:strRef>
              <c:f>goals!$Y$2</c:f>
              <c:strCache>
                <c:ptCount val="1"/>
                <c:pt idx="0">
                  <c:v>Miura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goals!$Y$3:$Y$10</c:f>
              <c:numCache>
                <c:formatCode>General</c:formatCode>
                <c:ptCount val="8"/>
                <c:pt idx="0">
                  <c:v>3.1948625364113785</c:v>
                </c:pt>
                <c:pt idx="1">
                  <c:v>2.4513502776300644</c:v>
                </c:pt>
                <c:pt idx="2">
                  <c:v>2.2172011309704605</c:v>
                </c:pt>
                <c:pt idx="3">
                  <c:v>1.732813253469728</c:v>
                </c:pt>
                <c:pt idx="4">
                  <c:v>1.2803080934986641</c:v>
                </c:pt>
                <c:pt idx="5">
                  <c:v>1.3072091229380978</c:v>
                </c:pt>
                <c:pt idx="6">
                  <c:v>1.1631943156193594</c:v>
                </c:pt>
                <c:pt idx="7">
                  <c:v>1.1050210565715071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FD-4B57-8985-71B75652E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20840"/>
        <c:axId val="475122480"/>
      </c:areaChart>
      <c:lineChart>
        <c:grouping val="standard"/>
        <c:varyColors val="0"/>
        <c:ser>
          <c:idx val="0"/>
          <c:order val="0"/>
          <c:tx>
            <c:strRef>
              <c:f>goals!$D$2</c:f>
              <c:strCache>
                <c:ptCount val="1"/>
                <c:pt idx="0">
                  <c:v>Policy Framework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goals!$D$3:$D$10</c:f>
              <c:numCache>
                <c:formatCode>General</c:formatCode>
                <c:ptCount val="8"/>
                <c:pt idx="0">
                  <c:v>4.3738432374679306</c:v>
                </c:pt>
                <c:pt idx="1">
                  <c:v>3.4273872788760671</c:v>
                </c:pt>
                <c:pt idx="2">
                  <c:v>3.1039952862067541</c:v>
                </c:pt>
                <c:pt idx="3">
                  <c:v>2.7127585426248104</c:v>
                </c:pt>
                <c:pt idx="4">
                  <c:v>2.285779138543389</c:v>
                </c:pt>
                <c:pt idx="5">
                  <c:v>2.319419798253167</c:v>
                </c:pt>
                <c:pt idx="6">
                  <c:v>2.1701146719432822</c:v>
                </c:pt>
                <c:pt idx="7">
                  <c:v>1.9506497136629803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1-4909-ADAB-CAB49CFA5326}"/>
            </c:ext>
          </c:extLst>
        </c:ser>
        <c:ser>
          <c:idx val="1"/>
          <c:order val="1"/>
          <c:tx>
            <c:strRef>
              <c:f>goals!$E$2</c:f>
              <c:strCache>
                <c:ptCount val="1"/>
                <c:pt idx="0">
                  <c:v>Miura Framework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goals!$E$3:$E$10</c:f>
              <c:numCache>
                <c:formatCode>General</c:formatCode>
                <c:ptCount val="8"/>
                <c:pt idx="0">
                  <c:v>4.2763113719100003</c:v>
                </c:pt>
                <c:pt idx="1">
                  <c:v>3.3003725410500007</c:v>
                </c:pt>
                <c:pt idx="2">
                  <c:v>3.0614729844299999</c:v>
                </c:pt>
                <c:pt idx="3">
                  <c:v>2.6054754150399986</c:v>
                </c:pt>
                <c:pt idx="4">
                  <c:v>2.1018842490800007</c:v>
                </c:pt>
                <c:pt idx="5">
                  <c:v>2.1559467573077549</c:v>
                </c:pt>
                <c:pt idx="6">
                  <c:v>2.0302348347168948</c:v>
                </c:pt>
                <c:pt idx="7">
                  <c:v>1.8937414768499996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1-4909-ADAB-CAB49CFA5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475120840"/>
        <c:axId val="475122480"/>
      </c:lineChart>
      <c:catAx>
        <c:axId val="47512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2480"/>
        <c:crosses val="autoZero"/>
        <c:auto val="1"/>
        <c:lblAlgn val="ctr"/>
        <c:lblOffset val="100"/>
        <c:noMultiLvlLbl val="0"/>
      </c:catAx>
      <c:valAx>
        <c:axId val="475122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Legibilty according to Policy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4697999019427606"/>
          <c:y val="0.2942251588677065"/>
          <c:w val="0.13745342281056566"/>
          <c:h val="0.41766368187945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900962186676479E-2"/>
          <c:y val="3.3626997881763911E-2"/>
          <c:w val="0.7688081448795735"/>
          <c:h val="0.83063210090506456"/>
        </c:manualLayout>
      </c:layout>
      <c:areaChart>
        <c:grouping val="standard"/>
        <c:varyColors val="0"/>
        <c:ser>
          <c:idx val="2"/>
          <c:order val="2"/>
          <c:tx>
            <c:strRef>
              <c:f>goals!$Z$2</c:f>
              <c:strCache>
                <c:ptCount val="1"/>
                <c:pt idx="0">
                  <c:v>Policy Std Dev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15000"/>
              </a:schemeClr>
            </a:solidFill>
            <a:ln>
              <a:noFill/>
            </a:ln>
            <a:effectLst/>
          </c:spPr>
          <c:val>
            <c:numRef>
              <c:f>goals!$Z$3:$Z$10</c:f>
              <c:numCache>
                <c:formatCode>General</c:formatCode>
                <c:ptCount val="8"/>
                <c:pt idx="0">
                  <c:v>-8.1051332950301944</c:v>
                </c:pt>
                <c:pt idx="1">
                  <c:v>-8.2666960874733526</c:v>
                </c:pt>
                <c:pt idx="2">
                  <c:v>-8.2184217634650309</c:v>
                </c:pt>
                <c:pt idx="3">
                  <c:v>-8.7436093874162886</c:v>
                </c:pt>
                <c:pt idx="4">
                  <c:v>-9.4092920063917695</c:v>
                </c:pt>
                <c:pt idx="5">
                  <c:v>-8.8499373233038678</c:v>
                </c:pt>
                <c:pt idx="6">
                  <c:v>-9.0509836554863927</c:v>
                </c:pt>
                <c:pt idx="7">
                  <c:v>-8.7838590607715297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9-4CF9-B13B-76E0D8E6CE50}"/>
            </c:ext>
          </c:extLst>
        </c:ser>
        <c:ser>
          <c:idx val="3"/>
          <c:order val="3"/>
          <c:tx>
            <c:strRef>
              <c:f>goals!$AA$2</c:f>
              <c:strCache>
                <c:ptCount val="1"/>
                <c:pt idx="0">
                  <c:v>Policy Lower STD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val>
            <c:numRef>
              <c:f>goals!$AA$3:$AA$10</c:f>
              <c:numCache>
                <c:formatCode>General</c:formatCode>
                <c:ptCount val="8"/>
                <c:pt idx="0">
                  <c:v>-2.2867957879066672</c:v>
                </c:pt>
                <c:pt idx="1">
                  <c:v>-3.2513185623247125</c:v>
                </c:pt>
                <c:pt idx="2">
                  <c:v>-3.3406922783323578</c:v>
                </c:pt>
                <c:pt idx="3">
                  <c:v>-3.5044350607378254</c:v>
                </c:pt>
                <c:pt idx="4">
                  <c:v>-4.0449624591803808</c:v>
                </c:pt>
                <c:pt idx="5">
                  <c:v>-3.5616823302757603</c:v>
                </c:pt>
                <c:pt idx="6">
                  <c:v>-3.9550129703054346</c:v>
                </c:pt>
                <c:pt idx="7">
                  <c:v>-3.2703863541462619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9-4CF9-B13B-76E0D8E6CE50}"/>
            </c:ext>
          </c:extLst>
        </c:ser>
        <c:ser>
          <c:idx val="4"/>
          <c:order val="4"/>
          <c:tx>
            <c:strRef>
              <c:f>goals!$AB$2</c:f>
              <c:strCache>
                <c:ptCount val="1"/>
                <c:pt idx="0">
                  <c:v>Miura Std Dev</c:v>
                </c:pt>
              </c:strCache>
            </c:strRef>
          </c:tx>
          <c:spPr>
            <a:solidFill>
              <a:schemeClr val="accent2">
                <a:alpha val="15000"/>
              </a:schemeClr>
            </a:solidFill>
            <a:ln>
              <a:noFill/>
            </a:ln>
            <a:effectLst/>
          </c:spPr>
          <c:val>
            <c:numRef>
              <c:f>goals!$AB$3:$AB$10</c:f>
              <c:numCache>
                <c:formatCode>General</c:formatCode>
                <c:ptCount val="8"/>
                <c:pt idx="0">
                  <c:v>-7.0206535418307983</c:v>
                </c:pt>
                <c:pt idx="1">
                  <c:v>-8.5390577075722494</c:v>
                </c:pt>
                <c:pt idx="2">
                  <c:v>-8.1994908338415158</c:v>
                </c:pt>
                <c:pt idx="3">
                  <c:v>-8.5302460961357642</c:v>
                </c:pt>
                <c:pt idx="4">
                  <c:v>-9.4227586967858414</c:v>
                </c:pt>
                <c:pt idx="5">
                  <c:v>-8.7164968765514903</c:v>
                </c:pt>
                <c:pt idx="6">
                  <c:v>-9.150089994958261</c:v>
                </c:pt>
                <c:pt idx="7">
                  <c:v>-8.759900440350151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9-4CF9-B13B-76E0D8E6CE50}"/>
            </c:ext>
          </c:extLst>
        </c:ser>
        <c:ser>
          <c:idx val="5"/>
          <c:order val="5"/>
          <c:tx>
            <c:strRef>
              <c:f>goals!$AC$2</c:f>
              <c:strCache>
                <c:ptCount val="1"/>
                <c:pt idx="0">
                  <c:v>Miura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goals!$AC$3:$AC$10</c:f>
              <c:numCache>
                <c:formatCode>General</c:formatCode>
                <c:ptCount val="8"/>
                <c:pt idx="0">
                  <c:v>-1.7530067725892002</c:v>
                </c:pt>
                <c:pt idx="1">
                  <c:v>-3.2387553469677481</c:v>
                </c:pt>
                <c:pt idx="2">
                  <c:v>-3.045716715678485</c:v>
                </c:pt>
                <c:pt idx="3">
                  <c:v>-2.8998983371242359</c:v>
                </c:pt>
                <c:pt idx="4">
                  <c:v>-3.831762911754153</c:v>
                </c:pt>
                <c:pt idx="5">
                  <c:v>-3.2490969354463366</c:v>
                </c:pt>
                <c:pt idx="6">
                  <c:v>-3.8021383998168718</c:v>
                </c:pt>
                <c:pt idx="7">
                  <c:v>-3.0842669860698542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B9-4CF9-B13B-76E0D8E6C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20840"/>
        <c:axId val="475122480"/>
      </c:areaChart>
      <c:lineChart>
        <c:grouping val="standard"/>
        <c:varyColors val="0"/>
        <c:ser>
          <c:idx val="0"/>
          <c:order val="0"/>
          <c:tx>
            <c:strRef>
              <c:f>goals!$F$2</c:f>
              <c:strCache>
                <c:ptCount val="1"/>
                <c:pt idx="0">
                  <c:v>Policy Framework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goals!$F$3:$F$10</c:f>
              <c:numCache>
                <c:formatCode>General</c:formatCode>
                <c:ptCount val="8"/>
                <c:pt idx="0">
                  <c:v>-5.195964541468431</c:v>
                </c:pt>
                <c:pt idx="1">
                  <c:v>-5.7590073248990326</c:v>
                </c:pt>
                <c:pt idx="2">
                  <c:v>-5.7795570208986939</c:v>
                </c:pt>
                <c:pt idx="3">
                  <c:v>-6.1240222240770574</c:v>
                </c:pt>
                <c:pt idx="4">
                  <c:v>-6.7271272327860752</c:v>
                </c:pt>
                <c:pt idx="5">
                  <c:v>-6.2058098267898139</c:v>
                </c:pt>
                <c:pt idx="6">
                  <c:v>-6.5029983128959135</c:v>
                </c:pt>
                <c:pt idx="7">
                  <c:v>-6.0271227074588953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7-4365-97A7-7D25F5A23A01}"/>
            </c:ext>
          </c:extLst>
        </c:ser>
        <c:ser>
          <c:idx val="1"/>
          <c:order val="1"/>
          <c:tx>
            <c:strRef>
              <c:f>goals!$G$2</c:f>
              <c:strCache>
                <c:ptCount val="1"/>
                <c:pt idx="0">
                  <c:v>Miura Framework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goals!$G$3:$G$10</c:f>
              <c:numCache>
                <c:formatCode>General</c:formatCode>
                <c:ptCount val="8"/>
                <c:pt idx="0">
                  <c:v>-4.3868301572099995</c:v>
                </c:pt>
                <c:pt idx="1">
                  <c:v>-5.8889065272699987</c:v>
                </c:pt>
                <c:pt idx="2">
                  <c:v>-5.62260377476</c:v>
                </c:pt>
                <c:pt idx="3">
                  <c:v>-5.7150722166300003</c:v>
                </c:pt>
                <c:pt idx="4">
                  <c:v>-6.627260804269997</c:v>
                </c:pt>
                <c:pt idx="5">
                  <c:v>-5.9827969059989137</c:v>
                </c:pt>
                <c:pt idx="6">
                  <c:v>-6.4761141973875667</c:v>
                </c:pt>
                <c:pt idx="7">
                  <c:v>-5.9220837132100028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7-4365-97A7-7D25F5A23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475120840"/>
        <c:axId val="475122480"/>
      </c:lineChart>
      <c:catAx>
        <c:axId val="47512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2480"/>
        <c:crosses val="autoZero"/>
        <c:auto val="1"/>
        <c:lblAlgn val="ctr"/>
        <c:lblOffset val="100"/>
        <c:noMultiLvlLbl val="0"/>
      </c:catAx>
      <c:valAx>
        <c:axId val="475122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Legibilty according</a:t>
                </a:r>
                <a:r>
                  <a:rPr lang="en-GB" baseline="0"/>
                  <a:t> to Miura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5281746031746031"/>
          <c:y val="0.3156241575197381"/>
          <c:w val="0.13550759943617086"/>
          <c:h val="0.41766368187945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73916773916779E-2"/>
          <c:y val="3.3626997881763911E-2"/>
          <c:w val="0.75798936691793839"/>
          <c:h val="0.83063210090506456"/>
        </c:manualLayout>
      </c:layout>
      <c:areaChart>
        <c:grouping val="standard"/>
        <c:varyColors val="0"/>
        <c:ser>
          <c:idx val="4"/>
          <c:order val="2"/>
          <c:tx>
            <c:strRef>
              <c:f>goals!$AF$2</c:f>
              <c:strCache>
                <c:ptCount val="1"/>
                <c:pt idx="0">
                  <c:v>Miura Std Dev</c:v>
                </c:pt>
              </c:strCache>
            </c:strRef>
          </c:tx>
          <c:spPr>
            <a:solidFill>
              <a:schemeClr val="accent2">
                <a:alpha val="15000"/>
              </a:schemeClr>
            </a:solidFill>
            <a:ln>
              <a:noFill/>
            </a:ln>
            <a:effectLst/>
          </c:spPr>
          <c:val>
            <c:numRef>
              <c:f>goals!$AF$3:$AF$10</c:f>
              <c:numCache>
                <c:formatCode>General</c:formatCode>
                <c:ptCount val="8"/>
                <c:pt idx="0">
                  <c:v>409.48745076076011</c:v>
                </c:pt>
                <c:pt idx="1">
                  <c:v>977.78239307604463</c:v>
                </c:pt>
                <c:pt idx="2">
                  <c:v>443.93087850650841</c:v>
                </c:pt>
                <c:pt idx="3">
                  <c:v>568.84043412651124</c:v>
                </c:pt>
                <c:pt idx="4">
                  <c:v>808.32655445046692</c:v>
                </c:pt>
                <c:pt idx="5">
                  <c:v>925.43620115807857</c:v>
                </c:pt>
                <c:pt idx="6">
                  <c:v>813.82953283721713</c:v>
                </c:pt>
                <c:pt idx="7">
                  <c:v>509.59996783087894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54-4BDB-A825-1DE6A20B1D81}"/>
            </c:ext>
          </c:extLst>
        </c:ser>
        <c:ser>
          <c:idx val="5"/>
          <c:order val="3"/>
          <c:tx>
            <c:strRef>
              <c:f>goals!$AG$2</c:f>
              <c:strCache>
                <c:ptCount val="1"/>
                <c:pt idx="0">
                  <c:v>Miura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goals!$AG$3:$AG$10</c:f>
              <c:numCache>
                <c:formatCode>General</c:formatCode>
                <c:ptCount val="8"/>
                <c:pt idx="0">
                  <c:v>80.455877832260086</c:v>
                </c:pt>
                <c:pt idx="1">
                  <c:v>0</c:v>
                </c:pt>
                <c:pt idx="2">
                  <c:v>102.2278862796918</c:v>
                </c:pt>
                <c:pt idx="3">
                  <c:v>44.285078088389014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39.05300814282117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54-4BDB-A825-1DE6A20B1D81}"/>
            </c:ext>
          </c:extLst>
        </c:ser>
        <c:ser>
          <c:idx val="2"/>
          <c:order val="4"/>
          <c:tx>
            <c:strRef>
              <c:f>goals!$AD$2</c:f>
              <c:strCache>
                <c:ptCount val="1"/>
                <c:pt idx="0">
                  <c:v>Policy Std Dev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15000"/>
              </a:schemeClr>
            </a:solidFill>
            <a:ln>
              <a:noFill/>
            </a:ln>
            <a:effectLst/>
          </c:spPr>
          <c:val>
            <c:numRef>
              <c:f>goals!$AD$3:$AD$10</c:f>
              <c:numCache>
                <c:formatCode>General</c:formatCode>
                <c:ptCount val="8"/>
                <c:pt idx="0">
                  <c:v>66.515869600108545</c:v>
                </c:pt>
                <c:pt idx="1">
                  <c:v>93.414350305674731</c:v>
                </c:pt>
                <c:pt idx="2">
                  <c:v>110.69026083925074</c:v>
                </c:pt>
                <c:pt idx="3">
                  <c:v>107.62706812272876</c:v>
                </c:pt>
                <c:pt idx="4">
                  <c:v>106.87490804553791</c:v>
                </c:pt>
                <c:pt idx="5">
                  <c:v>98.70721862411456</c:v>
                </c:pt>
                <c:pt idx="6">
                  <c:v>100.05806577095581</c:v>
                </c:pt>
                <c:pt idx="7">
                  <c:v>94.455386389961774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54-4BDB-A825-1DE6A20B1D81}"/>
            </c:ext>
          </c:extLst>
        </c:ser>
        <c:ser>
          <c:idx val="3"/>
          <c:order val="5"/>
          <c:tx>
            <c:strRef>
              <c:f>goals!$AE$2</c:f>
              <c:strCache>
                <c:ptCount val="1"/>
                <c:pt idx="0">
                  <c:v>Policy Lower STD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val>
            <c:numRef>
              <c:f>goals!$AE$3:$AE$10</c:f>
              <c:numCache>
                <c:formatCode>General</c:formatCode>
                <c:ptCount val="8"/>
                <c:pt idx="0">
                  <c:v>28.872073560531426</c:v>
                </c:pt>
                <c:pt idx="1">
                  <c:v>34.799819581385215</c:v>
                </c:pt>
                <c:pt idx="2">
                  <c:v>25.200713277789006</c:v>
                </c:pt>
                <c:pt idx="3">
                  <c:v>57.1438868264311</c:v>
                </c:pt>
                <c:pt idx="4">
                  <c:v>54.714873821561824</c:v>
                </c:pt>
                <c:pt idx="5">
                  <c:v>46.344149943649072</c:v>
                </c:pt>
                <c:pt idx="6">
                  <c:v>53.083454878904007</c:v>
                </c:pt>
                <c:pt idx="7">
                  <c:v>53.834819481498073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54-4BDB-A825-1DE6A20B1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20840"/>
        <c:axId val="475122480"/>
      </c:areaChart>
      <c:lineChart>
        <c:grouping val="standard"/>
        <c:varyColors val="0"/>
        <c:ser>
          <c:idx val="0"/>
          <c:order val="0"/>
          <c:tx>
            <c:strRef>
              <c:f>goals!$H$2</c:f>
              <c:strCache>
                <c:ptCount val="1"/>
                <c:pt idx="0">
                  <c:v>Policy Framework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goals!$H$3:$H$10</c:f>
              <c:numCache>
                <c:formatCode>General</c:formatCode>
                <c:ptCount val="8"/>
                <c:pt idx="0">
                  <c:v>47.693971580319982</c:v>
                </c:pt>
                <c:pt idx="1">
                  <c:v>64.107084943529969</c:v>
                </c:pt>
                <c:pt idx="2">
                  <c:v>67.945487058519873</c:v>
                </c:pt>
                <c:pt idx="3">
                  <c:v>82.385477474579929</c:v>
                </c:pt>
                <c:pt idx="4">
                  <c:v>80.794890933549866</c:v>
                </c:pt>
                <c:pt idx="5">
                  <c:v>72.525684283881816</c:v>
                </c:pt>
                <c:pt idx="6">
                  <c:v>76.570760324929907</c:v>
                </c:pt>
                <c:pt idx="7">
                  <c:v>74.145102935729923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31-4CF7-BD66-72E7C909BF8B}"/>
            </c:ext>
          </c:extLst>
        </c:ser>
        <c:ser>
          <c:idx val="1"/>
          <c:order val="1"/>
          <c:tx>
            <c:strRef>
              <c:f>goals!$I$2</c:f>
              <c:strCache>
                <c:ptCount val="1"/>
                <c:pt idx="0">
                  <c:v>Miura Framework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goals!$I$3:$I$10</c:f>
              <c:numCache>
                <c:formatCode>General</c:formatCode>
                <c:ptCount val="8"/>
                <c:pt idx="0">
                  <c:v>244.97166429651008</c:v>
                </c:pt>
                <c:pt idx="1">
                  <c:v>350.99336943769987</c:v>
                </c:pt>
                <c:pt idx="2">
                  <c:v>273.0793823931001</c:v>
                </c:pt>
                <c:pt idx="3">
                  <c:v>306.56275610745013</c:v>
                </c:pt>
                <c:pt idx="4">
                  <c:v>321.79572603931007</c:v>
                </c:pt>
                <c:pt idx="5">
                  <c:v>302.63282484334462</c:v>
                </c:pt>
                <c:pt idx="6">
                  <c:v>289.18973396923229</c:v>
                </c:pt>
                <c:pt idx="7">
                  <c:v>274.32648798685005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31-4CF7-BD66-72E7C909B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475120840"/>
        <c:axId val="475122480"/>
      </c:lineChart>
      <c:catAx>
        <c:axId val="47512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2480"/>
        <c:crosses val="autoZero"/>
        <c:auto val="1"/>
        <c:lblAlgn val="ctr"/>
        <c:lblOffset val="100"/>
        <c:noMultiLvlLbl val="0"/>
      </c:catAx>
      <c:valAx>
        <c:axId val="475122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5281746031746031"/>
          <c:y val="0.26059816098594263"/>
          <c:w val="0.13550759943617086"/>
          <c:h val="0.42683468130175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2"/>
          <c:order val="2"/>
          <c:tx>
            <c:strRef>
              <c:f>scale!$V$2</c:f>
              <c:strCache>
                <c:ptCount val="1"/>
                <c:pt idx="0">
                  <c:v>Policy Std Dev</c:v>
                </c:pt>
              </c:strCache>
            </c:strRef>
          </c:tx>
          <c:spPr>
            <a:solidFill>
              <a:schemeClr val="accent1">
                <a:alpha val="15000"/>
              </a:schemeClr>
            </a:solidFill>
            <a:ln>
              <a:noFill/>
            </a:ln>
            <a:effectLst/>
          </c:spPr>
          <c:val>
            <c:numRef>
              <c:f>scale!$V$3:$V$9</c:f>
              <c:numCache>
                <c:formatCode>General</c:formatCode>
                <c:ptCount val="7"/>
                <c:pt idx="0">
                  <c:v>3.2965787171970335</c:v>
                </c:pt>
                <c:pt idx="1">
                  <c:v>2.6532713050786114</c:v>
                </c:pt>
                <c:pt idx="2">
                  <c:v>3.4743313660237738</c:v>
                </c:pt>
                <c:pt idx="3">
                  <c:v>3.2100664884648928</c:v>
                </c:pt>
                <c:pt idx="4">
                  <c:v>3.044771986549323</c:v>
                </c:pt>
                <c:pt idx="5">
                  <c:v>2.8641725020376905</c:v>
                </c:pt>
                <c:pt idx="6">
                  <c:v>2.5229148567803259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D-40A5-9C0A-BFC66BE17852}"/>
            </c:ext>
          </c:extLst>
        </c:ser>
        <c:ser>
          <c:idx val="3"/>
          <c:order val="3"/>
          <c:tx>
            <c:strRef>
              <c:f>scale!$W$2</c:f>
              <c:strCache>
                <c:ptCount val="1"/>
                <c:pt idx="0">
                  <c:v>Policy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scale!$W$3:$W$9</c:f>
              <c:numCache>
                <c:formatCode>General</c:formatCode>
                <c:ptCount val="7"/>
                <c:pt idx="0">
                  <c:v>2.0254189678429659</c:v>
                </c:pt>
                <c:pt idx="1">
                  <c:v>1.9812457271213901</c:v>
                </c:pt>
                <c:pt idx="2">
                  <c:v>1.7185026574562259</c:v>
                </c:pt>
                <c:pt idx="3">
                  <c:v>1.7034842165038464</c:v>
                </c:pt>
                <c:pt idx="4">
                  <c:v>1.6938621650081436</c:v>
                </c:pt>
                <c:pt idx="5">
                  <c:v>1.686173511021213</c:v>
                </c:pt>
                <c:pt idx="6">
                  <c:v>1.5363283260996745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D-40A5-9C0A-BFC66BE17852}"/>
            </c:ext>
          </c:extLst>
        </c:ser>
        <c:ser>
          <c:idx val="4"/>
          <c:order val="4"/>
          <c:tx>
            <c:strRef>
              <c:f>scale!$X$2</c:f>
              <c:strCache>
                <c:ptCount val="1"/>
                <c:pt idx="0">
                  <c:v>Miura Std Dev</c:v>
                </c:pt>
              </c:strCache>
            </c:strRef>
          </c:tx>
          <c:spPr>
            <a:solidFill>
              <a:schemeClr val="accent2">
                <a:alpha val="15000"/>
              </a:schemeClr>
            </a:solidFill>
            <a:ln>
              <a:noFill/>
            </a:ln>
            <a:effectLst/>
          </c:spPr>
          <c:val>
            <c:numRef>
              <c:f>scale!$X$3:$X$9</c:f>
              <c:numCache>
                <c:formatCode>General</c:formatCode>
                <c:ptCount val="7"/>
                <c:pt idx="0">
                  <c:v>3.5702101798996813</c:v>
                </c:pt>
                <c:pt idx="1">
                  <c:v>2.7085932807898718</c:v>
                </c:pt>
                <c:pt idx="2">
                  <c:v>2.9980827647026369</c:v>
                </c:pt>
                <c:pt idx="3">
                  <c:v>3.1675276288087275</c:v>
                </c:pt>
                <c:pt idx="4">
                  <c:v>3.0441670255450579</c:v>
                </c:pt>
                <c:pt idx="5">
                  <c:v>2.8590599884004755</c:v>
                </c:pt>
                <c:pt idx="6">
                  <c:v>2.5126530749746072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7-4577-9E77-F5BFCA1B6ED2}"/>
            </c:ext>
          </c:extLst>
        </c:ser>
        <c:ser>
          <c:idx val="5"/>
          <c:order val="5"/>
          <c:tx>
            <c:strRef>
              <c:f>scale!$Y$2</c:f>
              <c:strCache>
                <c:ptCount val="1"/>
                <c:pt idx="0">
                  <c:v>Miura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scale!$Y$3:$Y$9</c:f>
              <c:numCache>
                <c:formatCode>General</c:formatCode>
                <c:ptCount val="7"/>
                <c:pt idx="0">
                  <c:v>1.9886993100986396</c:v>
                </c:pt>
                <c:pt idx="1">
                  <c:v>1.8682618354945415</c:v>
                </c:pt>
                <c:pt idx="2">
                  <c:v>1.425108481264894</c:v>
                </c:pt>
                <c:pt idx="3">
                  <c:v>1.5994811065795078</c:v>
                </c:pt>
                <c:pt idx="4">
                  <c:v>1.5398370028389645</c:v>
                </c:pt>
                <c:pt idx="5">
                  <c:v>1.6215022498527265</c:v>
                </c:pt>
                <c:pt idx="6">
                  <c:v>1.4982288241760813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F7-4577-9E77-F5BFCA1B6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082912"/>
        <c:axId val="322082584"/>
      </c:areaChart>
      <c:lineChart>
        <c:grouping val="standard"/>
        <c:varyColors val="0"/>
        <c:ser>
          <c:idx val="0"/>
          <c:order val="0"/>
          <c:tx>
            <c:strRef>
              <c:f>scale!$D$2</c:f>
              <c:strCache>
                <c:ptCount val="1"/>
                <c:pt idx="0">
                  <c:v>Policy Framework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cat>
          <c:val>
            <c:numRef>
              <c:f>scale!$D$3:$D$9</c:f>
              <c:numCache>
                <c:formatCode>General</c:formatCode>
                <c:ptCount val="7"/>
                <c:pt idx="0">
                  <c:v>2.6609988425199997</c:v>
                </c:pt>
                <c:pt idx="1">
                  <c:v>2.3172585161000008</c:v>
                </c:pt>
                <c:pt idx="2">
                  <c:v>2.5964170117399998</c:v>
                </c:pt>
                <c:pt idx="3">
                  <c:v>2.4567753524843696</c:v>
                </c:pt>
                <c:pt idx="4">
                  <c:v>2.3693170757787332</c:v>
                </c:pt>
                <c:pt idx="5">
                  <c:v>2.2751730065294518</c:v>
                </c:pt>
                <c:pt idx="6">
                  <c:v>2.0296215914400002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B-4761-83E1-53A92E816CC8}"/>
            </c:ext>
          </c:extLst>
        </c:ser>
        <c:ser>
          <c:idx val="1"/>
          <c:order val="1"/>
          <c:tx>
            <c:strRef>
              <c:f>scale!$E$2</c:f>
              <c:strCache>
                <c:ptCount val="1"/>
                <c:pt idx="0">
                  <c:v>Miura Framework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cat>
          <c:val>
            <c:numRef>
              <c:f>scale!$E$3:$E$9</c:f>
              <c:numCache>
                <c:formatCode>General</c:formatCode>
                <c:ptCount val="7"/>
                <c:pt idx="0">
                  <c:v>2.7794547449991605</c:v>
                </c:pt>
                <c:pt idx="1">
                  <c:v>2.2884275581422067</c:v>
                </c:pt>
                <c:pt idx="2">
                  <c:v>2.2115956229837654</c:v>
                </c:pt>
                <c:pt idx="3">
                  <c:v>2.3835043676941177</c:v>
                </c:pt>
                <c:pt idx="4">
                  <c:v>2.2920020141920112</c:v>
                </c:pt>
                <c:pt idx="5">
                  <c:v>2.240281119126601</c:v>
                </c:pt>
                <c:pt idx="6">
                  <c:v>2.0054409495753442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B-4761-83E1-53A92E816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322082912"/>
        <c:axId val="322082584"/>
      </c:lineChart>
      <c:catAx>
        <c:axId val="3220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82584"/>
        <c:crosses val="autoZero"/>
        <c:auto val="1"/>
        <c:lblAlgn val="ctr"/>
        <c:lblOffset val="100"/>
        <c:noMultiLvlLbl val="0"/>
      </c:catAx>
      <c:valAx>
        <c:axId val="322082584"/>
        <c:scaling>
          <c:orientation val="minMax"/>
          <c:max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Legibility</a:t>
                </a:r>
                <a:r>
                  <a:rPr lang="en-GB" baseline="0"/>
                  <a:t> according to Policy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2"/>
          <c:tx>
            <c:strRef>
              <c:f>scale!$AB$2</c:f>
              <c:strCache>
                <c:ptCount val="1"/>
                <c:pt idx="0">
                  <c:v>Miura Std Dev</c:v>
                </c:pt>
              </c:strCache>
            </c:strRef>
          </c:tx>
          <c:spPr>
            <a:solidFill>
              <a:schemeClr val="accent2">
                <a:alpha val="15000"/>
              </a:schemeClr>
            </a:solidFill>
            <a:ln>
              <a:noFill/>
            </a:ln>
            <a:effectLst/>
          </c:spPr>
          <c:val>
            <c:numRef>
              <c:f>scale!$AB$3:$AB$9</c:f>
              <c:numCache>
                <c:formatCode>General</c:formatCode>
                <c:ptCount val="7"/>
                <c:pt idx="0">
                  <c:v>-8.786093228059201</c:v>
                </c:pt>
                <c:pt idx="1">
                  <c:v>-8.020369632741625</c:v>
                </c:pt>
                <c:pt idx="2">
                  <c:v>-9.9291518530166787</c:v>
                </c:pt>
                <c:pt idx="3">
                  <c:v>-9.7847756691760779</c:v>
                </c:pt>
                <c:pt idx="4">
                  <c:v>-9.8535722496868186</c:v>
                </c:pt>
                <c:pt idx="5">
                  <c:v>-9.8668143416510397</c:v>
                </c:pt>
                <c:pt idx="6">
                  <c:v>-10.55825839575094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6-46AF-B261-6FE447BAC9FA}"/>
            </c:ext>
          </c:extLst>
        </c:ser>
        <c:ser>
          <c:idx val="5"/>
          <c:order val="3"/>
          <c:tx>
            <c:strRef>
              <c:f>scale!$AC$2</c:f>
              <c:strCache>
                <c:ptCount val="1"/>
                <c:pt idx="0">
                  <c:v>Miura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scale!$AC$3:$AC$9</c:f>
              <c:numCache>
                <c:formatCode>General</c:formatCode>
                <c:ptCount val="7"/>
                <c:pt idx="0">
                  <c:v>-2.8360825740316988</c:v>
                </c:pt>
                <c:pt idx="1">
                  <c:v>-3.6312529751330849</c:v>
                </c:pt>
                <c:pt idx="2">
                  <c:v>-5.7975160900017517</c:v>
                </c:pt>
                <c:pt idx="3">
                  <c:v>-3.7871389555298074</c:v>
                </c:pt>
                <c:pt idx="4">
                  <c:v>-4.1038346729296151</c:v>
                </c:pt>
                <c:pt idx="5">
                  <c:v>-3.9531100072124983</c:v>
                </c:pt>
                <c:pt idx="6">
                  <c:v>-5.7242857343424758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F6-46AF-B261-6FE447BAC9FA}"/>
            </c:ext>
          </c:extLst>
        </c:ser>
        <c:ser>
          <c:idx val="2"/>
          <c:order val="4"/>
          <c:tx>
            <c:strRef>
              <c:f>scale!$Z$2</c:f>
              <c:strCache>
                <c:ptCount val="1"/>
                <c:pt idx="0">
                  <c:v>Policy Std Dev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15000"/>
              </a:schemeClr>
            </a:solidFill>
            <a:ln>
              <a:noFill/>
            </a:ln>
            <a:effectLst/>
          </c:spPr>
          <c:val>
            <c:numRef>
              <c:f>scale!$Z$3:$Z$9</c:f>
              <c:numCache>
                <c:formatCode>General</c:formatCode>
                <c:ptCount val="7"/>
                <c:pt idx="0">
                  <c:v>-6.2073081850796772</c:v>
                </c:pt>
                <c:pt idx="1">
                  <c:v>-7.2141914143432295</c:v>
                </c:pt>
                <c:pt idx="2">
                  <c:v>-9.3544071187384716</c:v>
                </c:pt>
                <c:pt idx="3">
                  <c:v>-9.688899221489585</c:v>
                </c:pt>
                <c:pt idx="4">
                  <c:v>-9.7124552291658723</c:v>
                </c:pt>
                <c:pt idx="5">
                  <c:v>-9.8229016896995951</c:v>
                </c:pt>
                <c:pt idx="6">
                  <c:v>-10.514428367587698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6-4A46-895C-711896F852C8}"/>
            </c:ext>
          </c:extLst>
        </c:ser>
        <c:ser>
          <c:idx val="3"/>
          <c:order val="5"/>
          <c:tx>
            <c:strRef>
              <c:f>scale!$AA$2</c:f>
              <c:strCache>
                <c:ptCount val="1"/>
                <c:pt idx="0">
                  <c:v>Policy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scale!$AA$3:$AA$9</c:f>
              <c:numCache>
                <c:formatCode>General</c:formatCode>
                <c:ptCount val="7"/>
                <c:pt idx="0">
                  <c:v>-2.0452914221803247</c:v>
                </c:pt>
                <c:pt idx="1">
                  <c:v>-3.3898690283567667</c:v>
                </c:pt>
                <c:pt idx="2">
                  <c:v>-3.4160546200615296</c:v>
                </c:pt>
                <c:pt idx="3">
                  <c:v>-3.8481685554492775</c:v>
                </c:pt>
                <c:pt idx="4">
                  <c:v>-4.1574668566646675</c:v>
                </c:pt>
                <c:pt idx="5">
                  <c:v>-4.044906469729403</c:v>
                </c:pt>
                <c:pt idx="6">
                  <c:v>-5.7526515388322998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F6-4A46-895C-711896F85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527368"/>
        <c:axId val="609477512"/>
      </c:areaChart>
      <c:lineChart>
        <c:grouping val="standard"/>
        <c:varyColors val="0"/>
        <c:ser>
          <c:idx val="0"/>
          <c:order val="0"/>
          <c:tx>
            <c:strRef>
              <c:f>scale!$F$2</c:f>
              <c:strCache>
                <c:ptCount val="1"/>
                <c:pt idx="0">
                  <c:v>Policy Framework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cat>
          <c:val>
            <c:numRef>
              <c:f>scale!$F$3:$F$9</c:f>
              <c:numCache>
                <c:formatCode>General</c:formatCode>
                <c:ptCount val="7"/>
                <c:pt idx="0">
                  <c:v>-4.1262998036300012</c:v>
                </c:pt>
                <c:pt idx="1">
                  <c:v>-5.3020302213499981</c:v>
                </c:pt>
                <c:pt idx="2">
                  <c:v>-6.3852308694000008</c:v>
                </c:pt>
                <c:pt idx="3">
                  <c:v>-6.768533888469431</c:v>
                </c:pt>
                <c:pt idx="4">
                  <c:v>-6.9349610429152699</c:v>
                </c:pt>
                <c:pt idx="5">
                  <c:v>-6.9339040797144991</c:v>
                </c:pt>
                <c:pt idx="6">
                  <c:v>-8.1335399532099988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D-41CD-ADD6-7ACC908F203B}"/>
            </c:ext>
          </c:extLst>
        </c:ser>
        <c:ser>
          <c:idx val="1"/>
          <c:order val="1"/>
          <c:tx>
            <c:strRef>
              <c:f>scale!$G$2</c:f>
              <c:strCache>
                <c:ptCount val="1"/>
                <c:pt idx="0">
                  <c:v>Miura Framework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cat>
          <c:val>
            <c:numRef>
              <c:f>scale!$G$3:$G$9</c:f>
              <c:numCache>
                <c:formatCode>General</c:formatCode>
                <c:ptCount val="7"/>
                <c:pt idx="0">
                  <c:v>-5.8110879010454504</c:v>
                </c:pt>
                <c:pt idx="1">
                  <c:v>-5.8258113039373551</c:v>
                </c:pt>
                <c:pt idx="2">
                  <c:v>-7.8633339715092152</c:v>
                </c:pt>
                <c:pt idx="3">
                  <c:v>-6.7859573123529424</c:v>
                </c:pt>
                <c:pt idx="4">
                  <c:v>-6.9787034613082168</c:v>
                </c:pt>
                <c:pt idx="5">
                  <c:v>-6.9099621744317687</c:v>
                </c:pt>
                <c:pt idx="6">
                  <c:v>-8.1412720650467083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D-41CD-ADD6-7ACC908F2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608527368"/>
        <c:axId val="609477512"/>
      </c:lineChart>
      <c:catAx>
        <c:axId val="608527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States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77512"/>
        <c:crosses val="autoZero"/>
        <c:auto val="1"/>
        <c:lblAlgn val="ctr"/>
        <c:lblOffset val="100"/>
        <c:noMultiLvlLbl val="0"/>
      </c:catAx>
      <c:valAx>
        <c:axId val="609477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Legibility according to</a:t>
                </a:r>
                <a:r>
                  <a:rPr lang="en-GB" baseline="0"/>
                  <a:t> Miura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2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2"/>
          <c:tx>
            <c:strRef>
              <c:f>scale!$AF$2</c:f>
              <c:strCache>
                <c:ptCount val="1"/>
                <c:pt idx="0">
                  <c:v>Miura Std Dev</c:v>
                </c:pt>
              </c:strCache>
            </c:strRef>
          </c:tx>
          <c:spPr>
            <a:solidFill>
              <a:schemeClr val="accent2">
                <a:alpha val="15000"/>
              </a:schemeClr>
            </a:solidFill>
            <a:ln>
              <a:noFill/>
            </a:ln>
            <a:effectLst/>
          </c:spPr>
          <c:val>
            <c:numRef>
              <c:f>scale!$AF$3:$AF$9</c:f>
              <c:numCache>
                <c:formatCode>General</c:formatCode>
                <c:ptCount val="7"/>
                <c:pt idx="0">
                  <c:v>375.70502000026408</c:v>
                </c:pt>
                <c:pt idx="1">
                  <c:v>299.62995408766722</c:v>
                </c:pt>
                <c:pt idx="2">
                  <c:v>1628.3081132432033</c:v>
                </c:pt>
                <c:pt idx="3">
                  <c:v>1076.8302074761045</c:v>
                </c:pt>
                <c:pt idx="4">
                  <c:v>1251.3391295823119</c:v>
                </c:pt>
                <c:pt idx="5">
                  <c:v>1210.4682839392472</c:v>
                </c:pt>
                <c:pt idx="6">
                  <c:v>1563.6175999225384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F-4C25-9700-B36E7CE220AA}"/>
            </c:ext>
          </c:extLst>
        </c:ser>
        <c:ser>
          <c:idx val="5"/>
          <c:order val="3"/>
          <c:tx>
            <c:strRef>
              <c:f>scale!$AG$2</c:f>
              <c:strCache>
                <c:ptCount val="1"/>
                <c:pt idx="0">
                  <c:v>Miura Lower STD</c:v>
                </c:pt>
              </c:strCache>
            </c:strRef>
          </c:tx>
          <c:spPr>
            <a:solidFill>
              <a:srgbClr val="FFFFFF"/>
            </a:solidFill>
            <a:ln>
              <a:noFill/>
            </a:ln>
            <a:effectLst/>
          </c:spPr>
          <c:val>
            <c:numRef>
              <c:f>scale!$AG$3:$AG$9</c:f>
              <c:numCache>
                <c:formatCode>General</c:formatCode>
                <c:ptCount val="7"/>
                <c:pt idx="0">
                  <c:v>0</c:v>
                </c:pt>
                <c:pt idx="1">
                  <c:v>4.105968778309915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382.85419262636117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F-4C25-9700-B36E7CE220AA}"/>
            </c:ext>
          </c:extLst>
        </c:ser>
        <c:ser>
          <c:idx val="2"/>
          <c:order val="4"/>
          <c:tx>
            <c:strRef>
              <c:f>scale!$AD$2</c:f>
              <c:strCache>
                <c:ptCount val="1"/>
                <c:pt idx="0">
                  <c:v>Policy Std Dev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15000"/>
              </a:schemeClr>
            </a:solidFill>
            <a:ln>
              <a:noFill/>
            </a:ln>
            <a:effectLst/>
          </c:spPr>
          <c:val>
            <c:numRef>
              <c:f>scale!$AD$3:$AD$9</c:f>
              <c:numCache>
                <c:formatCode>General</c:formatCode>
                <c:ptCount val="7"/>
                <c:pt idx="0">
                  <c:v>0.63592981459438858</c:v>
                </c:pt>
                <c:pt idx="1">
                  <c:v>5.3541417730143364</c:v>
                </c:pt>
                <c:pt idx="2">
                  <c:v>78.978357385927566</c:v>
                </c:pt>
                <c:pt idx="3">
                  <c:v>141.27597546232587</c:v>
                </c:pt>
                <c:pt idx="4">
                  <c:v>174.42193653086343</c:v>
                </c:pt>
                <c:pt idx="5">
                  <c:v>197.34127449252313</c:v>
                </c:pt>
                <c:pt idx="6">
                  <c:v>337.87910275090491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5-4EB4-AD34-CC014A36D0DF}"/>
            </c:ext>
          </c:extLst>
        </c:ser>
        <c:ser>
          <c:idx val="3"/>
          <c:order val="5"/>
          <c:tx>
            <c:strRef>
              <c:f>scale!$AE$2</c:f>
              <c:strCache>
                <c:ptCount val="1"/>
                <c:pt idx="0">
                  <c:v>Policy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scale!$AE$3:$AE$9</c:f>
              <c:numCache>
                <c:formatCode>General</c:formatCode>
                <c:ptCount val="7"/>
                <c:pt idx="0">
                  <c:v>0.35879436862561143</c:v>
                </c:pt>
                <c:pt idx="1">
                  <c:v>3.7005325205256634</c:v>
                </c:pt>
                <c:pt idx="2">
                  <c:v>49.174681363872438</c:v>
                </c:pt>
                <c:pt idx="3">
                  <c:v>81.681821780686732</c:v>
                </c:pt>
                <c:pt idx="4">
                  <c:v>102.86671363069087</c:v>
                </c:pt>
                <c:pt idx="5">
                  <c:v>98.99912159393736</c:v>
                </c:pt>
                <c:pt idx="6">
                  <c:v>42.29335187669534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75-4EB4-AD34-CC014A36D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34056"/>
        <c:axId val="621331432"/>
      </c:areaChart>
      <c:lineChart>
        <c:grouping val="standard"/>
        <c:varyColors val="0"/>
        <c:ser>
          <c:idx val="0"/>
          <c:order val="0"/>
          <c:tx>
            <c:strRef>
              <c:f>scale!$H$2</c:f>
              <c:strCache>
                <c:ptCount val="1"/>
                <c:pt idx="0">
                  <c:v>Policy Framework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cat>
          <c:val>
            <c:numRef>
              <c:f>scale!$H$3:$H$9</c:f>
              <c:numCache>
                <c:formatCode>General</c:formatCode>
                <c:ptCount val="7"/>
                <c:pt idx="0">
                  <c:v>0.49736209161</c:v>
                </c:pt>
                <c:pt idx="1">
                  <c:v>4.5273371467699999</c:v>
                </c:pt>
                <c:pt idx="2">
                  <c:v>64.076519374900002</c:v>
                </c:pt>
                <c:pt idx="3">
                  <c:v>111.4788986215063</c:v>
                </c:pt>
                <c:pt idx="4">
                  <c:v>138.64432508077715</c:v>
                </c:pt>
                <c:pt idx="5">
                  <c:v>148.17019804323024</c:v>
                </c:pt>
                <c:pt idx="6">
                  <c:v>190.08622731380012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1-4208-AD14-81D045218F90}"/>
            </c:ext>
          </c:extLst>
        </c:ser>
        <c:ser>
          <c:idx val="1"/>
          <c:order val="1"/>
          <c:tx>
            <c:strRef>
              <c:f>scale!$I$2</c:f>
              <c:strCache>
                <c:ptCount val="1"/>
                <c:pt idx="0">
                  <c:v>Miura Framework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cat>
          <c:val>
            <c:numRef>
              <c:f>scale!$I$3:$I$9</c:f>
              <c:numCache>
                <c:formatCode>General</c:formatCode>
                <c:ptCount val="7"/>
                <c:pt idx="0">
                  <c:v>136.59547641130146</c:v>
                </c:pt>
                <c:pt idx="1">
                  <c:v>151.86796143298855</c:v>
                </c:pt>
                <c:pt idx="2">
                  <c:v>568.25403757822824</c:v>
                </c:pt>
                <c:pt idx="3">
                  <c:v>374.84950887778825</c:v>
                </c:pt>
                <c:pt idx="4">
                  <c:v>470.8738988539381</c:v>
                </c:pt>
                <c:pt idx="5">
                  <c:v>604.43728235647745</c:v>
                </c:pt>
                <c:pt idx="6">
                  <c:v>973.23589627444971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1-4208-AD14-81D04521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621334056"/>
        <c:axId val="621331432"/>
      </c:lineChart>
      <c:catAx>
        <c:axId val="62133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States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31432"/>
        <c:crosses val="autoZero"/>
        <c:auto val="1"/>
        <c:lblAlgn val="ctr"/>
        <c:lblOffset val="100"/>
        <c:noMultiLvlLbl val="0"/>
      </c:catAx>
      <c:valAx>
        <c:axId val="621331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3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13606</xdr:colOff>
      <xdr:row>11</xdr:row>
      <xdr:rowOff>59871</xdr:rowOff>
    </xdr:from>
    <xdr:to>
      <xdr:col>8</xdr:col>
      <xdr:colOff>237577</xdr:colOff>
      <xdr:row>33</xdr:row>
      <xdr:rowOff>143014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2D2016-9F08-4BEE-A41D-263E1F981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65318</xdr:colOff>
      <xdr:row>0</xdr:row>
      <xdr:rowOff>108859</xdr:rowOff>
    </xdr:from>
    <xdr:to>
      <xdr:col>19</xdr:col>
      <xdr:colOff>60689</xdr:colOff>
      <xdr:row>21</xdr:row>
      <xdr:rowOff>6945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EA6BAD-A1FC-4305-9819-4AD17585B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81645</xdr:colOff>
      <xdr:row>22</xdr:row>
      <xdr:rowOff>43544</xdr:rowOff>
    </xdr:from>
    <xdr:to>
      <xdr:col>19</xdr:col>
      <xdr:colOff>77016</xdr:colOff>
      <xdr:row>44</xdr:row>
      <xdr:rowOff>126686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777608-F653-40C5-83BC-5C2F6408D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193219</xdr:colOff>
      <xdr:row>0</xdr:row>
      <xdr:rowOff>59872</xdr:rowOff>
    </xdr:from>
    <xdr:to>
      <xdr:col>19</xdr:col>
      <xdr:colOff>188590</xdr:colOff>
      <xdr:row>22</xdr:row>
      <xdr:rowOff>146957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49EB07-9C12-45A4-865A-7C626A617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23</xdr:row>
      <xdr:rowOff>16328</xdr:rowOff>
    </xdr:from>
    <xdr:to>
      <xdr:col>19</xdr:col>
      <xdr:colOff>166821</xdr:colOff>
      <xdr:row>45</xdr:row>
      <xdr:rowOff>99471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57F8ED-7D0E-4C1A-BF48-0DCE1A95B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92529</xdr:colOff>
      <xdr:row>13</xdr:row>
      <xdr:rowOff>10885</xdr:rowOff>
    </xdr:from>
    <xdr:to>
      <xdr:col>8</xdr:col>
      <xdr:colOff>283029</xdr:colOff>
      <xdr:row>35</xdr:row>
      <xdr:rowOff>92528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B93DAD-5CD1-44C7-9478-A06152BEB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4"/>
  <sheetViews>
    <sheetView tabSelected="1" workbookViewId="0">
      <selection activeCell="U19" sqref="U19"/>
    </sheetView>
  </sheetViews>
  <sheetFormatPr defaultRowHeight="14.6" x14ac:dyDescent="0.4"/>
  <cols>
    <col min="2" max="2" width="10.61328125" customWidth="1"/>
    <col min="3" max="3" width="10.3828125" customWidth="1"/>
    <col min="4" max="4" width="14" customWidth="1"/>
    <col min="5" max="5" width="11.07421875" customWidth="1"/>
    <col min="6" max="6" width="11.84375" bestFit="1" customWidth="1"/>
    <col min="7" max="7" width="10.4609375" customWidth="1"/>
    <col min="8" max="8" width="11.84375" bestFit="1" customWidth="1"/>
    <col min="9" max="9" width="10.4609375" customWidth="1"/>
  </cols>
  <sheetData>
    <row r="1" spans="1:37" ht="14.6" customHeight="1" x14ac:dyDescent="0.4">
      <c r="A1" s="13" t="s">
        <v>1</v>
      </c>
      <c r="B1" s="13" t="s">
        <v>90</v>
      </c>
      <c r="C1" s="13"/>
      <c r="D1" s="12" t="s">
        <v>2</v>
      </c>
      <c r="E1" s="12"/>
      <c r="F1" s="12" t="s">
        <v>3</v>
      </c>
      <c r="G1" s="12"/>
      <c r="H1" s="12" t="s">
        <v>4</v>
      </c>
      <c r="I1" s="12"/>
      <c r="U1" s="13" t="s">
        <v>1</v>
      </c>
      <c r="V1" s="12" t="s">
        <v>2</v>
      </c>
      <c r="W1" s="12"/>
      <c r="X1" s="12"/>
      <c r="Y1" s="12"/>
      <c r="Z1" s="12" t="s">
        <v>3</v>
      </c>
      <c r="AA1" s="12"/>
      <c r="AB1" s="12"/>
      <c r="AC1" s="12"/>
      <c r="AD1" s="12" t="s">
        <v>4</v>
      </c>
      <c r="AE1" s="12"/>
      <c r="AF1" s="12"/>
      <c r="AG1" s="12"/>
    </row>
    <row r="2" spans="1:37" ht="43.75" x14ac:dyDescent="0.4">
      <c r="A2" s="13"/>
      <c r="B2" s="2" t="s">
        <v>0</v>
      </c>
      <c r="C2" s="5" t="s">
        <v>5</v>
      </c>
      <c r="D2" s="2" t="s">
        <v>0</v>
      </c>
      <c r="E2" s="2" t="s">
        <v>5</v>
      </c>
      <c r="F2" s="2" t="s">
        <v>0</v>
      </c>
      <c r="G2" s="5" t="s">
        <v>5</v>
      </c>
      <c r="H2" s="2" t="s">
        <v>0</v>
      </c>
      <c r="I2" s="2" t="s">
        <v>5</v>
      </c>
      <c r="U2" s="13"/>
      <c r="V2" s="2" t="s">
        <v>22</v>
      </c>
      <c r="W2" s="2" t="s">
        <v>20</v>
      </c>
      <c r="X2" s="2" t="s">
        <v>23</v>
      </c>
      <c r="Y2" s="2" t="s">
        <v>21</v>
      </c>
      <c r="Z2" s="2" t="s">
        <v>22</v>
      </c>
      <c r="AA2" s="2" t="s">
        <v>20</v>
      </c>
      <c r="AB2" s="2" t="s">
        <v>23</v>
      </c>
      <c r="AC2" s="2" t="s">
        <v>21</v>
      </c>
      <c r="AD2" s="2" t="s">
        <v>22</v>
      </c>
      <c r="AE2" s="2" t="s">
        <v>20</v>
      </c>
      <c r="AF2" s="2" t="s">
        <v>23</v>
      </c>
      <c r="AG2" s="2" t="s">
        <v>21</v>
      </c>
      <c r="AH2" s="2"/>
      <c r="AI2" s="2"/>
      <c r="AJ2" s="2"/>
      <c r="AK2" s="2"/>
    </row>
    <row r="3" spans="1:37" x14ac:dyDescent="0.4">
      <c r="A3">
        <v>3</v>
      </c>
      <c r="B3">
        <f>'goals detailed'!A255</f>
        <v>0</v>
      </c>
      <c r="C3">
        <f>'goals detailed'!E255 / 250 * 100</f>
        <v>43.2</v>
      </c>
      <c r="D3">
        <f>'goals processed'!B255</f>
        <v>4.3738432374679306</v>
      </c>
      <c r="E3">
        <f>'goals processed'!F255</f>
        <v>4.2763113719100003</v>
      </c>
      <c r="F3">
        <f>'goals processed'!C255</f>
        <v>-5.195964541468431</v>
      </c>
      <c r="G3">
        <f>'goals processed'!G255</f>
        <v>-4.3868301572099995</v>
      </c>
      <c r="H3">
        <f>'goals processed'!D255</f>
        <v>47.693971580319982</v>
      </c>
      <c r="I3">
        <f>'goals processed'!H255</f>
        <v>244.97166429651008</v>
      </c>
      <c r="U3">
        <v>3</v>
      </c>
      <c r="V3">
        <f>$D3+'goals processed'!B$256</f>
        <v>5.2399372130137394</v>
      </c>
      <c r="W3">
        <f>$D3-'goals processed'!B$256</f>
        <v>3.5077492619221222</v>
      </c>
      <c r="X3">
        <f>$E3+'goals processed'!F$256</f>
        <v>5.3577602074086226</v>
      </c>
      <c r="Y3">
        <f>$E3-'goals processed'!F$256</f>
        <v>3.1948625364113785</v>
      </c>
      <c r="Z3">
        <f>$F3+'goals processed'!C$256</f>
        <v>-8.1051332950301944</v>
      </c>
      <c r="AA3">
        <f>$F3-'goals processed'!C$256</f>
        <v>-2.2867957879066672</v>
      </c>
      <c r="AB3">
        <f>$G3+'goals processed'!G$256</f>
        <v>-7.0206535418307983</v>
      </c>
      <c r="AC3">
        <f>$G3-'goals processed'!G$256</f>
        <v>-1.7530067725892002</v>
      </c>
      <c r="AD3">
        <f>$H3+'goals processed'!$D$256</f>
        <v>66.515869600108545</v>
      </c>
      <c r="AE3">
        <f>$H3-'goals processed'!$D$256</f>
        <v>28.872073560531426</v>
      </c>
      <c r="AF3">
        <f>MIN($I3+'goals processed'!H$256, 7200)</f>
        <v>409.48745076076011</v>
      </c>
      <c r="AG3">
        <f>MAX($I3-'goals processed'!H$256, 0)</f>
        <v>80.455877832260086</v>
      </c>
    </row>
    <row r="4" spans="1:37" x14ac:dyDescent="0.4">
      <c r="A4">
        <v>4</v>
      </c>
      <c r="B4">
        <f>'goals detailed'!I255</f>
        <v>0</v>
      </c>
      <c r="C4">
        <f>'goals detailed'!M255 / 250 * 100</f>
        <v>45.2</v>
      </c>
      <c r="D4">
        <f>'goals processed'!J255</f>
        <v>3.4273872788760671</v>
      </c>
      <c r="E4">
        <f>'goals processed'!N255</f>
        <v>3.3003725410500007</v>
      </c>
      <c r="F4">
        <f>'goals processed'!K255</f>
        <v>-5.7590073248990326</v>
      </c>
      <c r="G4">
        <f>'goals processed'!O255</f>
        <v>-5.8889065272699987</v>
      </c>
      <c r="H4">
        <f>'goals processed'!L255</f>
        <v>64.107084943529969</v>
      </c>
      <c r="I4">
        <f>'goals processed'!P255</f>
        <v>350.99336943769987</v>
      </c>
      <c r="U4">
        <v>4</v>
      </c>
      <c r="V4">
        <f>D4+'goals processed'!J256</f>
        <v>4.1146264715258791</v>
      </c>
      <c r="W4">
        <f>D4-'goals processed'!J256</f>
        <v>2.7401480862262546</v>
      </c>
      <c r="X4">
        <f>$E4+'goals processed'!N$256</f>
        <v>4.1493948044699369</v>
      </c>
      <c r="Y4">
        <f>$E4-'goals processed'!N$256</f>
        <v>2.4513502776300644</v>
      </c>
      <c r="Z4">
        <f>$F4+'goals processed'!$K$256</f>
        <v>-8.2666960874733526</v>
      </c>
      <c r="AA4">
        <f>$F4-'goals processed'!$K$256</f>
        <v>-3.2513185623247125</v>
      </c>
      <c r="AB4">
        <f>$G4+'goals processed'!O$256</f>
        <v>-8.5390577075722494</v>
      </c>
      <c r="AC4">
        <f>$G4-'goals processed'!O$256</f>
        <v>-3.2387553469677481</v>
      </c>
      <c r="AD4">
        <f>$H4+'goals processed'!$L$256</f>
        <v>93.414350305674731</v>
      </c>
      <c r="AE4">
        <f>$H4-'goals processed'!$L$256</f>
        <v>34.799819581385215</v>
      </c>
      <c r="AF4">
        <f>MIN($I4+'goals processed'!P$256, 7200)</f>
        <v>977.78239307604463</v>
      </c>
      <c r="AG4">
        <f>MAX($I4-'goals processed'!P$256, 0)</f>
        <v>0</v>
      </c>
    </row>
    <row r="5" spans="1:37" x14ac:dyDescent="0.4">
      <c r="A5">
        <v>5</v>
      </c>
      <c r="B5">
        <f>'goals detailed'!Q255</f>
        <v>0</v>
      </c>
      <c r="C5">
        <f>'goals detailed'!U255 / 250 * 100</f>
        <v>48.4</v>
      </c>
      <c r="D5">
        <f>'goals processed'!R255</f>
        <v>3.1039952862067541</v>
      </c>
      <c r="E5">
        <f>'goals processed'!V255</f>
        <v>3.0614729844299999</v>
      </c>
      <c r="F5">
        <f>'goals processed'!S255</f>
        <v>-5.7795570208986939</v>
      </c>
      <c r="G5">
        <f>'goals processed'!W255</f>
        <v>-5.62260377476</v>
      </c>
      <c r="H5">
        <f>'goals processed'!T255</f>
        <v>67.945487058519873</v>
      </c>
      <c r="I5">
        <f>'goals processed'!X255</f>
        <v>273.0793823931001</v>
      </c>
      <c r="U5">
        <v>5</v>
      </c>
      <c r="V5">
        <f>D5+'goals processed'!R256</f>
        <v>3.8993956616135281</v>
      </c>
      <c r="W5">
        <f>D5-'goals processed'!R256</f>
        <v>2.3085949107999801</v>
      </c>
      <c r="X5">
        <f>$E5+'goals processed'!V$256</f>
        <v>3.9057448378895394</v>
      </c>
      <c r="Y5">
        <f>$E5-'goals processed'!V$256</f>
        <v>2.2172011309704605</v>
      </c>
      <c r="Z5">
        <f>$F5+'goals processed'!$S$256</f>
        <v>-8.2184217634650309</v>
      </c>
      <c r="AA5">
        <f>$F5-'goals processed'!$S$256</f>
        <v>-3.3406922783323578</v>
      </c>
      <c r="AB5">
        <f>$G5+'goals processed'!W$256</f>
        <v>-8.1994908338415158</v>
      </c>
      <c r="AC5">
        <f>$G5-'goals processed'!W$256</f>
        <v>-3.045716715678485</v>
      </c>
      <c r="AD5">
        <f>$H5+'goals processed'!$T$256</f>
        <v>110.69026083925074</v>
      </c>
      <c r="AE5">
        <f>$H5-'goals processed'!$T$256</f>
        <v>25.200713277789006</v>
      </c>
      <c r="AF5">
        <f>MIN($I5+'goals processed'!X$256, 7200)</f>
        <v>443.93087850650841</v>
      </c>
      <c r="AG5">
        <f>MAX($I5-'goals processed'!X$256, 0)</f>
        <v>102.2278862796918</v>
      </c>
    </row>
    <row r="6" spans="1:37" x14ac:dyDescent="0.4">
      <c r="A6">
        <v>6</v>
      </c>
      <c r="B6">
        <f>'goals detailed'!Y255</f>
        <v>0</v>
      </c>
      <c r="C6">
        <f>'goals detailed'!AC255 / 250 * 100</f>
        <v>51.2</v>
      </c>
      <c r="D6">
        <f>'goals processed'!Z255</f>
        <v>2.7127585426248104</v>
      </c>
      <c r="E6">
        <f>'goals processed'!AD255</f>
        <v>2.6054754150399986</v>
      </c>
      <c r="F6">
        <f>'goals processed'!AA255</f>
        <v>-6.1240222240770574</v>
      </c>
      <c r="G6">
        <f>'goals processed'!AE255</f>
        <v>-5.7150722166300003</v>
      </c>
      <c r="H6">
        <f>'goals processed'!AB255</f>
        <v>82.385477474579929</v>
      </c>
      <c r="I6">
        <f>'goals processed'!AF255</f>
        <v>306.56275610745013</v>
      </c>
      <c r="U6">
        <v>6</v>
      </c>
      <c r="V6">
        <f>D6+'goals processed'!Z256</f>
        <v>3.5505281656254071</v>
      </c>
      <c r="W6">
        <f>D6-'goals processed'!Z256</f>
        <v>1.8749889196242138</v>
      </c>
      <c r="X6">
        <f>$E6+'goals processed'!AD$256</f>
        <v>3.4781375766102691</v>
      </c>
      <c r="Y6">
        <f>$E6-'goals processed'!AD$256</f>
        <v>1.732813253469728</v>
      </c>
      <c r="Z6">
        <f>$F6+'goals processed'!$AA$256</f>
        <v>-8.7436093874162886</v>
      </c>
      <c r="AA6">
        <f>$F6-'goals processed'!$AA$256</f>
        <v>-3.5044350607378254</v>
      </c>
      <c r="AB6">
        <f>$G6+'goals processed'!AE$256</f>
        <v>-8.5302460961357642</v>
      </c>
      <c r="AC6">
        <f>$G6-'goals processed'!AE$256</f>
        <v>-2.8998983371242359</v>
      </c>
      <c r="AD6">
        <f>$H6+'goals processed'!$AB$256</f>
        <v>107.62706812272876</v>
      </c>
      <c r="AE6">
        <f>$H6-'goals processed'!$AB$256</f>
        <v>57.1438868264311</v>
      </c>
      <c r="AF6">
        <f>$I6+'goals processed'!AF$256</f>
        <v>568.84043412651124</v>
      </c>
      <c r="AG6">
        <f>MAX($I6-'goals processed'!AF$256, 0)</f>
        <v>44.285078088389014</v>
      </c>
    </row>
    <row r="7" spans="1:37" x14ac:dyDescent="0.4">
      <c r="A7">
        <v>7</v>
      </c>
      <c r="B7">
        <f>'goals detailed'!AG255</f>
        <v>0</v>
      </c>
      <c r="C7">
        <f>'goals detailed'!AK255 / 250 * 100</f>
        <v>56.399999999999991</v>
      </c>
      <c r="D7">
        <f>'goals processed'!AH255</f>
        <v>2.285779138543389</v>
      </c>
      <c r="E7">
        <f>'goals processed'!AL255</f>
        <v>2.1018842490800007</v>
      </c>
      <c r="F7">
        <f>'goals processed'!AI255</f>
        <v>-6.7271272327860752</v>
      </c>
      <c r="G7">
        <f>'goals processed'!AM255</f>
        <v>-6.627260804269997</v>
      </c>
      <c r="H7">
        <f>'goals processed'!AJ255</f>
        <v>80.794890933549866</v>
      </c>
      <c r="I7">
        <f>'goals processed'!AN255</f>
        <v>321.79572603931007</v>
      </c>
      <c r="U7">
        <v>7</v>
      </c>
      <c r="V7">
        <f>D7+'goals processed'!AH256</f>
        <v>2.9908646937250052</v>
      </c>
      <c r="W7">
        <f>D7-'goals processed'!AH256</f>
        <v>1.5806935833617728</v>
      </c>
      <c r="X7">
        <f>$E7+'goals processed'!AL$256</f>
        <v>2.9234604046613373</v>
      </c>
      <c r="Y7">
        <f>$E7-'goals processed'!AL$256</f>
        <v>1.2803080934986641</v>
      </c>
      <c r="Z7">
        <f>$F7+'goals processed'!$AI$256</f>
        <v>-9.4092920063917695</v>
      </c>
      <c r="AA7">
        <f>$F7-'goals processed'!$AI$256</f>
        <v>-4.0449624591803808</v>
      </c>
      <c r="AB7">
        <f>$G7+'goals processed'!AM$256</f>
        <v>-9.4227586967858414</v>
      </c>
      <c r="AC7">
        <f>$G7-'goals processed'!AM$256</f>
        <v>-3.831762911754153</v>
      </c>
      <c r="AD7">
        <f>$H7+'goals processed'!$AJ$256</f>
        <v>106.87490804553791</v>
      </c>
      <c r="AE7">
        <f>$H7-'goals processed'!$AJ$256</f>
        <v>54.714873821561824</v>
      </c>
      <c r="AF7">
        <f>MIN($I7+'goals processed'!AN$256, 7200)</f>
        <v>808.32655445046692</v>
      </c>
      <c r="AG7">
        <f>MAX($I7-'goals processed'!AN256, 0)</f>
        <v>0</v>
      </c>
    </row>
    <row r="8" spans="1:37" x14ac:dyDescent="0.4">
      <c r="A8">
        <v>8</v>
      </c>
      <c r="B8">
        <f>'goals detailed'!AO255</f>
        <v>0</v>
      </c>
      <c r="C8">
        <f>'goals detailed'!AS255 / 250 * 100</f>
        <v>62.4</v>
      </c>
      <c r="D8">
        <f>'goals processed'!AP255</f>
        <v>2.319419798253167</v>
      </c>
      <c r="E8">
        <f>'goals processed'!AT255</f>
        <v>2.1559467573077549</v>
      </c>
      <c r="F8">
        <f>'goals processed'!AQ255</f>
        <v>-6.2058098267898139</v>
      </c>
      <c r="G8">
        <f>'goals processed'!AU255</f>
        <v>-5.9827969059989137</v>
      </c>
      <c r="H8">
        <f>'goals processed'!AR255</f>
        <v>72.525684283881816</v>
      </c>
      <c r="I8">
        <f>'goals processed'!AV255</f>
        <v>302.63282484334462</v>
      </c>
      <c r="U8">
        <v>8</v>
      </c>
      <c r="V8">
        <f>D8+'goals processed'!AP256</f>
        <v>3.122335770293422</v>
      </c>
      <c r="W8">
        <f>D8-'goals processed'!AP256</f>
        <v>1.516503826212912</v>
      </c>
      <c r="X8">
        <f>$E8+'goals processed'!AT$256</f>
        <v>3.004684391677412</v>
      </c>
      <c r="Y8">
        <f>$E8-'goals processed'!AT$256</f>
        <v>1.3072091229380978</v>
      </c>
      <c r="Z8">
        <f>$F8+'goals processed'!$AQ256</f>
        <v>-8.8499373233038678</v>
      </c>
      <c r="AA8">
        <f>$F8-'goals processed'!$AQ256</f>
        <v>-3.5616823302757603</v>
      </c>
      <c r="AB8">
        <f>$G8+'goals processed'!AU$256</f>
        <v>-8.7164968765514903</v>
      </c>
      <c r="AC8">
        <f>$G8-'goals processed'!AU$256</f>
        <v>-3.2490969354463366</v>
      </c>
      <c r="AD8">
        <f>$H8+'goals processed'!$AR$256</f>
        <v>98.70721862411456</v>
      </c>
      <c r="AE8">
        <f>$H8-'goals processed'!$AR$256</f>
        <v>46.344149943649072</v>
      </c>
      <c r="AF8">
        <f>MIN($I8+'goals processed'!AV$256, 7200)</f>
        <v>925.43620115807857</v>
      </c>
      <c r="AG8">
        <f>MAX($I8-'goals processed'!AV$256, 0)</f>
        <v>0</v>
      </c>
    </row>
    <row r="9" spans="1:37" x14ac:dyDescent="0.4">
      <c r="A9">
        <v>9</v>
      </c>
      <c r="B9">
        <f>'goals detailed'!AW255</f>
        <v>0</v>
      </c>
      <c r="C9">
        <f>'goals detailed'!BA255 / 250 * 100</f>
        <v>55.2</v>
      </c>
      <c r="D9">
        <f>'goals processed'!AX255</f>
        <v>2.1701146719432822</v>
      </c>
      <c r="E9">
        <f>'goals processed'!BB255</f>
        <v>2.0302348347168948</v>
      </c>
      <c r="F9">
        <f>'goals processed'!AY255</f>
        <v>-6.5029983128959135</v>
      </c>
      <c r="G9">
        <f>'goals processed'!BC255</f>
        <v>-6.4761141973875667</v>
      </c>
      <c r="H9">
        <f>'goals processed'!AZ255</f>
        <v>76.570760324929907</v>
      </c>
      <c r="I9">
        <f>'goals processed'!BD255</f>
        <v>289.18973396923229</v>
      </c>
      <c r="U9">
        <v>9</v>
      </c>
      <c r="V9">
        <f>D9+'goals processed'!AX256</f>
        <v>2.9786089318650206</v>
      </c>
      <c r="W9">
        <f>D9-'goals processed'!AX256</f>
        <v>1.3616204120215438</v>
      </c>
      <c r="X9">
        <f>$E9+'goals processed'!BB$256</f>
        <v>2.8972753538144302</v>
      </c>
      <c r="Y9">
        <f>$E9-'goals processed'!BB$256</f>
        <v>1.1631943156193594</v>
      </c>
      <c r="Z9">
        <f>$F9+'goals processed'!$AY256</f>
        <v>-9.0509836554863927</v>
      </c>
      <c r="AA9">
        <f>$F9-'goals processed'!$AY256</f>
        <v>-3.9550129703054346</v>
      </c>
      <c r="AB9">
        <f>$G9+'goals processed'!BC$256</f>
        <v>-9.150089994958261</v>
      </c>
      <c r="AC9">
        <f>$G9-'goals processed'!BC$256</f>
        <v>-3.8021383998168718</v>
      </c>
      <c r="AD9">
        <f>$H9+'goals processed'!$AZ$256</f>
        <v>100.05806577095581</v>
      </c>
      <c r="AE9">
        <f>$H9-'goals processed'!$AZ$256</f>
        <v>53.083454878904007</v>
      </c>
      <c r="AF9">
        <f>MIN($I9+'goals processed'!BD$256, 7200)</f>
        <v>813.82953283721713</v>
      </c>
      <c r="AG9">
        <f>MAX($I9-'goals processed'!BD$256, 0)</f>
        <v>0</v>
      </c>
    </row>
    <row r="10" spans="1:37" x14ac:dyDescent="0.4">
      <c r="A10">
        <v>10</v>
      </c>
      <c r="B10">
        <f>'goals detailed'!BE255</f>
        <v>0</v>
      </c>
      <c r="C10">
        <f>'goals detailed'!BI255 / 250 * 100</f>
        <v>50.8</v>
      </c>
      <c r="D10">
        <f>'goals processed'!BF255</f>
        <v>1.9506497136629803</v>
      </c>
      <c r="E10">
        <f>'goals processed'!BJ255</f>
        <v>1.8937414768499996</v>
      </c>
      <c r="F10">
        <f>'goals processed'!BG255</f>
        <v>-6.0271227074588953</v>
      </c>
      <c r="G10">
        <f>'goals processed'!BK255</f>
        <v>-5.9220837132100028</v>
      </c>
      <c r="H10">
        <f>'goals processed'!BH255</f>
        <v>74.145102935729923</v>
      </c>
      <c r="I10">
        <f>'goals processed'!BL255</f>
        <v>274.32648798685005</v>
      </c>
      <c r="U10">
        <v>10</v>
      </c>
      <c r="V10">
        <f>D10+'goals processed'!BF256</f>
        <v>2.6637915882534577</v>
      </c>
      <c r="W10">
        <f>D10-'goals processed'!BF256</f>
        <v>1.2375078390725029</v>
      </c>
      <c r="X10">
        <f>$E10+'goals processed'!BJ$256</f>
        <v>2.6824618971284924</v>
      </c>
      <c r="Y10">
        <f>$E10-'goals processed'!BJ$256</f>
        <v>1.1050210565715071</v>
      </c>
      <c r="Z10">
        <f>$F10+'goals processed'!$BG256</f>
        <v>-8.7838590607715297</v>
      </c>
      <c r="AA10">
        <f>$F10-'goals processed'!$BG256</f>
        <v>-3.2703863541462619</v>
      </c>
      <c r="AB10">
        <f>$G10+'goals processed'!BK$256</f>
        <v>-8.759900440350151</v>
      </c>
      <c r="AC10">
        <f>$G10-'goals processed'!BK$256</f>
        <v>-3.0842669860698542</v>
      </c>
      <c r="AD10">
        <f>$H10+'goals processed'!$BH$256</f>
        <v>94.455386389961774</v>
      </c>
      <c r="AE10">
        <f>$H10-'goals processed'!$BH$256</f>
        <v>53.834819481498073</v>
      </c>
      <c r="AF10">
        <f>MIN($I10+'goals processed'!BL$256, 7200)</f>
        <v>509.59996783087894</v>
      </c>
      <c r="AG10">
        <f>MAX($I10-'goals processed'!BL$256, 0)</f>
        <v>39.05300814282117</v>
      </c>
    </row>
    <row r="13" spans="1:37" x14ac:dyDescent="0.4">
      <c r="V13" t="s">
        <v>26</v>
      </c>
      <c r="W13" t="s">
        <v>29</v>
      </c>
      <c r="X13" t="s">
        <v>30</v>
      </c>
      <c r="Y13" t="s">
        <v>31</v>
      </c>
    </row>
    <row r="14" spans="1:37" x14ac:dyDescent="0.4">
      <c r="V14" t="s">
        <v>28</v>
      </c>
      <c r="W14" t="s">
        <v>35</v>
      </c>
      <c r="X14" t="s">
        <v>36</v>
      </c>
      <c r="Y14" t="s">
        <v>37</v>
      </c>
    </row>
    <row r="15" spans="1:37" x14ac:dyDescent="0.4">
      <c r="V15" t="s">
        <v>39</v>
      </c>
      <c r="W15" t="s">
        <v>54</v>
      </c>
      <c r="X15" t="s">
        <v>55</v>
      </c>
      <c r="Y15" t="s">
        <v>56</v>
      </c>
    </row>
    <row r="16" spans="1:37" x14ac:dyDescent="0.4">
      <c r="V16" s="7" t="s">
        <v>41</v>
      </c>
      <c r="W16" t="s">
        <v>60</v>
      </c>
      <c r="X16" t="s">
        <v>61</v>
      </c>
      <c r="Y16" t="s">
        <v>62</v>
      </c>
    </row>
    <row r="17" spans="22:25" x14ac:dyDescent="0.4">
      <c r="V17" t="s">
        <v>43</v>
      </c>
      <c r="W17" t="s">
        <v>66</v>
      </c>
      <c r="X17" t="s">
        <v>67</v>
      </c>
      <c r="Y17" t="s">
        <v>68</v>
      </c>
    </row>
    <row r="18" spans="22:25" x14ac:dyDescent="0.4">
      <c r="V18" t="s">
        <v>45</v>
      </c>
      <c r="W18" t="s">
        <v>72</v>
      </c>
      <c r="X18" t="s">
        <v>73</v>
      </c>
      <c r="Y18" t="s">
        <v>74</v>
      </c>
    </row>
    <row r="19" spans="22:25" x14ac:dyDescent="0.4">
      <c r="V19" t="s">
        <v>47</v>
      </c>
      <c r="W19" t="s">
        <v>78</v>
      </c>
      <c r="X19" t="s">
        <v>79</v>
      </c>
      <c r="Y19" t="s">
        <v>80</v>
      </c>
    </row>
    <row r="20" spans="22:25" x14ac:dyDescent="0.4">
      <c r="V20" t="s">
        <v>49</v>
      </c>
      <c r="W20" t="s">
        <v>84</v>
      </c>
      <c r="X20" t="s">
        <v>85</v>
      </c>
      <c r="Y20" t="s">
        <v>86</v>
      </c>
    </row>
    <row r="22" spans="22:25" x14ac:dyDescent="0.4">
      <c r="V22" t="s">
        <v>32</v>
      </c>
      <c r="W22" t="s">
        <v>27</v>
      </c>
      <c r="X22" t="s">
        <v>33</v>
      </c>
      <c r="Y22" t="s">
        <v>34</v>
      </c>
    </row>
    <row r="23" spans="22:25" x14ac:dyDescent="0.4">
      <c r="V23" t="s">
        <v>38</v>
      </c>
      <c r="W23" t="s">
        <v>51</v>
      </c>
      <c r="X23" t="s">
        <v>52</v>
      </c>
      <c r="Y23" t="s">
        <v>53</v>
      </c>
    </row>
    <row r="24" spans="22:25" x14ac:dyDescent="0.4">
      <c r="V24" t="s">
        <v>40</v>
      </c>
      <c r="W24" t="s">
        <v>57</v>
      </c>
      <c r="X24" t="s">
        <v>58</v>
      </c>
      <c r="Y24" t="s">
        <v>59</v>
      </c>
    </row>
    <row r="25" spans="22:25" x14ac:dyDescent="0.4">
      <c r="V25" t="s">
        <v>42</v>
      </c>
      <c r="W25" t="s">
        <v>63</v>
      </c>
      <c r="X25" t="s">
        <v>64</v>
      </c>
      <c r="Y25" t="s">
        <v>65</v>
      </c>
    </row>
    <row r="26" spans="22:25" x14ac:dyDescent="0.4">
      <c r="V26" t="s">
        <v>44</v>
      </c>
      <c r="W26" t="s">
        <v>69</v>
      </c>
      <c r="X26" t="s">
        <v>70</v>
      </c>
      <c r="Y26" t="s">
        <v>71</v>
      </c>
    </row>
    <row r="27" spans="22:25" x14ac:dyDescent="0.4">
      <c r="V27" t="s">
        <v>46</v>
      </c>
      <c r="W27" t="s">
        <v>75</v>
      </c>
      <c r="X27" t="s">
        <v>76</v>
      </c>
      <c r="Y27" t="s">
        <v>77</v>
      </c>
    </row>
    <row r="28" spans="22:25" x14ac:dyDescent="0.4">
      <c r="V28" t="s">
        <v>48</v>
      </c>
      <c r="W28" t="s">
        <v>81</v>
      </c>
      <c r="X28" t="s">
        <v>82</v>
      </c>
      <c r="Y28" t="s">
        <v>83</v>
      </c>
    </row>
    <row r="29" spans="22:25" x14ac:dyDescent="0.4">
      <c r="V29" t="s">
        <v>50</v>
      </c>
      <c r="W29" t="s">
        <v>87</v>
      </c>
      <c r="X29" t="s">
        <v>88</v>
      </c>
      <c r="Y29" t="s">
        <v>89</v>
      </c>
    </row>
    <row r="37" spans="3:7" x14ac:dyDescent="0.4">
      <c r="C37">
        <v>4.2787321204349409</v>
      </c>
      <c r="D37">
        <v>4.3777729083496295</v>
      </c>
      <c r="F37">
        <v>2.2106782622247194</v>
      </c>
      <c r="G37">
        <v>2.2618493359806418</v>
      </c>
    </row>
    <row r="38" spans="3:7" x14ac:dyDescent="0.4">
      <c r="C38">
        <v>3.2844710481375712</v>
      </c>
      <c r="D38">
        <v>6.0628446830801934</v>
      </c>
      <c r="F38">
        <v>1.7790884844078509</v>
      </c>
      <c r="G38">
        <v>3.2840408700017716</v>
      </c>
    </row>
    <row r="39" spans="3:7" x14ac:dyDescent="0.4">
      <c r="C39">
        <v>3.1067447091775127</v>
      </c>
      <c r="D39">
        <v>5.3790649323476298</v>
      </c>
      <c r="F39">
        <v>1.631040972318194</v>
      </c>
      <c r="G39">
        <v>2.8240090894825061</v>
      </c>
    </row>
    <row r="40" spans="3:7" x14ac:dyDescent="0.4">
      <c r="C40">
        <v>2.5570731777392539</v>
      </c>
      <c r="D40">
        <v>6.011705583232767</v>
      </c>
      <c r="F40">
        <v>1.3424634183131083</v>
      </c>
      <c r="G40">
        <v>3.1561454311972028</v>
      </c>
    </row>
    <row r="41" spans="3:7" x14ac:dyDescent="0.4">
      <c r="C41">
        <v>2.112754180021986</v>
      </c>
      <c r="D41">
        <v>7.1183566670038223</v>
      </c>
      <c r="F41">
        <v>0.95073938100989375</v>
      </c>
      <c r="G41">
        <v>3.2032605001517203</v>
      </c>
    </row>
    <row r="42" spans="3:7" x14ac:dyDescent="0.4">
      <c r="C42">
        <v>2.1680978399854958</v>
      </c>
      <c r="D42">
        <v>5.9189254455135769</v>
      </c>
      <c r="F42">
        <v>0.92144158199383575</v>
      </c>
      <c r="G42">
        <v>2.5155433143432702</v>
      </c>
    </row>
    <row r="43" spans="3:7" x14ac:dyDescent="0.4">
      <c r="C43">
        <v>1.9845008035155913</v>
      </c>
      <c r="D43">
        <v>6.6229384886750982</v>
      </c>
      <c r="F43">
        <v>0.77726281471027325</v>
      </c>
      <c r="G43">
        <v>2.593984241397747</v>
      </c>
    </row>
    <row r="44" spans="3:7" x14ac:dyDescent="0.4">
      <c r="C44">
        <v>1.9249910036843589</v>
      </c>
      <c r="D44">
        <v>5.6429583996103982</v>
      </c>
      <c r="F44">
        <v>1.0266618686316582</v>
      </c>
      <c r="G44">
        <v>3.0095778131255457</v>
      </c>
    </row>
  </sheetData>
  <mergeCells count="9">
    <mergeCell ref="V1:Y1"/>
    <mergeCell ref="Z1:AC1"/>
    <mergeCell ref="AD1:AG1"/>
    <mergeCell ref="U1:U2"/>
    <mergeCell ref="A1:A2"/>
    <mergeCell ref="D1:E1"/>
    <mergeCell ref="F1:G1"/>
    <mergeCell ref="H1:I1"/>
    <mergeCell ref="B1:C1"/>
  </mergeCells>
  <pageMargins left="0.7" right="0.7" top="0.75" bottom="0.75" header="0.3" footer="0.3"/>
  <pageSetup paperSize="9" orientation="portrait" horizontalDpi="4294967293" r:id="rId1"/>
  <ignoredErrors>
    <ignoredError sqref="H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AF21-99D9-4900-AF17-58912FD50D7A}">
  <dimension ref="A1:CR258"/>
  <sheetViews>
    <sheetView topLeftCell="A248" workbookViewId="0">
      <selection activeCell="A255" sqref="A255:D258"/>
    </sheetView>
  </sheetViews>
  <sheetFormatPr defaultRowHeight="14.6" x14ac:dyDescent="0.4"/>
  <cols>
    <col min="51" max="51" width="9.23046875" customWidth="1"/>
  </cols>
  <sheetData>
    <row r="1" spans="1:96" x14ac:dyDescent="0.4">
      <c r="A1" s="14" t="s">
        <v>8</v>
      </c>
      <c r="B1" s="14"/>
      <c r="C1" s="14"/>
      <c r="D1" s="14"/>
      <c r="E1" s="14"/>
      <c r="F1" s="14"/>
      <c r="G1" s="14"/>
      <c r="H1" s="14"/>
      <c r="I1" s="14" t="s">
        <v>9</v>
      </c>
      <c r="J1" s="14"/>
      <c r="K1" s="14"/>
      <c r="L1" s="14"/>
      <c r="M1" s="14"/>
      <c r="N1" s="14"/>
      <c r="O1" s="14"/>
      <c r="P1" s="14"/>
      <c r="Q1" s="14" t="s">
        <v>10</v>
      </c>
      <c r="R1" s="14"/>
      <c r="S1" s="14"/>
      <c r="T1" s="14"/>
      <c r="U1" s="14"/>
      <c r="V1" s="14"/>
      <c r="W1" s="14"/>
      <c r="X1" s="14"/>
      <c r="Y1" s="14" t="s">
        <v>11</v>
      </c>
      <c r="Z1" s="14"/>
      <c r="AA1" s="14"/>
      <c r="AB1" s="14"/>
      <c r="AC1" s="14"/>
      <c r="AD1" s="14"/>
      <c r="AE1" s="14"/>
      <c r="AF1" s="14"/>
      <c r="AG1" s="12" t="s">
        <v>12</v>
      </c>
      <c r="AH1" s="12"/>
      <c r="AI1" s="12"/>
      <c r="AJ1" s="12"/>
      <c r="AK1" s="12"/>
      <c r="AL1" s="12"/>
      <c r="AM1" s="12"/>
      <c r="AN1" s="12"/>
      <c r="AO1" s="12" t="s">
        <v>13</v>
      </c>
      <c r="AP1" s="12"/>
      <c r="AQ1" s="12"/>
      <c r="AR1" s="12"/>
      <c r="AS1" s="12"/>
      <c r="AT1" s="12"/>
      <c r="AU1" s="12"/>
      <c r="AV1" s="12"/>
      <c r="AW1" s="12" t="s">
        <v>14</v>
      </c>
      <c r="AX1" s="12"/>
      <c r="AY1" s="12"/>
      <c r="AZ1" s="12"/>
      <c r="BA1" s="12"/>
      <c r="BB1" s="12"/>
      <c r="BC1" s="12"/>
      <c r="BD1" s="12"/>
      <c r="BE1" s="12" t="s">
        <v>15</v>
      </c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</row>
    <row r="2" spans="1:96" x14ac:dyDescent="0.4">
      <c r="A2" s="12" t="s">
        <v>24</v>
      </c>
      <c r="B2" s="12"/>
      <c r="C2" s="12"/>
      <c r="D2" s="12"/>
      <c r="E2" s="12" t="s">
        <v>25</v>
      </c>
      <c r="F2" s="12"/>
      <c r="G2" s="12"/>
      <c r="H2" s="12"/>
      <c r="I2" s="12" t="s">
        <v>24</v>
      </c>
      <c r="J2" s="12"/>
      <c r="K2" s="12"/>
      <c r="L2" s="12"/>
      <c r="M2" s="12" t="s">
        <v>25</v>
      </c>
      <c r="N2" s="12"/>
      <c r="O2" s="12"/>
      <c r="P2" s="12"/>
      <c r="Q2" s="12" t="s">
        <v>24</v>
      </c>
      <c r="R2" s="12"/>
      <c r="S2" s="12"/>
      <c r="T2" s="12"/>
      <c r="U2" s="12" t="s">
        <v>25</v>
      </c>
      <c r="V2" s="12"/>
      <c r="W2" s="12"/>
      <c r="X2" s="12"/>
      <c r="Y2" s="12" t="s">
        <v>24</v>
      </c>
      <c r="Z2" s="12"/>
      <c r="AA2" s="12"/>
      <c r="AB2" s="12"/>
      <c r="AC2" s="12" t="s">
        <v>25</v>
      </c>
      <c r="AD2" s="12"/>
      <c r="AE2" s="12"/>
      <c r="AF2" s="12"/>
      <c r="AG2" s="12" t="s">
        <v>24</v>
      </c>
      <c r="AH2" s="12"/>
      <c r="AI2" s="12"/>
      <c r="AJ2" s="12"/>
      <c r="AK2" s="12" t="s">
        <v>25</v>
      </c>
      <c r="AL2" s="12"/>
      <c r="AM2" s="12"/>
      <c r="AN2" s="12"/>
      <c r="AO2" s="12" t="s">
        <v>24</v>
      </c>
      <c r="AP2" s="12"/>
      <c r="AQ2" s="12"/>
      <c r="AR2" s="12"/>
      <c r="AS2" s="12" t="s">
        <v>25</v>
      </c>
      <c r="AT2" s="12"/>
      <c r="AU2" s="12"/>
      <c r="AV2" s="12"/>
      <c r="AW2" s="12" t="s">
        <v>24</v>
      </c>
      <c r="AX2" s="12"/>
      <c r="AY2" s="12"/>
      <c r="AZ2" s="12"/>
      <c r="BA2" s="12" t="s">
        <v>25</v>
      </c>
      <c r="BB2" s="12"/>
      <c r="BC2" s="12"/>
      <c r="BD2" s="12"/>
      <c r="BE2" s="12" t="s">
        <v>24</v>
      </c>
      <c r="BF2" s="12"/>
      <c r="BG2" s="12"/>
      <c r="BH2" s="12"/>
      <c r="BI2" s="12" t="s">
        <v>25</v>
      </c>
      <c r="BJ2" s="12"/>
      <c r="BK2" s="12"/>
      <c r="BL2" s="12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</row>
    <row r="3" spans="1:96" x14ac:dyDescent="0.4">
      <c r="A3" t="s">
        <v>16</v>
      </c>
      <c r="B3" t="s">
        <v>17</v>
      </c>
      <c r="C3" t="s">
        <v>18</v>
      </c>
      <c r="D3" t="s">
        <v>19</v>
      </c>
      <c r="E3" s="6" t="s">
        <v>16</v>
      </c>
      <c r="F3" s="6" t="s">
        <v>17</v>
      </c>
      <c r="G3" s="6" t="s">
        <v>18</v>
      </c>
      <c r="H3" s="6" t="s">
        <v>19</v>
      </c>
      <c r="I3" t="s">
        <v>16</v>
      </c>
      <c r="J3" t="s">
        <v>17</v>
      </c>
      <c r="K3" t="s">
        <v>18</v>
      </c>
      <c r="L3" t="s">
        <v>19</v>
      </c>
      <c r="M3" s="6" t="s">
        <v>16</v>
      </c>
      <c r="N3" s="6" t="s">
        <v>17</v>
      </c>
      <c r="O3" s="6" t="s">
        <v>18</v>
      </c>
      <c r="P3" s="6" t="s">
        <v>19</v>
      </c>
      <c r="Q3" t="s">
        <v>16</v>
      </c>
      <c r="R3" t="s">
        <v>17</v>
      </c>
      <c r="S3" t="s">
        <v>18</v>
      </c>
      <c r="T3" t="s">
        <v>19</v>
      </c>
      <c r="U3" s="6" t="s">
        <v>16</v>
      </c>
      <c r="V3" s="6" t="s">
        <v>17</v>
      </c>
      <c r="W3" s="6" t="s">
        <v>18</v>
      </c>
      <c r="X3" s="6" t="s">
        <v>19</v>
      </c>
      <c r="Y3" t="s">
        <v>16</v>
      </c>
      <c r="Z3" t="s">
        <v>17</v>
      </c>
      <c r="AA3" t="s">
        <v>18</v>
      </c>
      <c r="AB3" t="s">
        <v>19</v>
      </c>
      <c r="AC3" s="6" t="s">
        <v>16</v>
      </c>
      <c r="AD3" s="6" t="s">
        <v>17</v>
      </c>
      <c r="AE3" s="6" t="s">
        <v>18</v>
      </c>
      <c r="AF3" s="6" t="s">
        <v>19</v>
      </c>
      <c r="AG3" t="s">
        <v>16</v>
      </c>
      <c r="AH3" t="s">
        <v>17</v>
      </c>
      <c r="AI3" t="s">
        <v>18</v>
      </c>
      <c r="AJ3" t="s">
        <v>19</v>
      </c>
      <c r="AK3" s="6" t="s">
        <v>16</v>
      </c>
      <c r="AL3" s="6" t="s">
        <v>17</v>
      </c>
      <c r="AM3" s="6" t="s">
        <v>18</v>
      </c>
      <c r="AN3" s="6" t="s">
        <v>19</v>
      </c>
      <c r="AO3" t="s">
        <v>16</v>
      </c>
      <c r="AP3" t="s">
        <v>17</v>
      </c>
      <c r="AQ3" t="s">
        <v>18</v>
      </c>
      <c r="AR3" t="s">
        <v>19</v>
      </c>
      <c r="AS3" s="6" t="s">
        <v>16</v>
      </c>
      <c r="AT3" s="6" t="s">
        <v>17</v>
      </c>
      <c r="AU3" s="6" t="s">
        <v>18</v>
      </c>
      <c r="AV3" s="6" t="s">
        <v>19</v>
      </c>
      <c r="AW3" t="s">
        <v>16</v>
      </c>
      <c r="AX3" t="s">
        <v>17</v>
      </c>
      <c r="AY3" t="s">
        <v>18</v>
      </c>
      <c r="AZ3" t="s">
        <v>19</v>
      </c>
      <c r="BA3" s="6" t="s">
        <v>16</v>
      </c>
      <c r="BB3" s="6" t="s">
        <v>17</v>
      </c>
      <c r="BC3" s="6" t="s">
        <v>18</v>
      </c>
      <c r="BD3" s="6" t="s">
        <v>19</v>
      </c>
      <c r="BE3" t="s">
        <v>16</v>
      </c>
      <c r="BF3" t="s">
        <v>17</v>
      </c>
      <c r="BG3" t="s">
        <v>18</v>
      </c>
      <c r="BH3" t="s">
        <v>19</v>
      </c>
      <c r="BI3" s="6" t="s">
        <v>16</v>
      </c>
      <c r="BJ3" s="6" t="s">
        <v>17</v>
      </c>
      <c r="BK3" s="6" t="s">
        <v>18</v>
      </c>
      <c r="BL3" s="6" t="s">
        <v>19</v>
      </c>
    </row>
    <row r="4" spans="1:96" x14ac:dyDescent="0.4">
      <c r="A4">
        <v>0</v>
      </c>
      <c r="B4">
        <v>3.4349944004135899</v>
      </c>
      <c r="C4">
        <v>-9.1981527315077898</v>
      </c>
      <c r="D4">
        <v>75.523895539998193</v>
      </c>
      <c r="E4">
        <v>0</v>
      </c>
      <c r="F4">
        <v>3.3338410340328002</v>
      </c>
      <c r="G4">
        <f>9.47636099699427*(-1)</f>
        <v>-9.4763609969942699</v>
      </c>
      <c r="H4">
        <v>10457.143259599001</v>
      </c>
      <c r="I4">
        <v>0</v>
      </c>
      <c r="J4">
        <v>3.1061028014072098</v>
      </c>
      <c r="K4">
        <v>-5.6551885375069997</v>
      </c>
      <c r="L4">
        <v>63.748460282003997</v>
      </c>
      <c r="M4">
        <v>0</v>
      </c>
      <c r="N4">
        <v>3.441993863</v>
      </c>
      <c r="O4">
        <f>4.63737065*(-1)</f>
        <v>-4.6373706500000003</v>
      </c>
      <c r="P4">
        <v>141.6925454</v>
      </c>
      <c r="Q4">
        <v>0</v>
      </c>
      <c r="R4">
        <v>1.3993831021750101</v>
      </c>
      <c r="S4">
        <v>-9.7896575889062198</v>
      </c>
      <c r="T4">
        <v>139.371006301997</v>
      </c>
      <c r="U4">
        <v>1</v>
      </c>
      <c r="V4">
        <v>0</v>
      </c>
      <c r="W4">
        <f>0*(-1)</f>
        <v>0</v>
      </c>
      <c r="X4">
        <v>0</v>
      </c>
      <c r="Y4">
        <v>0</v>
      </c>
      <c r="Z4">
        <v>2.2098698558593401</v>
      </c>
      <c r="AA4">
        <v>-1.8804746633884399</v>
      </c>
      <c r="AB4">
        <v>114.654216269998</v>
      </c>
      <c r="AC4">
        <v>0</v>
      </c>
      <c r="AD4">
        <v>1.93937791870214</v>
      </c>
      <c r="AE4">
        <f>1.67773475777127*(-1)</f>
        <v>-1.67773475777127</v>
      </c>
      <c r="AF4">
        <v>28.5413460470008</v>
      </c>
      <c r="AG4">
        <v>0</v>
      </c>
      <c r="AH4">
        <v>2.2342582986102801</v>
      </c>
      <c r="AI4">
        <v>-8.3113930123540101</v>
      </c>
      <c r="AJ4">
        <v>94.589428585000803</v>
      </c>
      <c r="AK4">
        <v>0</v>
      </c>
      <c r="AL4">
        <v>2.280162147</v>
      </c>
      <c r="AM4">
        <f>8.082085905*(-1)</f>
        <v>-8.0820859049999996</v>
      </c>
      <c r="AN4">
        <v>543.28510779999999</v>
      </c>
      <c r="AO4">
        <v>0</v>
      </c>
      <c r="AP4">
        <v>1.2842427771446201</v>
      </c>
      <c r="AQ4">
        <v>-9.0935512719028502</v>
      </c>
      <c r="AR4">
        <v>137.57383952799799</v>
      </c>
      <c r="AS4">
        <v>1</v>
      </c>
      <c r="AT4">
        <v>0</v>
      </c>
      <c r="AU4">
        <f>0*(-1)</f>
        <v>0</v>
      </c>
      <c r="AV4">
        <v>0</v>
      </c>
      <c r="AW4">
        <v>0</v>
      </c>
      <c r="AX4">
        <v>0.89863386041138205</v>
      </c>
      <c r="AY4">
        <v>-9.4157076676853695</v>
      </c>
      <c r="AZ4">
        <v>65.083059197000694</v>
      </c>
      <c r="BA4">
        <v>1</v>
      </c>
      <c r="BB4">
        <v>0</v>
      </c>
      <c r="BC4">
        <f>0*(-1)</f>
        <v>0</v>
      </c>
      <c r="BD4">
        <v>0</v>
      </c>
      <c r="BE4">
        <v>0</v>
      </c>
      <c r="BF4">
        <v>0.68339410639814102</v>
      </c>
      <c r="BG4">
        <v>-9.8898222556303708</v>
      </c>
      <c r="BH4">
        <v>61.754801823000797</v>
      </c>
      <c r="BI4">
        <v>1</v>
      </c>
      <c r="BJ4">
        <v>0</v>
      </c>
      <c r="BK4">
        <f>0*(-1)</f>
        <v>0</v>
      </c>
      <c r="BL4">
        <v>0</v>
      </c>
    </row>
    <row r="5" spans="1:96" x14ac:dyDescent="0.4">
      <c r="A5">
        <v>0</v>
      </c>
      <c r="B5">
        <v>3.98121176074822</v>
      </c>
      <c r="C5">
        <v>-6.8035323161107604</v>
      </c>
      <c r="D5">
        <v>33.929496406002698</v>
      </c>
      <c r="E5">
        <v>0</v>
      </c>
      <c r="F5">
        <v>4.1115616096638403</v>
      </c>
      <c r="G5">
        <f>6.54409150108294*(-1)</f>
        <v>-6.5440915010829404</v>
      </c>
      <c r="H5">
        <v>766.71758623099595</v>
      </c>
      <c r="I5">
        <v>0</v>
      </c>
      <c r="J5">
        <v>2.4885066661982198</v>
      </c>
      <c r="K5">
        <v>-9.6954112947425806</v>
      </c>
      <c r="L5">
        <v>63.677214247996702</v>
      </c>
      <c r="M5">
        <v>1</v>
      </c>
      <c r="N5">
        <v>0</v>
      </c>
      <c r="O5">
        <f>0*(-1)</f>
        <v>0</v>
      </c>
      <c r="P5">
        <v>0</v>
      </c>
      <c r="Q5">
        <v>0</v>
      </c>
      <c r="R5">
        <v>1.77426526127675</v>
      </c>
      <c r="S5">
        <v>-9.2323651511406997</v>
      </c>
      <c r="T5">
        <v>67.459742054998003</v>
      </c>
      <c r="U5">
        <v>1</v>
      </c>
      <c r="V5">
        <v>0</v>
      </c>
      <c r="W5">
        <f>0*(-1)</f>
        <v>0</v>
      </c>
      <c r="X5">
        <v>0</v>
      </c>
      <c r="Y5">
        <v>0</v>
      </c>
      <c r="Z5">
        <v>2.6338107182795398</v>
      </c>
      <c r="AA5">
        <v>-8.2705112536417307</v>
      </c>
      <c r="AB5">
        <v>95.832446558000797</v>
      </c>
      <c r="AC5">
        <v>1</v>
      </c>
      <c r="AD5">
        <v>0</v>
      </c>
      <c r="AE5">
        <f>0*(-1)</f>
        <v>0</v>
      </c>
      <c r="AF5">
        <v>0</v>
      </c>
      <c r="AG5">
        <v>0</v>
      </c>
      <c r="AH5">
        <v>1.1437174403790999</v>
      </c>
      <c r="AI5">
        <v>-9.3498675150854105</v>
      </c>
      <c r="AJ5">
        <v>141.74650639799799</v>
      </c>
      <c r="AK5">
        <v>1</v>
      </c>
      <c r="AL5">
        <v>0</v>
      </c>
      <c r="AM5">
        <f>0*(-1)</f>
        <v>0</v>
      </c>
      <c r="AN5">
        <v>0</v>
      </c>
      <c r="AO5">
        <v>0</v>
      </c>
      <c r="AP5">
        <v>1.76370184529548</v>
      </c>
      <c r="AQ5">
        <v>-7.4304101376629399</v>
      </c>
      <c r="AR5">
        <v>58.6541088259982</v>
      </c>
      <c r="AS5">
        <v>0</v>
      </c>
      <c r="AT5">
        <v>1.6592361019999999</v>
      </c>
      <c r="AU5">
        <f>6.941527333*(-1)</f>
        <v>-6.9415273329999998</v>
      </c>
      <c r="AV5">
        <v>187.3712787</v>
      </c>
      <c r="AW5">
        <v>0</v>
      </c>
      <c r="AX5">
        <v>1.20980678487753</v>
      </c>
      <c r="AY5">
        <v>-9.6024424683236909</v>
      </c>
      <c r="AZ5">
        <v>96.363246381995793</v>
      </c>
      <c r="BA5">
        <v>1</v>
      </c>
      <c r="BB5">
        <v>0</v>
      </c>
      <c r="BC5">
        <f>0*(-1)</f>
        <v>0</v>
      </c>
      <c r="BD5">
        <v>0</v>
      </c>
      <c r="BE5">
        <v>0</v>
      </c>
      <c r="BF5">
        <v>0.74350695870530503</v>
      </c>
      <c r="BG5">
        <v>-9.9415854485111996</v>
      </c>
      <c r="BH5">
        <v>101.46723496499899</v>
      </c>
      <c r="BI5">
        <v>1</v>
      </c>
      <c r="BJ5">
        <v>0</v>
      </c>
      <c r="BK5">
        <f>0*(-1)</f>
        <v>0</v>
      </c>
      <c r="BL5">
        <v>0</v>
      </c>
    </row>
    <row r="6" spans="1:96" x14ac:dyDescent="0.4">
      <c r="A6">
        <v>0</v>
      </c>
      <c r="B6">
        <v>3.18171132689764</v>
      </c>
      <c r="C6">
        <v>-9.7844541077247094</v>
      </c>
      <c r="D6">
        <v>58.973654679000902</v>
      </c>
      <c r="E6">
        <v>1</v>
      </c>
      <c r="F6">
        <v>0</v>
      </c>
      <c r="G6">
        <f>0*(-1)</f>
        <v>0</v>
      </c>
      <c r="H6">
        <v>0</v>
      </c>
      <c r="I6">
        <v>0</v>
      </c>
      <c r="J6">
        <v>3.2385413788370898</v>
      </c>
      <c r="K6">
        <v>-3.6953110009483701</v>
      </c>
      <c r="L6">
        <v>61.931185389999797</v>
      </c>
      <c r="M6">
        <v>0</v>
      </c>
      <c r="N6">
        <v>3.028072404</v>
      </c>
      <c r="O6">
        <f>3.66082903*(-1)</f>
        <v>-3.6608290299999999</v>
      </c>
      <c r="P6">
        <v>107.4759159</v>
      </c>
      <c r="Q6">
        <v>0</v>
      </c>
      <c r="R6">
        <v>1.9213336834075401</v>
      </c>
      <c r="S6">
        <v>-8.8986890231085098</v>
      </c>
      <c r="T6">
        <v>141.03520866100001</v>
      </c>
      <c r="U6">
        <v>1</v>
      </c>
      <c r="V6">
        <v>0</v>
      </c>
      <c r="W6">
        <f>0*(-1)</f>
        <v>0</v>
      </c>
      <c r="X6">
        <v>0</v>
      </c>
      <c r="Y6">
        <v>0</v>
      </c>
      <c r="Z6">
        <v>3.7233795534174998</v>
      </c>
      <c r="AA6">
        <v>-3.2995154232193999</v>
      </c>
      <c r="AB6">
        <v>53.973474518003002</v>
      </c>
      <c r="AC6">
        <v>0</v>
      </c>
      <c r="AD6">
        <v>3.82260858975742</v>
      </c>
      <c r="AE6">
        <f>3.54714732882732*(-1)</f>
        <v>-3.5471473288273199</v>
      </c>
      <c r="AF6">
        <v>280.545684078009</v>
      </c>
      <c r="AG6">
        <v>0</v>
      </c>
      <c r="AH6">
        <v>0.89594662161662597</v>
      </c>
      <c r="AI6">
        <v>-9.4181551853273096</v>
      </c>
      <c r="AJ6">
        <v>120.22957044199499</v>
      </c>
      <c r="AK6">
        <v>0</v>
      </c>
      <c r="AL6">
        <v>0.97587489100000002</v>
      </c>
      <c r="AM6">
        <f>9.113358011*(-1)</f>
        <v>-9.1133580110000008</v>
      </c>
      <c r="AN6">
        <v>489.75203149999999</v>
      </c>
      <c r="AO6">
        <v>0</v>
      </c>
      <c r="AP6">
        <v>1.63599633678659</v>
      </c>
      <c r="AQ6">
        <v>-7.7545842693403797</v>
      </c>
      <c r="AR6">
        <v>112.960363673999</v>
      </c>
      <c r="AS6">
        <v>0</v>
      </c>
      <c r="AT6">
        <v>1.7111782310000001</v>
      </c>
      <c r="AU6">
        <f>7.910155968*(-1)</f>
        <v>-7.9101559679999998</v>
      </c>
      <c r="AV6">
        <v>249.0707888</v>
      </c>
      <c r="AW6">
        <v>0</v>
      </c>
      <c r="AX6">
        <v>1.80415053929188</v>
      </c>
      <c r="AY6">
        <v>-8.8086988163501196</v>
      </c>
      <c r="AZ6">
        <v>48.347649654002403</v>
      </c>
      <c r="BA6">
        <v>0</v>
      </c>
      <c r="BB6">
        <v>1.8465656420000001</v>
      </c>
      <c r="BC6">
        <f>8.667164476*(-1)</f>
        <v>-8.667164476</v>
      </c>
      <c r="BD6">
        <v>507.8087281</v>
      </c>
      <c r="BE6">
        <v>0</v>
      </c>
      <c r="BF6">
        <v>0.77394313021946304</v>
      </c>
      <c r="BG6">
        <v>-9.9116194614056798</v>
      </c>
      <c r="BH6">
        <v>62.2740658600014</v>
      </c>
      <c r="BI6">
        <v>1</v>
      </c>
      <c r="BJ6">
        <v>0</v>
      </c>
      <c r="BK6">
        <f>0*(-1)</f>
        <v>0</v>
      </c>
      <c r="BL6">
        <v>0</v>
      </c>
    </row>
    <row r="7" spans="1:96" x14ac:dyDescent="0.4">
      <c r="A7">
        <v>0</v>
      </c>
      <c r="B7">
        <v>3.5886720064737201</v>
      </c>
      <c r="C7">
        <v>-6.7630960117457803</v>
      </c>
      <c r="D7">
        <v>56.841594232995703</v>
      </c>
      <c r="E7">
        <v>0</v>
      </c>
      <c r="F7">
        <v>3.64593001103905</v>
      </c>
      <c r="G7">
        <f>7.37423345608372*(-1)</f>
        <v>-7.3742334560837204</v>
      </c>
      <c r="H7">
        <v>300.56353103399999</v>
      </c>
      <c r="I7">
        <v>0</v>
      </c>
      <c r="J7">
        <v>2.4275155494962801</v>
      </c>
      <c r="K7">
        <v>-9.8222741964116693</v>
      </c>
      <c r="L7">
        <v>110.284561424996</v>
      </c>
      <c r="M7">
        <v>0</v>
      </c>
      <c r="N7">
        <v>2.4688371089999999</v>
      </c>
      <c r="O7">
        <f>9.758114326*(-1)</f>
        <v>-9.7581143259999994</v>
      </c>
      <c r="P7">
        <v>1026.200458</v>
      </c>
      <c r="Q7">
        <v>0</v>
      </c>
      <c r="R7">
        <v>2.9052617570570001</v>
      </c>
      <c r="S7">
        <v>-2.9152576264643</v>
      </c>
      <c r="T7">
        <v>127.261754151004</v>
      </c>
      <c r="U7">
        <v>0</v>
      </c>
      <c r="V7">
        <v>2.652656404</v>
      </c>
      <c r="W7">
        <f>2.71843233*(-1)</f>
        <v>-2.7184323300000002</v>
      </c>
      <c r="X7">
        <v>50.246674810000002</v>
      </c>
      <c r="Y7">
        <v>0</v>
      </c>
      <c r="Z7">
        <v>1.8847324753208501</v>
      </c>
      <c r="AA7">
        <v>-8.5980009010417007</v>
      </c>
      <c r="AB7">
        <v>116.43301041300499</v>
      </c>
      <c r="AC7">
        <v>0</v>
      </c>
      <c r="AD7">
        <v>1.8645293669472001</v>
      </c>
      <c r="AE7">
        <f>8.25653753638804*(-1)</f>
        <v>-8.2565375363880396</v>
      </c>
      <c r="AF7">
        <v>262.63884947501299</v>
      </c>
      <c r="AG7">
        <v>0</v>
      </c>
      <c r="AH7">
        <v>1.2713861916192899</v>
      </c>
      <c r="AI7">
        <v>-8.4966635511154092</v>
      </c>
      <c r="AJ7">
        <v>77.440697494996101</v>
      </c>
      <c r="AK7">
        <v>0</v>
      </c>
      <c r="AL7">
        <v>1.1152413859999999</v>
      </c>
      <c r="AM7">
        <f>9.111322177*(-1)</f>
        <v>-9.1113221769999999</v>
      </c>
      <c r="AN7">
        <v>346.38427680000001</v>
      </c>
      <c r="AO7">
        <v>0</v>
      </c>
      <c r="AP7">
        <v>1.3163113151111101</v>
      </c>
      <c r="AQ7">
        <v>-9.3547045950329206</v>
      </c>
      <c r="AR7">
        <v>111.003941750997</v>
      </c>
      <c r="AS7">
        <v>1</v>
      </c>
      <c r="AT7">
        <v>0</v>
      </c>
      <c r="AU7">
        <f>0*(-1)</f>
        <v>0</v>
      </c>
      <c r="AV7">
        <v>0</v>
      </c>
      <c r="AW7">
        <v>0</v>
      </c>
      <c r="AX7">
        <v>0.89863386041138205</v>
      </c>
      <c r="AY7">
        <v>-9.4157076676853695</v>
      </c>
      <c r="AZ7">
        <v>62.918673965999901</v>
      </c>
      <c r="BA7">
        <v>1</v>
      </c>
      <c r="BB7">
        <v>0</v>
      </c>
      <c r="BC7">
        <f>0*(-1)</f>
        <v>0</v>
      </c>
      <c r="BD7">
        <v>0</v>
      </c>
      <c r="BE7">
        <v>0</v>
      </c>
      <c r="BF7">
        <v>1.08681499894477</v>
      </c>
      <c r="BG7">
        <v>-8.6443578540379402</v>
      </c>
      <c r="BH7">
        <v>56.074051734998598</v>
      </c>
      <c r="BI7">
        <v>1</v>
      </c>
      <c r="BJ7">
        <v>0</v>
      </c>
      <c r="BK7">
        <f>0*(-1)</f>
        <v>0</v>
      </c>
      <c r="BL7">
        <v>0</v>
      </c>
    </row>
    <row r="8" spans="1:96" x14ac:dyDescent="0.4">
      <c r="A8">
        <v>0</v>
      </c>
      <c r="B8">
        <v>3.6086692127889202</v>
      </c>
      <c r="C8">
        <v>-4.3638705396634396</v>
      </c>
      <c r="D8">
        <v>58.596722057998697</v>
      </c>
      <c r="E8">
        <v>0</v>
      </c>
      <c r="F8">
        <v>4.2403746291456796</v>
      </c>
      <c r="G8">
        <f>4.35153565323403*(-1)</f>
        <v>-4.3515356532340297</v>
      </c>
      <c r="H8">
        <v>146.11399162800799</v>
      </c>
      <c r="I8">
        <v>0</v>
      </c>
      <c r="J8">
        <v>1.7297103283069799</v>
      </c>
      <c r="K8">
        <v>-9.7303144475699792</v>
      </c>
      <c r="L8">
        <v>113.108871340002</v>
      </c>
      <c r="M8">
        <v>1</v>
      </c>
      <c r="N8">
        <v>0</v>
      </c>
      <c r="O8">
        <f>0*(-1)</f>
        <v>0</v>
      </c>
      <c r="P8">
        <v>0</v>
      </c>
      <c r="Q8">
        <v>0</v>
      </c>
      <c r="R8">
        <v>2.2468216496801401</v>
      </c>
      <c r="S8">
        <v>-9.1122755854457491</v>
      </c>
      <c r="T8">
        <v>123.662938491004</v>
      </c>
      <c r="U8">
        <v>0</v>
      </c>
      <c r="V8">
        <v>2.3039161039999998</v>
      </c>
      <c r="W8">
        <f>9.088424726*(-1)</f>
        <v>-9.0884247259999995</v>
      </c>
      <c r="X8">
        <v>581.5861549</v>
      </c>
      <c r="Y8">
        <v>0</v>
      </c>
      <c r="Z8">
        <v>1.55273506710503</v>
      </c>
      <c r="AA8">
        <v>-9.9357296019830006</v>
      </c>
      <c r="AB8">
        <v>115.120281290001</v>
      </c>
      <c r="AC8">
        <v>1</v>
      </c>
      <c r="AD8">
        <v>0</v>
      </c>
      <c r="AE8">
        <f>0*(-1)</f>
        <v>0</v>
      </c>
      <c r="AF8">
        <v>0</v>
      </c>
      <c r="AG8">
        <v>0</v>
      </c>
      <c r="AH8">
        <v>1.3807119368627401</v>
      </c>
      <c r="AI8">
        <v>-9.9468896980792394</v>
      </c>
      <c r="AJ8">
        <v>109.212664503</v>
      </c>
      <c r="AK8">
        <v>1</v>
      </c>
      <c r="AL8">
        <v>0</v>
      </c>
      <c r="AM8">
        <f>0*(-1)</f>
        <v>0</v>
      </c>
      <c r="AN8">
        <v>0</v>
      </c>
      <c r="AO8">
        <v>0</v>
      </c>
      <c r="AP8">
        <v>3.59228146882612</v>
      </c>
      <c r="AQ8">
        <v>-4.0818428310262904</v>
      </c>
      <c r="AR8">
        <v>54.536816968000402</v>
      </c>
      <c r="AS8">
        <v>0</v>
      </c>
      <c r="AT8">
        <v>3.2414561399999999</v>
      </c>
      <c r="AU8">
        <f>4.330986425*(-1)</f>
        <v>-4.3309864249999999</v>
      </c>
      <c r="AV8">
        <v>227.76283050000001</v>
      </c>
      <c r="AW8">
        <v>0</v>
      </c>
      <c r="AX8">
        <v>0.97690949651335901</v>
      </c>
      <c r="AY8">
        <v>-9.0114187974752902</v>
      </c>
      <c r="AZ8">
        <v>156.68681500999801</v>
      </c>
      <c r="BA8">
        <v>1</v>
      </c>
      <c r="BB8">
        <v>0</v>
      </c>
      <c r="BC8">
        <f>0*(-1)</f>
        <v>0</v>
      </c>
      <c r="BD8">
        <v>0</v>
      </c>
      <c r="BE8">
        <v>0</v>
      </c>
      <c r="BF8">
        <v>0.81100297849108005</v>
      </c>
      <c r="BG8">
        <v>-9.9154391755348801</v>
      </c>
      <c r="BH8">
        <v>77.070192295999703</v>
      </c>
      <c r="BI8">
        <v>1</v>
      </c>
      <c r="BJ8">
        <v>0</v>
      </c>
      <c r="BK8">
        <f>0*(-1)</f>
        <v>0</v>
      </c>
      <c r="BL8">
        <v>0</v>
      </c>
    </row>
    <row r="9" spans="1:96" x14ac:dyDescent="0.4">
      <c r="A9">
        <v>0</v>
      </c>
      <c r="B9">
        <v>5.6528709546342899</v>
      </c>
      <c r="C9">
        <v>-2.4398141085071399</v>
      </c>
      <c r="D9">
        <v>33.628996256004001</v>
      </c>
      <c r="E9">
        <v>0</v>
      </c>
      <c r="F9">
        <v>5.4968251633671903</v>
      </c>
      <c r="G9">
        <f>2.35764789323961*(-1)</f>
        <v>-2.3576478932396099</v>
      </c>
      <c r="H9">
        <v>198.23709055899201</v>
      </c>
      <c r="I9">
        <v>0</v>
      </c>
      <c r="J9">
        <v>2.0548709726844701</v>
      </c>
      <c r="K9">
        <v>-9.5962577975565608</v>
      </c>
      <c r="L9">
        <v>63.498208522003502</v>
      </c>
      <c r="M9">
        <v>1</v>
      </c>
      <c r="N9">
        <v>0</v>
      </c>
      <c r="O9">
        <f>0*(-1)</f>
        <v>0</v>
      </c>
      <c r="P9">
        <v>0</v>
      </c>
      <c r="Q9">
        <v>0</v>
      </c>
      <c r="R9">
        <v>2.0103677129764401</v>
      </c>
      <c r="S9">
        <v>-9.7050471967767695</v>
      </c>
      <c r="T9">
        <v>85.966206523997201</v>
      </c>
      <c r="U9">
        <v>1</v>
      </c>
      <c r="V9">
        <v>0</v>
      </c>
      <c r="W9">
        <f>0*(-1)</f>
        <v>0</v>
      </c>
      <c r="X9">
        <v>0</v>
      </c>
      <c r="Y9">
        <v>0</v>
      </c>
      <c r="Z9">
        <v>1.3968264093746301</v>
      </c>
      <c r="AA9">
        <v>-9.9821715314179098</v>
      </c>
      <c r="AB9">
        <v>130.956326662002</v>
      </c>
      <c r="AC9">
        <v>1</v>
      </c>
      <c r="AD9">
        <v>0</v>
      </c>
      <c r="AE9">
        <f>0*(-1)</f>
        <v>0</v>
      </c>
      <c r="AF9">
        <v>0</v>
      </c>
      <c r="AG9">
        <v>0</v>
      </c>
      <c r="AH9">
        <v>2.5155866659401398</v>
      </c>
      <c r="AI9">
        <v>-7.6820294805835099</v>
      </c>
      <c r="AJ9">
        <v>52.3113533529976</v>
      </c>
      <c r="AK9">
        <v>0</v>
      </c>
      <c r="AL9">
        <v>2.3799848080000001</v>
      </c>
      <c r="AM9">
        <f>7.89959574*(-1)</f>
        <v>-7.8995957399999996</v>
      </c>
      <c r="AN9">
        <v>326.27802029999998</v>
      </c>
      <c r="AO9">
        <v>0</v>
      </c>
      <c r="AP9">
        <v>1.19534566952553</v>
      </c>
      <c r="AQ9">
        <v>-9.8365068253112504</v>
      </c>
      <c r="AR9">
        <v>140.60611172399501</v>
      </c>
      <c r="AS9">
        <v>1</v>
      </c>
      <c r="AT9">
        <v>0</v>
      </c>
      <c r="AU9">
        <f>0*(-1)</f>
        <v>0</v>
      </c>
      <c r="AV9">
        <v>0</v>
      </c>
      <c r="AW9">
        <v>0</v>
      </c>
      <c r="AX9">
        <v>1.0585897041663499</v>
      </c>
      <c r="AY9">
        <v>-9.9232780679774901</v>
      </c>
      <c r="AZ9">
        <v>134.449407671003</v>
      </c>
      <c r="BA9">
        <v>1</v>
      </c>
      <c r="BB9">
        <v>0</v>
      </c>
      <c r="BC9">
        <f>0*(-1)</f>
        <v>0</v>
      </c>
      <c r="BD9">
        <v>0</v>
      </c>
      <c r="BE9">
        <v>0</v>
      </c>
      <c r="BF9">
        <v>1.17827477490198</v>
      </c>
      <c r="BG9">
        <v>-9.1973823888578803</v>
      </c>
      <c r="BH9">
        <v>97.275652568998296</v>
      </c>
      <c r="BI9">
        <v>0</v>
      </c>
      <c r="BJ9">
        <v>1.1485723080000001</v>
      </c>
      <c r="BK9">
        <f>8.782701369*(-1)</f>
        <v>-8.7827013689999998</v>
      </c>
      <c r="BL9">
        <v>354.86112930000002</v>
      </c>
    </row>
    <row r="10" spans="1:96" x14ac:dyDescent="0.4">
      <c r="A10">
        <v>0</v>
      </c>
      <c r="B10">
        <v>3.4005295510170499</v>
      </c>
      <c r="C10">
        <v>-9.2399900381253399</v>
      </c>
      <c r="D10">
        <v>57.766379884000301</v>
      </c>
      <c r="E10">
        <v>0</v>
      </c>
      <c r="F10">
        <v>3.3830807852962899</v>
      </c>
      <c r="G10">
        <f>9.27466948993602*(-1)</f>
        <v>-9.27466948993602</v>
      </c>
      <c r="H10">
        <v>688.43943187700597</v>
      </c>
      <c r="I10">
        <v>0</v>
      </c>
      <c r="J10">
        <v>1.7767259971873799</v>
      </c>
      <c r="K10">
        <v>-9.6728360014375099</v>
      </c>
      <c r="L10">
        <v>89.328638564002105</v>
      </c>
      <c r="M10">
        <v>1</v>
      </c>
      <c r="N10">
        <v>0</v>
      </c>
      <c r="O10">
        <f>0*(-1)</f>
        <v>0</v>
      </c>
      <c r="P10">
        <v>0</v>
      </c>
      <c r="Q10">
        <v>0</v>
      </c>
      <c r="R10">
        <v>2.1058188752098999</v>
      </c>
      <c r="S10">
        <v>-9.2190768607842504</v>
      </c>
      <c r="T10">
        <v>138.243477117997</v>
      </c>
      <c r="U10">
        <v>0</v>
      </c>
      <c r="V10">
        <v>1.9565113359999999</v>
      </c>
      <c r="W10">
        <f>9.897621289*(-1)</f>
        <v>-9.8976212889999999</v>
      </c>
      <c r="X10">
        <v>10817.890659999999</v>
      </c>
      <c r="Y10">
        <v>0</v>
      </c>
      <c r="Z10">
        <v>1.0989588416538101</v>
      </c>
      <c r="AA10">
        <v>-1.2550128972707399</v>
      </c>
      <c r="AB10">
        <v>135.932746116006</v>
      </c>
      <c r="AC10">
        <v>0</v>
      </c>
      <c r="AD10">
        <v>1.0989588416538101</v>
      </c>
      <c r="AE10">
        <f>1.25501289727074*(-1)</f>
        <v>-1.2550128972707399</v>
      </c>
      <c r="AF10">
        <v>6.0506136859912596</v>
      </c>
      <c r="AG10">
        <v>0</v>
      </c>
      <c r="AH10">
        <v>1.21806444106092</v>
      </c>
      <c r="AI10">
        <v>-9.0126542967451808</v>
      </c>
      <c r="AJ10">
        <v>121.694699678002</v>
      </c>
      <c r="AK10">
        <v>1</v>
      </c>
      <c r="AL10">
        <v>0</v>
      </c>
      <c r="AM10">
        <f>0*(-1)</f>
        <v>0</v>
      </c>
      <c r="AN10">
        <v>0</v>
      </c>
      <c r="AO10">
        <v>0</v>
      </c>
      <c r="AP10">
        <v>2.2105275315840198</v>
      </c>
      <c r="AQ10">
        <v>-8.1353853300966392</v>
      </c>
      <c r="AR10">
        <v>52.887899205998103</v>
      </c>
      <c r="AS10">
        <v>0</v>
      </c>
      <c r="AT10">
        <v>1.969328279</v>
      </c>
      <c r="AU10">
        <f>8.465402446*(-1)</f>
        <v>-8.4654024460000006</v>
      </c>
      <c r="AV10">
        <v>501.23715010000001</v>
      </c>
      <c r="AW10">
        <v>0</v>
      </c>
      <c r="AX10">
        <v>1.2342143645676</v>
      </c>
      <c r="AY10">
        <v>-9.6572828055205697</v>
      </c>
      <c r="AZ10">
        <v>91.575743910994703</v>
      </c>
      <c r="BA10">
        <v>1</v>
      </c>
      <c r="BB10">
        <v>0</v>
      </c>
      <c r="BC10">
        <f>0*(-1)</f>
        <v>0</v>
      </c>
      <c r="BD10">
        <v>0</v>
      </c>
      <c r="BE10">
        <v>0</v>
      </c>
      <c r="BF10">
        <v>3.6931641541909599</v>
      </c>
      <c r="BG10">
        <v>-2.6531014786740701</v>
      </c>
      <c r="BH10">
        <v>62.379849315002502</v>
      </c>
      <c r="BI10">
        <v>0</v>
      </c>
      <c r="BJ10">
        <v>3.2684450169999999</v>
      </c>
      <c r="BK10">
        <f>2.579003589*(-1)</f>
        <v>-2.579003589</v>
      </c>
      <c r="BL10">
        <v>202.71898340000001</v>
      </c>
    </row>
    <row r="11" spans="1:96" x14ac:dyDescent="0.4">
      <c r="A11">
        <v>0</v>
      </c>
      <c r="B11">
        <v>2.4065997086826898</v>
      </c>
      <c r="C11">
        <v>-9.5406084340497905</v>
      </c>
      <c r="D11">
        <v>78.842361800001498</v>
      </c>
      <c r="E11">
        <v>1</v>
      </c>
      <c r="F11">
        <v>0</v>
      </c>
      <c r="G11">
        <f>0*(-1)</f>
        <v>0</v>
      </c>
      <c r="H11">
        <v>0</v>
      </c>
      <c r="I11">
        <v>0</v>
      </c>
      <c r="J11">
        <v>4.1211973977391798</v>
      </c>
      <c r="K11">
        <v>-0.84794179848492401</v>
      </c>
      <c r="L11">
        <v>33.919227856997097</v>
      </c>
      <c r="M11">
        <v>0</v>
      </c>
      <c r="N11">
        <v>4.9939205299999996</v>
      </c>
      <c r="O11">
        <f>0.860197708*(-1)</f>
        <v>-0.86019770799999995</v>
      </c>
      <c r="P11">
        <v>48.206144479999999</v>
      </c>
      <c r="Q11">
        <v>0</v>
      </c>
      <c r="R11">
        <v>1.6195644299848599</v>
      </c>
      <c r="S11">
        <v>-9.5591607555244895</v>
      </c>
      <c r="T11">
        <v>137.45747275399401</v>
      </c>
      <c r="U11">
        <v>1</v>
      </c>
      <c r="V11">
        <v>0</v>
      </c>
      <c r="W11">
        <f>0*(-1)</f>
        <v>0</v>
      </c>
      <c r="X11">
        <v>0</v>
      </c>
      <c r="Y11">
        <v>0</v>
      </c>
      <c r="Z11">
        <v>3.2511262874460201</v>
      </c>
      <c r="AA11">
        <v>-5.7154906859977697</v>
      </c>
      <c r="AB11">
        <v>53.510099136001301</v>
      </c>
      <c r="AC11">
        <v>0</v>
      </c>
      <c r="AD11">
        <v>3.3765604669410401</v>
      </c>
      <c r="AE11">
        <f>5.78552347916624*(-1)</f>
        <v>-5.7855234791662404</v>
      </c>
      <c r="AF11">
        <v>328.894879924002</v>
      </c>
      <c r="AG11">
        <v>0</v>
      </c>
      <c r="AH11">
        <v>1.05679751113398</v>
      </c>
      <c r="AI11">
        <v>-9.2019293523654593</v>
      </c>
      <c r="AJ11">
        <v>122.613591004002</v>
      </c>
      <c r="AK11">
        <v>1</v>
      </c>
      <c r="AL11">
        <v>0</v>
      </c>
      <c r="AM11">
        <f>0*(-1)</f>
        <v>0</v>
      </c>
      <c r="AN11">
        <v>0</v>
      </c>
      <c r="AO11">
        <v>0</v>
      </c>
      <c r="AP11">
        <v>1.0418614785581799</v>
      </c>
      <c r="AQ11">
        <v>-9.6138432762054702</v>
      </c>
      <c r="AR11">
        <v>89.389308495003206</v>
      </c>
      <c r="AS11">
        <v>1</v>
      </c>
      <c r="AT11">
        <v>0</v>
      </c>
      <c r="AU11">
        <f>0*(-1)</f>
        <v>0</v>
      </c>
      <c r="AV11">
        <v>0</v>
      </c>
      <c r="AW11">
        <v>0</v>
      </c>
      <c r="AX11">
        <v>1.2819722793579</v>
      </c>
      <c r="AY11">
        <v>-7.1734849897740398</v>
      </c>
      <c r="AZ11">
        <v>62.268263311998403</v>
      </c>
      <c r="BA11">
        <v>0</v>
      </c>
      <c r="BB11">
        <v>1.32188302</v>
      </c>
      <c r="BC11">
        <f>6.510600769*(-1)</f>
        <v>-6.5106007689999998</v>
      </c>
      <c r="BD11">
        <v>187.3567741</v>
      </c>
      <c r="BE11">
        <v>0</v>
      </c>
      <c r="BF11">
        <v>0.80306822041719705</v>
      </c>
      <c r="BG11">
        <v>-9.9057234480631404</v>
      </c>
      <c r="BH11">
        <v>63.170708298995997</v>
      </c>
      <c r="BI11">
        <v>1</v>
      </c>
      <c r="BJ11">
        <v>0</v>
      </c>
      <c r="BK11">
        <f>0*(-1)</f>
        <v>0</v>
      </c>
      <c r="BL11">
        <v>0</v>
      </c>
    </row>
    <row r="12" spans="1:96" x14ac:dyDescent="0.4">
      <c r="A12">
        <v>0</v>
      </c>
      <c r="B12">
        <v>2.6899760890126001</v>
      </c>
      <c r="C12">
        <v>-9.7577112134676707</v>
      </c>
      <c r="D12">
        <v>76.887170251997304</v>
      </c>
      <c r="E12">
        <v>1</v>
      </c>
      <c r="F12">
        <v>0</v>
      </c>
      <c r="G12">
        <f>0*(-1)</f>
        <v>0</v>
      </c>
      <c r="H12">
        <v>0</v>
      </c>
      <c r="I12">
        <v>0</v>
      </c>
      <c r="J12">
        <v>3.04783691315092</v>
      </c>
      <c r="K12">
        <v>-8.4844089698989098</v>
      </c>
      <c r="L12">
        <v>33.468293849997202</v>
      </c>
      <c r="M12">
        <v>0</v>
      </c>
      <c r="N12">
        <v>2.965027815</v>
      </c>
      <c r="O12">
        <f>8.617860349*(-1)</f>
        <v>-8.6178603490000008</v>
      </c>
      <c r="P12">
        <v>639.75377400000002</v>
      </c>
      <c r="Q12">
        <v>0</v>
      </c>
      <c r="R12">
        <v>3.3383743672697599</v>
      </c>
      <c r="S12">
        <v>-5.5360994141750401</v>
      </c>
      <c r="T12">
        <v>29.541853107999401</v>
      </c>
      <c r="U12">
        <v>0</v>
      </c>
      <c r="V12">
        <v>3.3000339599999999</v>
      </c>
      <c r="W12">
        <f>5.55609677*(-1)</f>
        <v>-5.5560967699999999</v>
      </c>
      <c r="X12">
        <v>364.76494070000001</v>
      </c>
      <c r="Y12">
        <v>0</v>
      </c>
      <c r="Z12">
        <v>3.8744789083864499</v>
      </c>
      <c r="AA12">
        <v>-3.0477457905363501</v>
      </c>
      <c r="AB12">
        <v>54.769904808002998</v>
      </c>
      <c r="AC12">
        <v>0</v>
      </c>
      <c r="AD12">
        <v>4.35775607852307</v>
      </c>
      <c r="AE12">
        <f>2.55915323968728*(-1)</f>
        <v>-2.55915323968728</v>
      </c>
      <c r="AF12">
        <v>170.69206121799601</v>
      </c>
      <c r="AG12">
        <v>0</v>
      </c>
      <c r="AH12">
        <v>1.7422566893374001</v>
      </c>
      <c r="AI12">
        <v>-9.2794897785104098</v>
      </c>
      <c r="AJ12">
        <v>92.134162602997094</v>
      </c>
      <c r="AK12">
        <v>0</v>
      </c>
      <c r="AL12">
        <v>1.6962866400000001</v>
      </c>
      <c r="AM12">
        <f>9.312741249*(-1)</f>
        <v>-9.3127412490000001</v>
      </c>
      <c r="AN12">
        <v>797.54624220000005</v>
      </c>
      <c r="AO12">
        <v>0</v>
      </c>
      <c r="AP12">
        <v>1.1104951823703799</v>
      </c>
      <c r="AQ12">
        <v>-9.4727413293435792</v>
      </c>
      <c r="AR12">
        <v>141.89703387900201</v>
      </c>
      <c r="AS12">
        <v>1</v>
      </c>
      <c r="AT12">
        <v>0</v>
      </c>
      <c r="AU12">
        <f>0*(-1)</f>
        <v>0</v>
      </c>
      <c r="AV12">
        <v>0</v>
      </c>
      <c r="AW12">
        <v>0</v>
      </c>
      <c r="AX12">
        <v>4.0236519668628796</v>
      </c>
      <c r="AY12">
        <v>-1.7414516672576501</v>
      </c>
      <c r="AZ12">
        <v>48.475114413995399</v>
      </c>
      <c r="BA12">
        <v>0</v>
      </c>
      <c r="BB12">
        <v>4.0576780049999996</v>
      </c>
      <c r="BC12">
        <f>1.543790533*(-1)</f>
        <v>-1.5437905329999999</v>
      </c>
      <c r="BD12">
        <v>72.000268899999995</v>
      </c>
      <c r="BE12">
        <v>0</v>
      </c>
      <c r="BF12">
        <v>0.61579215532046305</v>
      </c>
      <c r="BG12">
        <v>-9.8650906356015593</v>
      </c>
      <c r="BH12">
        <v>95.861170752003005</v>
      </c>
      <c r="BI12">
        <v>1</v>
      </c>
      <c r="BJ12">
        <v>0</v>
      </c>
      <c r="BK12">
        <f>0*(-1)</f>
        <v>0</v>
      </c>
      <c r="BL12">
        <v>0</v>
      </c>
    </row>
    <row r="13" spans="1:96" x14ac:dyDescent="0.4">
      <c r="A13">
        <v>0</v>
      </c>
      <c r="B13">
        <v>3.17217103217904</v>
      </c>
      <c r="C13">
        <v>-9.1914110085948995</v>
      </c>
      <c r="D13">
        <v>77.369434312997299</v>
      </c>
      <c r="E13">
        <v>1</v>
      </c>
      <c r="F13">
        <v>0</v>
      </c>
      <c r="G13">
        <f>0*(-1)</f>
        <v>0</v>
      </c>
      <c r="H13">
        <v>0</v>
      </c>
      <c r="I13">
        <v>0</v>
      </c>
      <c r="J13">
        <v>2.45097920744958</v>
      </c>
      <c r="K13">
        <v>-9.0263533112828807</v>
      </c>
      <c r="L13">
        <v>90.327161264001901</v>
      </c>
      <c r="M13">
        <v>1</v>
      </c>
      <c r="N13">
        <v>0</v>
      </c>
      <c r="O13">
        <f>0*(-1)</f>
        <v>0</v>
      </c>
      <c r="P13">
        <v>0</v>
      </c>
      <c r="Q13">
        <v>0</v>
      </c>
      <c r="R13">
        <v>2.02741150340696</v>
      </c>
      <c r="S13">
        <v>-9.1171335922273506</v>
      </c>
      <c r="T13">
        <v>138.18145200100099</v>
      </c>
      <c r="U13">
        <v>1</v>
      </c>
      <c r="V13">
        <v>0</v>
      </c>
      <c r="W13">
        <f>0*(-1)</f>
        <v>0</v>
      </c>
      <c r="X13">
        <v>0</v>
      </c>
      <c r="Y13">
        <v>0</v>
      </c>
      <c r="Z13">
        <v>0.97332789381726803</v>
      </c>
      <c r="AA13">
        <v>-9.4181146294555909</v>
      </c>
      <c r="AB13">
        <v>136.780115467998</v>
      </c>
      <c r="AC13">
        <v>1</v>
      </c>
      <c r="AD13">
        <v>0</v>
      </c>
      <c r="AE13">
        <f>0*(-1)</f>
        <v>0</v>
      </c>
      <c r="AF13">
        <v>0</v>
      </c>
      <c r="AG13">
        <v>0</v>
      </c>
      <c r="AH13">
        <v>1.7718864821003999</v>
      </c>
      <c r="AI13">
        <v>-8.4423254986838501</v>
      </c>
      <c r="AJ13">
        <v>120.34618406899899</v>
      </c>
      <c r="AK13">
        <v>1</v>
      </c>
      <c r="AL13">
        <v>0</v>
      </c>
      <c r="AM13">
        <f t="shared" ref="AM13:AM20" si="0">0*(-1)</f>
        <v>0</v>
      </c>
      <c r="AN13">
        <v>0</v>
      </c>
      <c r="AO13">
        <v>0</v>
      </c>
      <c r="AP13">
        <v>0.73556461857625399</v>
      </c>
      <c r="AQ13">
        <v>-9.9971703568578398</v>
      </c>
      <c r="AR13">
        <v>111.23436467599799</v>
      </c>
      <c r="AS13">
        <v>1</v>
      </c>
      <c r="AT13">
        <v>0</v>
      </c>
      <c r="AU13">
        <f>0*(-1)</f>
        <v>0</v>
      </c>
      <c r="AV13">
        <v>0</v>
      </c>
      <c r="AW13">
        <v>0</v>
      </c>
      <c r="AX13">
        <v>1.7359600131545101</v>
      </c>
      <c r="AY13">
        <v>-6.4968779342477498</v>
      </c>
      <c r="AZ13">
        <v>73.878112863996606</v>
      </c>
      <c r="BA13">
        <v>0</v>
      </c>
      <c r="BB13">
        <v>2.0272396979999998</v>
      </c>
      <c r="BC13">
        <f>6.160065694*(-1)</f>
        <v>-6.160065694</v>
      </c>
      <c r="BD13">
        <v>214.51912279999999</v>
      </c>
      <c r="BE13">
        <v>0</v>
      </c>
      <c r="BF13">
        <v>1.2485189420932199</v>
      </c>
      <c r="BG13">
        <v>-1.6424862085875001</v>
      </c>
      <c r="BH13">
        <v>102.78332107599999</v>
      </c>
      <c r="BI13">
        <v>0</v>
      </c>
      <c r="BJ13">
        <v>1.248518942</v>
      </c>
      <c r="BK13">
        <f>1.642486209*(-1)</f>
        <v>-1.6424862090000001</v>
      </c>
      <c r="BL13">
        <v>14.6234404</v>
      </c>
    </row>
    <row r="14" spans="1:96" x14ac:dyDescent="0.4">
      <c r="A14">
        <v>0</v>
      </c>
      <c r="B14">
        <v>3.9611613324153598</v>
      </c>
      <c r="C14">
        <v>-5.9829102637662901</v>
      </c>
      <c r="D14">
        <v>77.285309954997501</v>
      </c>
      <c r="E14">
        <v>0</v>
      </c>
      <c r="F14">
        <v>4.0750496161646597</v>
      </c>
      <c r="G14">
        <f>5.55343940006217*(-1)</f>
        <v>-5.5534394000621701</v>
      </c>
      <c r="H14">
        <v>208.02935344999401</v>
      </c>
      <c r="I14">
        <v>0</v>
      </c>
      <c r="J14">
        <v>2.9633510030510801</v>
      </c>
      <c r="K14">
        <v>-8.3626509298927303</v>
      </c>
      <c r="L14">
        <v>88.127759928000103</v>
      </c>
      <c r="M14">
        <v>1</v>
      </c>
      <c r="N14">
        <v>0</v>
      </c>
      <c r="O14">
        <f>0*(-1)</f>
        <v>0</v>
      </c>
      <c r="P14">
        <v>0</v>
      </c>
      <c r="Q14">
        <v>0</v>
      </c>
      <c r="R14">
        <v>1.53007931085017</v>
      </c>
      <c r="S14">
        <v>-9.2726440364868807</v>
      </c>
      <c r="T14">
        <v>124.598252335003</v>
      </c>
      <c r="U14">
        <v>1</v>
      </c>
      <c r="V14">
        <v>0</v>
      </c>
      <c r="W14">
        <f>0*(-1)</f>
        <v>0</v>
      </c>
      <c r="X14">
        <v>0</v>
      </c>
      <c r="Y14">
        <v>0</v>
      </c>
      <c r="Z14">
        <v>1.3381501527028199</v>
      </c>
      <c r="AA14">
        <v>-8.9032258713067804</v>
      </c>
      <c r="AB14">
        <v>137.393210446003</v>
      </c>
      <c r="AC14">
        <v>1</v>
      </c>
      <c r="AD14">
        <v>0</v>
      </c>
      <c r="AE14">
        <f>0*(-1)</f>
        <v>0</v>
      </c>
      <c r="AF14">
        <v>0</v>
      </c>
      <c r="AG14">
        <v>0</v>
      </c>
      <c r="AH14">
        <v>0.99579697977757697</v>
      </c>
      <c r="AI14">
        <v>-9.4727720902677799</v>
      </c>
      <c r="AJ14">
        <v>119.121884934997</v>
      </c>
      <c r="AK14">
        <v>1</v>
      </c>
      <c r="AL14">
        <v>0</v>
      </c>
      <c r="AM14">
        <f t="shared" si="0"/>
        <v>0</v>
      </c>
      <c r="AN14">
        <v>0</v>
      </c>
      <c r="AO14">
        <v>0</v>
      </c>
      <c r="AP14">
        <v>3.5956332016952701</v>
      </c>
      <c r="AQ14">
        <v>-4.0595716856201101</v>
      </c>
      <c r="AR14">
        <v>52.859853800000501</v>
      </c>
      <c r="AS14">
        <v>0</v>
      </c>
      <c r="AT14">
        <v>3.2436037120000001</v>
      </c>
      <c r="AU14">
        <f>3.934228239*(-1)</f>
        <v>-3.9342282389999998</v>
      </c>
      <c r="AV14">
        <v>219.95548640000001</v>
      </c>
      <c r="AW14">
        <v>0</v>
      </c>
      <c r="AX14">
        <v>1.0470081621355101</v>
      </c>
      <c r="AY14">
        <v>-9.1077553308695496</v>
      </c>
      <c r="AZ14">
        <v>153.20238066399901</v>
      </c>
      <c r="BA14">
        <v>1</v>
      </c>
      <c r="BB14">
        <v>0</v>
      </c>
      <c r="BC14">
        <f>0*(-1)</f>
        <v>0</v>
      </c>
      <c r="BD14">
        <v>0</v>
      </c>
      <c r="BE14">
        <v>0</v>
      </c>
      <c r="BF14">
        <v>1.3594336091792001</v>
      </c>
      <c r="BG14">
        <v>-9.3456588158840805</v>
      </c>
      <c r="BH14">
        <v>63.059406307002</v>
      </c>
      <c r="BI14">
        <v>0</v>
      </c>
      <c r="BJ14">
        <v>1.2478741390000001</v>
      </c>
      <c r="BK14">
        <f>9.428400717*(-1)</f>
        <v>-9.4284007170000006</v>
      </c>
      <c r="BL14">
        <v>778.20813610000005</v>
      </c>
    </row>
    <row r="15" spans="1:96" x14ac:dyDescent="0.4">
      <c r="A15">
        <v>0</v>
      </c>
      <c r="B15">
        <v>3.8651458469917599</v>
      </c>
      <c r="C15">
        <v>-3.3982039226417</v>
      </c>
      <c r="D15">
        <v>76.962841065003801</v>
      </c>
      <c r="E15">
        <v>0</v>
      </c>
      <c r="F15">
        <v>3.78318219424854</v>
      </c>
      <c r="G15">
        <f>2.76864954625223*(-1)</f>
        <v>-2.76864954625223</v>
      </c>
      <c r="H15">
        <v>106.651357427996</v>
      </c>
      <c r="I15">
        <v>0</v>
      </c>
      <c r="J15">
        <v>2.37102165459945</v>
      </c>
      <c r="K15">
        <v>-9.8300772361235804</v>
      </c>
      <c r="L15">
        <v>109.277669429997</v>
      </c>
      <c r="M15">
        <v>1</v>
      </c>
      <c r="N15">
        <v>0</v>
      </c>
      <c r="O15">
        <f>0*(-1)</f>
        <v>0</v>
      </c>
      <c r="P15">
        <v>0</v>
      </c>
      <c r="Q15">
        <v>0</v>
      </c>
      <c r="R15">
        <v>1.4962789459766199</v>
      </c>
      <c r="S15">
        <v>-9.8721121448414202</v>
      </c>
      <c r="T15">
        <v>142.19219242099601</v>
      </c>
      <c r="U15">
        <v>1</v>
      </c>
      <c r="V15">
        <v>0</v>
      </c>
      <c r="W15">
        <f>0*(-1)</f>
        <v>0</v>
      </c>
      <c r="X15">
        <v>0</v>
      </c>
      <c r="Y15">
        <v>0</v>
      </c>
      <c r="Z15">
        <v>2.6097246483212899</v>
      </c>
      <c r="AA15">
        <v>-3.6878943822249499</v>
      </c>
      <c r="AB15">
        <v>76.115031827001005</v>
      </c>
      <c r="AC15">
        <v>0</v>
      </c>
      <c r="AD15">
        <v>2.9877389202507598</v>
      </c>
      <c r="AE15">
        <f>3.50490773917038*(-1)</f>
        <v>-3.5049077391703798</v>
      </c>
      <c r="AF15">
        <v>103.63635774698901</v>
      </c>
      <c r="AG15">
        <v>0</v>
      </c>
      <c r="AH15">
        <v>0.91070856478867701</v>
      </c>
      <c r="AI15">
        <v>-9.4172595379596196</v>
      </c>
      <c r="AJ15">
        <v>146.56680812600001</v>
      </c>
      <c r="AK15">
        <v>1</v>
      </c>
      <c r="AL15">
        <v>0</v>
      </c>
      <c r="AM15">
        <f t="shared" si="0"/>
        <v>0</v>
      </c>
      <c r="AN15">
        <v>0</v>
      </c>
      <c r="AO15">
        <v>0</v>
      </c>
      <c r="AP15">
        <v>3.8730719151299802</v>
      </c>
      <c r="AQ15">
        <v>-1.78428735124853</v>
      </c>
      <c r="AR15">
        <v>53.7486949879967</v>
      </c>
      <c r="AS15">
        <v>0</v>
      </c>
      <c r="AT15">
        <v>3.6997237969999999</v>
      </c>
      <c r="AU15">
        <f>1.755581767*(-1)</f>
        <v>-1.755581767</v>
      </c>
      <c r="AV15">
        <v>110.88373869999999</v>
      </c>
      <c r="AW15">
        <v>0</v>
      </c>
      <c r="AX15">
        <v>1.2102748763964599</v>
      </c>
      <c r="AY15">
        <v>-8.7794976983635493</v>
      </c>
      <c r="AZ15">
        <v>161.230140592</v>
      </c>
      <c r="BA15">
        <v>1</v>
      </c>
      <c r="BB15">
        <v>0</v>
      </c>
      <c r="BC15">
        <f>0*(-1)</f>
        <v>0</v>
      </c>
      <c r="BD15">
        <v>0</v>
      </c>
      <c r="BE15">
        <v>0</v>
      </c>
      <c r="BF15">
        <v>1.0577078679594201</v>
      </c>
      <c r="BG15">
        <v>-9.00780049894583</v>
      </c>
      <c r="BH15">
        <v>105.512279077003</v>
      </c>
      <c r="BI15">
        <v>1</v>
      </c>
      <c r="BJ15">
        <v>0</v>
      </c>
      <c r="BK15">
        <f>0*(-1)</f>
        <v>0</v>
      </c>
      <c r="BL15">
        <v>0</v>
      </c>
    </row>
    <row r="16" spans="1:96" x14ac:dyDescent="0.4">
      <c r="A16">
        <v>0</v>
      </c>
      <c r="B16">
        <v>5.2880470559414396</v>
      </c>
      <c r="C16">
        <v>-3.71175543792689</v>
      </c>
      <c r="D16">
        <v>33.666793283002299</v>
      </c>
      <c r="E16">
        <v>0</v>
      </c>
      <c r="F16">
        <v>5.3521515724153002</v>
      </c>
      <c r="G16">
        <f>3.56004663353766*(-1)</f>
        <v>-3.5600466335376599</v>
      </c>
      <c r="H16">
        <v>291.13646713000998</v>
      </c>
      <c r="I16">
        <v>0</v>
      </c>
      <c r="J16">
        <v>2.8881097150564701</v>
      </c>
      <c r="K16">
        <v>-6.7224785232240096</v>
      </c>
      <c r="L16">
        <v>61.209031345002501</v>
      </c>
      <c r="M16">
        <v>0</v>
      </c>
      <c r="N16">
        <v>3.2387219909999998</v>
      </c>
      <c r="O16">
        <f>6.588922848*(-1)</f>
        <v>-6.5889228480000002</v>
      </c>
      <c r="P16">
        <v>259.06161709999998</v>
      </c>
      <c r="Q16">
        <v>0</v>
      </c>
      <c r="R16">
        <v>2.8822961567461398</v>
      </c>
      <c r="S16">
        <v>-8.0752952663592001</v>
      </c>
      <c r="T16">
        <v>28.774608075000199</v>
      </c>
      <c r="U16">
        <v>0</v>
      </c>
      <c r="V16">
        <v>2.91599261</v>
      </c>
      <c r="W16">
        <f>7.804911484*(-1)</f>
        <v>-7.8049114839999998</v>
      </c>
      <c r="X16">
        <v>445.87758309999998</v>
      </c>
      <c r="Y16">
        <v>0</v>
      </c>
      <c r="Z16">
        <v>1.5763394273003899</v>
      </c>
      <c r="AA16">
        <v>-9.9104190836207202</v>
      </c>
      <c r="AB16">
        <v>117.25669844900401</v>
      </c>
      <c r="AC16">
        <v>1</v>
      </c>
      <c r="AD16">
        <v>0</v>
      </c>
      <c r="AE16">
        <f>0*(-1)</f>
        <v>0</v>
      </c>
      <c r="AF16">
        <v>0</v>
      </c>
      <c r="AG16">
        <v>0</v>
      </c>
      <c r="AH16">
        <v>1.4443821173773499</v>
      </c>
      <c r="AI16">
        <v>-9.5477829708361597</v>
      </c>
      <c r="AJ16">
        <v>93.522996494000793</v>
      </c>
      <c r="AK16">
        <v>1</v>
      </c>
      <c r="AL16">
        <v>0</v>
      </c>
      <c r="AM16">
        <f t="shared" si="0"/>
        <v>0</v>
      </c>
      <c r="AN16">
        <v>0</v>
      </c>
      <c r="AO16">
        <v>0</v>
      </c>
      <c r="AP16">
        <v>0.86245643550821305</v>
      </c>
      <c r="AQ16">
        <v>-9.4746280411568495</v>
      </c>
      <c r="AR16">
        <v>141.417264550997</v>
      </c>
      <c r="AS16">
        <v>1</v>
      </c>
      <c r="AT16">
        <v>0</v>
      </c>
      <c r="AU16">
        <f>0*(-1)</f>
        <v>0</v>
      </c>
      <c r="AV16">
        <v>0</v>
      </c>
      <c r="AW16">
        <v>0</v>
      </c>
      <c r="AX16">
        <v>1.7031482906398301</v>
      </c>
      <c r="AY16">
        <v>-6.53006864705032</v>
      </c>
      <c r="AZ16">
        <v>75.464607426001706</v>
      </c>
      <c r="BA16">
        <v>0</v>
      </c>
      <c r="BB16">
        <v>1.803533195</v>
      </c>
      <c r="BC16">
        <f>6.235788914*(-1)</f>
        <v>-6.2357889139999996</v>
      </c>
      <c r="BD16">
        <v>233.7686674</v>
      </c>
      <c r="BE16">
        <v>0</v>
      </c>
      <c r="BF16">
        <v>1.3418536918519</v>
      </c>
      <c r="BG16">
        <v>-1.46199705248715</v>
      </c>
      <c r="BH16">
        <v>114.687802273001</v>
      </c>
      <c r="BI16">
        <v>0</v>
      </c>
      <c r="BJ16">
        <v>0.96894532600000005</v>
      </c>
      <c r="BK16">
        <f>1.265673862*(-1)</f>
        <v>-1.2656738620000001</v>
      </c>
      <c r="BL16">
        <v>7.350487448</v>
      </c>
    </row>
    <row r="17" spans="1:64" x14ac:dyDescent="0.4">
      <c r="A17">
        <v>0</v>
      </c>
      <c r="B17">
        <v>5.3475258546959497</v>
      </c>
      <c r="C17">
        <v>-1.27474823031685</v>
      </c>
      <c r="D17">
        <v>33.668318175004899</v>
      </c>
      <c r="E17">
        <v>0</v>
      </c>
      <c r="F17">
        <v>5.07054194214464</v>
      </c>
      <c r="G17">
        <f>1.29521892936478*(-1)</f>
        <v>-1.29521892936478</v>
      </c>
      <c r="H17">
        <v>113.21601947600701</v>
      </c>
      <c r="I17">
        <v>0</v>
      </c>
      <c r="J17">
        <v>2.45097920744958</v>
      </c>
      <c r="K17">
        <v>-9.0263533112828807</v>
      </c>
      <c r="L17">
        <v>88.992044407997994</v>
      </c>
      <c r="M17">
        <v>1</v>
      </c>
      <c r="N17">
        <v>0</v>
      </c>
      <c r="O17">
        <f>0*(-1)</f>
        <v>0</v>
      </c>
      <c r="P17">
        <v>0</v>
      </c>
      <c r="Q17">
        <v>0</v>
      </c>
      <c r="R17">
        <v>4.8030904630247502</v>
      </c>
      <c r="S17">
        <v>-2.5265380837405198</v>
      </c>
      <c r="T17">
        <v>28.866290949998</v>
      </c>
      <c r="U17">
        <v>0</v>
      </c>
      <c r="V17">
        <v>4.7284568360000003</v>
      </c>
      <c r="W17">
        <f>2.439969588*(-1)</f>
        <v>-2.4399695879999999</v>
      </c>
      <c r="X17">
        <v>214.26049320000001</v>
      </c>
      <c r="Y17">
        <v>0</v>
      </c>
      <c r="Z17">
        <v>3.55806246044386</v>
      </c>
      <c r="AA17">
        <v>-4.5041287670153203</v>
      </c>
      <c r="AB17">
        <v>50.409508983000698</v>
      </c>
      <c r="AC17">
        <v>0</v>
      </c>
      <c r="AD17">
        <v>3.6378441964180999</v>
      </c>
      <c r="AE17">
        <f>4.45479435104318*(-1)</f>
        <v>-4.45479435104318</v>
      </c>
      <c r="AF17">
        <v>310.64900987398801</v>
      </c>
      <c r="AG17">
        <v>0</v>
      </c>
      <c r="AH17">
        <v>1.2226228481277299</v>
      </c>
      <c r="AI17">
        <v>-9.0110862194679306</v>
      </c>
      <c r="AJ17">
        <v>143.02035060300099</v>
      </c>
      <c r="AK17">
        <v>1</v>
      </c>
      <c r="AL17">
        <v>0</v>
      </c>
      <c r="AM17">
        <f t="shared" si="0"/>
        <v>0</v>
      </c>
      <c r="AN17">
        <v>0</v>
      </c>
      <c r="AO17">
        <v>0</v>
      </c>
      <c r="AP17">
        <v>1.3697553117286201</v>
      </c>
      <c r="AQ17">
        <v>-8.7692763717637803</v>
      </c>
      <c r="AR17">
        <v>115.152018220003</v>
      </c>
      <c r="AS17">
        <v>0</v>
      </c>
      <c r="AT17">
        <v>1.4027595429999999</v>
      </c>
      <c r="AU17">
        <f>9.079562798*(-1)</f>
        <v>-9.0795627979999995</v>
      </c>
      <c r="AV17">
        <v>382.07064709999997</v>
      </c>
      <c r="AW17">
        <v>0</v>
      </c>
      <c r="AX17">
        <v>0.79794865637679802</v>
      </c>
      <c r="AY17">
        <v>-9.6175363172129096</v>
      </c>
      <c r="AZ17">
        <v>75.962144315999396</v>
      </c>
      <c r="BA17">
        <v>1</v>
      </c>
      <c r="BB17">
        <v>0</v>
      </c>
      <c r="BC17">
        <f>0*(-1)</f>
        <v>0</v>
      </c>
      <c r="BD17">
        <v>0</v>
      </c>
      <c r="BE17">
        <v>0</v>
      </c>
      <c r="BF17">
        <v>2.3398374248879499</v>
      </c>
      <c r="BG17">
        <v>-5.2563393491368799</v>
      </c>
      <c r="BH17">
        <v>77.336775449999493</v>
      </c>
      <c r="BI17">
        <v>0</v>
      </c>
      <c r="BJ17">
        <v>2.2434000690000002</v>
      </c>
      <c r="BK17">
        <f>5.425135593*(-1)</f>
        <v>-5.4251355930000003</v>
      </c>
      <c r="BL17">
        <v>452.25159780000001</v>
      </c>
    </row>
    <row r="18" spans="1:64" x14ac:dyDescent="0.4">
      <c r="A18">
        <v>0</v>
      </c>
      <c r="B18">
        <v>2.1640837186849602</v>
      </c>
      <c r="C18">
        <v>-9.6736125371589008</v>
      </c>
      <c r="D18">
        <v>75.939813416000106</v>
      </c>
      <c r="E18">
        <v>1</v>
      </c>
      <c r="F18">
        <v>0</v>
      </c>
      <c r="G18">
        <f>0*(-1)</f>
        <v>0</v>
      </c>
      <c r="H18">
        <v>0</v>
      </c>
      <c r="I18">
        <v>0</v>
      </c>
      <c r="J18">
        <v>2.8851023659771502</v>
      </c>
      <c r="K18">
        <v>-7.9572589441898796</v>
      </c>
      <c r="L18">
        <v>108.35322887700001</v>
      </c>
      <c r="M18">
        <v>0</v>
      </c>
      <c r="N18">
        <v>2.824672777</v>
      </c>
      <c r="O18">
        <f>8.269920573*(-1)</f>
        <v>-8.2699205730000003</v>
      </c>
      <c r="P18">
        <v>354.85108719999999</v>
      </c>
      <c r="Q18">
        <v>0</v>
      </c>
      <c r="R18">
        <v>2.7914062119540501</v>
      </c>
      <c r="S18">
        <v>-3.95840604429022</v>
      </c>
      <c r="T18">
        <v>124.652572129001</v>
      </c>
      <c r="U18">
        <v>0</v>
      </c>
      <c r="V18">
        <v>2.6588617229999998</v>
      </c>
      <c r="W18">
        <f>5.005989298*(-1)</f>
        <v>-5.0059892980000003</v>
      </c>
      <c r="X18">
        <v>86.993663350000006</v>
      </c>
      <c r="Y18">
        <v>0</v>
      </c>
      <c r="Z18">
        <v>1.5543804645127499</v>
      </c>
      <c r="AA18">
        <v>-1.5103707163167699</v>
      </c>
      <c r="AB18">
        <v>130.02960486200001</v>
      </c>
      <c r="AC18">
        <v>0</v>
      </c>
      <c r="AD18">
        <v>2.2813118927503901</v>
      </c>
      <c r="AE18">
        <f>1.75537042659942*(-1)</f>
        <v>-1.7553704265994201</v>
      </c>
      <c r="AF18">
        <v>14.1361811320093</v>
      </c>
      <c r="AG18">
        <v>0</v>
      </c>
      <c r="AH18">
        <v>1.3260262118102999</v>
      </c>
      <c r="AI18">
        <v>-8.4964991094365701</v>
      </c>
      <c r="AJ18">
        <v>120.684755820002</v>
      </c>
      <c r="AK18">
        <v>1</v>
      </c>
      <c r="AL18">
        <v>0</v>
      </c>
      <c r="AM18">
        <f t="shared" si="0"/>
        <v>0</v>
      </c>
      <c r="AN18">
        <v>0</v>
      </c>
      <c r="AO18">
        <v>0</v>
      </c>
      <c r="AP18">
        <v>1.9388393592620099</v>
      </c>
      <c r="AQ18">
        <v>-8.6441160033619404</v>
      </c>
      <c r="AR18">
        <v>54.148958361998602</v>
      </c>
      <c r="AS18">
        <v>0</v>
      </c>
      <c r="AT18">
        <v>2.0270524910000001</v>
      </c>
      <c r="AU18">
        <f>8.043019849*(-1)</f>
        <v>-8.0430198490000002</v>
      </c>
      <c r="AV18">
        <v>543.74747839999998</v>
      </c>
      <c r="AW18">
        <v>0</v>
      </c>
      <c r="AX18">
        <v>1.2940361844275501</v>
      </c>
      <c r="AY18">
        <v>-9.7497347852506397</v>
      </c>
      <c r="AZ18">
        <v>81.485338275000601</v>
      </c>
      <c r="BA18">
        <v>1</v>
      </c>
      <c r="BB18">
        <v>0</v>
      </c>
      <c r="BC18">
        <f>0*(-1)</f>
        <v>0</v>
      </c>
      <c r="BD18">
        <v>0</v>
      </c>
      <c r="BE18">
        <v>0</v>
      </c>
      <c r="BF18">
        <v>0.77674763394551305</v>
      </c>
      <c r="BG18">
        <v>-9.9106269258547393</v>
      </c>
      <c r="BH18">
        <v>75.093843104004904</v>
      </c>
      <c r="BI18">
        <v>1</v>
      </c>
      <c r="BJ18">
        <v>0</v>
      </c>
      <c r="BK18">
        <f>0*(-1)</f>
        <v>0</v>
      </c>
      <c r="BL18">
        <v>0</v>
      </c>
    </row>
    <row r="19" spans="1:64" x14ac:dyDescent="0.4">
      <c r="A19">
        <v>0</v>
      </c>
      <c r="B19">
        <v>2.2222499216809899</v>
      </c>
      <c r="C19">
        <v>-9.4714492083108492</v>
      </c>
      <c r="D19">
        <v>76.866538314003193</v>
      </c>
      <c r="E19">
        <v>1</v>
      </c>
      <c r="F19">
        <v>0</v>
      </c>
      <c r="G19">
        <f>0*(-1)</f>
        <v>0</v>
      </c>
      <c r="H19">
        <v>0</v>
      </c>
      <c r="I19">
        <v>0</v>
      </c>
      <c r="J19">
        <v>5.0848286039177601</v>
      </c>
      <c r="K19">
        <v>-2.1297122269693598</v>
      </c>
      <c r="L19">
        <v>33.7646742189972</v>
      </c>
      <c r="M19">
        <v>0</v>
      </c>
      <c r="N19">
        <v>4.9598804530000002</v>
      </c>
      <c r="O19">
        <f>2.127441667*(-1)</f>
        <v>-2.1274416669999998</v>
      </c>
      <c r="P19">
        <v>195.19627650000001</v>
      </c>
      <c r="Q19">
        <v>0</v>
      </c>
      <c r="R19">
        <v>3.1109970268974201</v>
      </c>
      <c r="S19">
        <v>-6.2252236791669304</v>
      </c>
      <c r="T19">
        <v>29.538560861001301</v>
      </c>
      <c r="U19">
        <v>0</v>
      </c>
      <c r="V19">
        <v>3.2040177779999999</v>
      </c>
      <c r="W19">
        <f>5.999142759*(-1)</f>
        <v>-5.9991427589999997</v>
      </c>
      <c r="X19">
        <v>496.14971550000001</v>
      </c>
      <c r="Y19">
        <v>0</v>
      </c>
      <c r="Z19">
        <v>2.0909778281262699</v>
      </c>
      <c r="AA19">
        <v>-8.96386434636457</v>
      </c>
      <c r="AB19">
        <v>51.454676576002299</v>
      </c>
      <c r="AC19">
        <v>1</v>
      </c>
      <c r="AD19">
        <v>0</v>
      </c>
      <c r="AE19">
        <f>0*(-1)</f>
        <v>0</v>
      </c>
      <c r="AF19">
        <v>0</v>
      </c>
      <c r="AG19">
        <v>0</v>
      </c>
      <c r="AH19">
        <v>1.3423574249646799</v>
      </c>
      <c r="AI19">
        <v>-9.4020760977687292</v>
      </c>
      <c r="AJ19">
        <v>120.56931017400299</v>
      </c>
      <c r="AK19">
        <v>1</v>
      </c>
      <c r="AL19">
        <v>0</v>
      </c>
      <c r="AM19">
        <f t="shared" si="0"/>
        <v>0</v>
      </c>
      <c r="AN19">
        <v>0</v>
      </c>
      <c r="AO19">
        <v>0</v>
      </c>
      <c r="AP19">
        <v>1.4855929906318299</v>
      </c>
      <c r="AQ19">
        <v>-9.0920569884109206</v>
      </c>
      <c r="AR19">
        <v>115.56814633099501</v>
      </c>
      <c r="AS19">
        <v>1</v>
      </c>
      <c r="AT19">
        <v>0</v>
      </c>
      <c r="AU19">
        <f>0*(-1)</f>
        <v>0</v>
      </c>
      <c r="AV19">
        <v>0</v>
      </c>
      <c r="AW19">
        <v>0</v>
      </c>
      <c r="AX19">
        <v>0.91537971332909596</v>
      </c>
      <c r="AY19">
        <v>-9.2788496318317701</v>
      </c>
      <c r="AZ19">
        <v>158.78266347799899</v>
      </c>
      <c r="BA19">
        <v>1</v>
      </c>
      <c r="BB19">
        <v>0</v>
      </c>
      <c r="BC19">
        <f>0*(-1)</f>
        <v>0</v>
      </c>
      <c r="BD19">
        <v>0</v>
      </c>
      <c r="BE19">
        <v>0</v>
      </c>
      <c r="BF19">
        <v>1.1160721112571601</v>
      </c>
      <c r="BG19">
        <v>-9.6530483404565395</v>
      </c>
      <c r="BH19">
        <v>77.837927260996295</v>
      </c>
      <c r="BI19">
        <v>1</v>
      </c>
      <c r="BJ19">
        <v>0</v>
      </c>
      <c r="BK19">
        <f>0*(-1)</f>
        <v>0</v>
      </c>
      <c r="BL19">
        <v>0</v>
      </c>
    </row>
    <row r="20" spans="1:64" x14ac:dyDescent="0.4">
      <c r="A20">
        <v>0</v>
      </c>
      <c r="B20">
        <v>4.6218468164697599</v>
      </c>
      <c r="C20">
        <v>-5.2365807235837298</v>
      </c>
      <c r="D20">
        <v>33.094713516002201</v>
      </c>
      <c r="E20">
        <v>0</v>
      </c>
      <c r="F20">
        <v>4.58843046845542</v>
      </c>
      <c r="G20">
        <f>6.49125664740435*(-1)</f>
        <v>-6.4912566474043496</v>
      </c>
      <c r="H20">
        <v>267.57301511100297</v>
      </c>
      <c r="I20">
        <v>0</v>
      </c>
      <c r="J20">
        <v>3.4727778331204102</v>
      </c>
      <c r="K20">
        <v>-6.5275461199389602</v>
      </c>
      <c r="L20">
        <v>34.145532722999597</v>
      </c>
      <c r="M20">
        <v>0</v>
      </c>
      <c r="N20">
        <v>3.4492277489999998</v>
      </c>
      <c r="O20">
        <f>6.578577964*(-1)</f>
        <v>-6.5785779639999999</v>
      </c>
      <c r="P20">
        <v>480.76353640000002</v>
      </c>
      <c r="Q20">
        <v>0</v>
      </c>
      <c r="R20">
        <v>1.5425584521718001</v>
      </c>
      <c r="S20">
        <v>-9.4629718442136301</v>
      </c>
      <c r="T20">
        <v>85.539856031995399</v>
      </c>
      <c r="U20">
        <v>1</v>
      </c>
      <c r="V20">
        <v>0</v>
      </c>
      <c r="W20">
        <f>0*(-1)</f>
        <v>0</v>
      </c>
      <c r="X20">
        <v>0</v>
      </c>
      <c r="Y20">
        <v>0</v>
      </c>
      <c r="Z20">
        <v>1.9696579301191599</v>
      </c>
      <c r="AA20">
        <v>-9.0517855137076104</v>
      </c>
      <c r="AB20">
        <v>92.021896284997595</v>
      </c>
      <c r="AC20">
        <v>1</v>
      </c>
      <c r="AD20">
        <v>0</v>
      </c>
      <c r="AE20">
        <f>0*(-1)</f>
        <v>0</v>
      </c>
      <c r="AF20">
        <v>0</v>
      </c>
      <c r="AG20">
        <v>0</v>
      </c>
      <c r="AH20">
        <v>0.991281465778454</v>
      </c>
      <c r="AI20">
        <v>-9.5729775462831501</v>
      </c>
      <c r="AJ20">
        <v>143.70770120499901</v>
      </c>
      <c r="AK20">
        <v>1</v>
      </c>
      <c r="AL20">
        <v>0</v>
      </c>
      <c r="AM20">
        <f t="shared" si="0"/>
        <v>0</v>
      </c>
      <c r="AN20">
        <v>0</v>
      </c>
      <c r="AO20">
        <v>0</v>
      </c>
      <c r="AP20">
        <v>2.1110503667417602</v>
      </c>
      <c r="AQ20">
        <v>-3.63707653822182</v>
      </c>
      <c r="AR20">
        <v>87.316810709002297</v>
      </c>
      <c r="AS20">
        <v>0</v>
      </c>
      <c r="AT20">
        <v>2.2364107440000001</v>
      </c>
      <c r="AU20">
        <f>3.21592558*(-1)</f>
        <v>-3.21592558</v>
      </c>
      <c r="AV20">
        <v>91.370982710000007</v>
      </c>
      <c r="AW20">
        <v>0</v>
      </c>
      <c r="AX20">
        <v>0.78460187784199698</v>
      </c>
      <c r="AY20">
        <v>-9.6179166440826496</v>
      </c>
      <c r="AZ20">
        <v>77.190976522004306</v>
      </c>
      <c r="BA20">
        <v>1</v>
      </c>
      <c r="BB20">
        <v>0</v>
      </c>
      <c r="BC20">
        <f>0*(-1)</f>
        <v>0</v>
      </c>
      <c r="BD20">
        <v>0</v>
      </c>
      <c r="BE20">
        <v>0</v>
      </c>
      <c r="BF20">
        <v>1.4626232282937099</v>
      </c>
      <c r="BG20">
        <v>-2.8543103218822199</v>
      </c>
      <c r="BH20">
        <v>105.437307598993</v>
      </c>
      <c r="BI20">
        <v>0</v>
      </c>
      <c r="BJ20">
        <v>1.5123907329999999</v>
      </c>
      <c r="BK20">
        <f>3.510363115*(-1)</f>
        <v>-3.5103631150000001</v>
      </c>
      <c r="BL20">
        <v>52.025285590000003</v>
      </c>
    </row>
    <row r="21" spans="1:64" x14ac:dyDescent="0.4">
      <c r="A21">
        <v>0</v>
      </c>
      <c r="B21">
        <v>3.3671309068986499</v>
      </c>
      <c r="C21">
        <v>-1.4797172421969</v>
      </c>
      <c r="D21">
        <v>58.031101927001103</v>
      </c>
      <c r="E21">
        <v>0</v>
      </c>
      <c r="F21">
        <v>2.9485875508119701</v>
      </c>
      <c r="G21">
        <f>1.4556095424032*(-1)</f>
        <v>-1.4556095424032001</v>
      </c>
      <c r="H21">
        <v>36.684158547985099</v>
      </c>
      <c r="I21">
        <v>0</v>
      </c>
      <c r="J21">
        <v>3.1600463960065799</v>
      </c>
      <c r="K21">
        <v>-5.4933511031766198</v>
      </c>
      <c r="L21">
        <v>110.36788216799999</v>
      </c>
      <c r="M21">
        <v>0</v>
      </c>
      <c r="N21">
        <v>3.414651369</v>
      </c>
      <c r="O21">
        <f>5.568395145*(-1)</f>
        <v>-5.5683951450000002</v>
      </c>
      <c r="P21">
        <v>189.97936849999999</v>
      </c>
      <c r="Q21">
        <v>0</v>
      </c>
      <c r="R21">
        <v>1.7594730913832299</v>
      </c>
      <c r="S21">
        <v>-9.3974755028649692</v>
      </c>
      <c r="T21">
        <v>139.64977478199501</v>
      </c>
      <c r="U21">
        <v>1</v>
      </c>
      <c r="V21">
        <v>0</v>
      </c>
      <c r="W21">
        <f>0*(-1)</f>
        <v>0</v>
      </c>
      <c r="X21">
        <v>0</v>
      </c>
      <c r="Y21">
        <v>0</v>
      </c>
      <c r="Z21">
        <v>1.57361171764415</v>
      </c>
      <c r="AA21">
        <v>-9.9306295201753798</v>
      </c>
      <c r="AB21">
        <v>132.458968835999</v>
      </c>
      <c r="AC21">
        <v>1</v>
      </c>
      <c r="AD21">
        <v>0</v>
      </c>
      <c r="AE21">
        <f>0*(-1)</f>
        <v>0</v>
      </c>
      <c r="AF21">
        <v>0</v>
      </c>
      <c r="AG21">
        <v>0</v>
      </c>
      <c r="AH21">
        <v>2.3441493747469799</v>
      </c>
      <c r="AI21">
        <v>-8.1334968600291404</v>
      </c>
      <c r="AJ21">
        <v>92.498954114002103</v>
      </c>
      <c r="AK21">
        <v>0</v>
      </c>
      <c r="AL21">
        <v>2.50161218</v>
      </c>
      <c r="AM21">
        <f>7.430617661*(-1)</f>
        <v>-7.4306176610000003</v>
      </c>
      <c r="AN21">
        <v>403.13791420000001</v>
      </c>
      <c r="AO21">
        <v>0</v>
      </c>
      <c r="AP21">
        <v>1.20527504907737</v>
      </c>
      <c r="AQ21">
        <v>-9.9004147417397697</v>
      </c>
      <c r="AR21">
        <v>116.449600711996</v>
      </c>
      <c r="AS21">
        <v>1</v>
      </c>
      <c r="AT21">
        <v>0</v>
      </c>
      <c r="AU21">
        <f>0*(-1)</f>
        <v>0</v>
      </c>
      <c r="AV21">
        <v>0</v>
      </c>
      <c r="AW21">
        <v>0</v>
      </c>
      <c r="AX21">
        <v>1.7154349772197901</v>
      </c>
      <c r="AY21">
        <v>-2.3151924022590098</v>
      </c>
      <c r="AZ21">
        <v>134.06501946500001</v>
      </c>
      <c r="BA21">
        <v>0</v>
      </c>
      <c r="BB21">
        <v>1.8160849880000001</v>
      </c>
      <c r="BC21">
        <f>2.141529853*(-1)</f>
        <v>-2.1415298530000002</v>
      </c>
      <c r="BD21">
        <v>35.321995180000002</v>
      </c>
      <c r="BE21">
        <v>0</v>
      </c>
      <c r="BF21">
        <v>1.8699750428973401</v>
      </c>
      <c r="BG21">
        <v>-8.54601024837668</v>
      </c>
      <c r="BH21">
        <v>63.227952080996999</v>
      </c>
      <c r="BI21">
        <v>0</v>
      </c>
      <c r="BJ21">
        <v>1.842094269</v>
      </c>
      <c r="BK21">
        <f>8.685646183*(-1)</f>
        <v>-8.6856461829999994</v>
      </c>
      <c r="BL21">
        <v>601.83560320000004</v>
      </c>
    </row>
    <row r="22" spans="1:64" x14ac:dyDescent="0.4">
      <c r="A22">
        <v>0</v>
      </c>
      <c r="B22">
        <v>3.8647007160326399</v>
      </c>
      <c r="C22">
        <v>-3.75982601738863</v>
      </c>
      <c r="D22">
        <v>76.9768742830056</v>
      </c>
      <c r="E22">
        <v>0</v>
      </c>
      <c r="F22">
        <v>3.7340568474681901</v>
      </c>
      <c r="G22">
        <f>3.67677308307549*(-1)</f>
        <v>-3.6767730830754899</v>
      </c>
      <c r="H22">
        <v>241.10427070700001</v>
      </c>
      <c r="I22">
        <v>0</v>
      </c>
      <c r="J22">
        <v>2.8483859820469202</v>
      </c>
      <c r="K22">
        <v>-1.3577527944726799</v>
      </c>
      <c r="L22">
        <v>84.102435381006202</v>
      </c>
      <c r="M22">
        <v>0</v>
      </c>
      <c r="N22">
        <v>2.4369287439999998</v>
      </c>
      <c r="O22">
        <f>1.285895789*(-1)</f>
        <v>-1.285895789</v>
      </c>
      <c r="P22">
        <v>22.058270870000001</v>
      </c>
      <c r="Q22">
        <v>0</v>
      </c>
      <c r="R22">
        <v>2.6684977623592001</v>
      </c>
      <c r="S22">
        <v>-6.2664548769968098</v>
      </c>
      <c r="T22">
        <v>66.775997742995898</v>
      </c>
      <c r="U22">
        <v>0</v>
      </c>
      <c r="V22">
        <v>2.7096962150000001</v>
      </c>
      <c r="W22">
        <f>5.88114223*(-1)</f>
        <v>-5.88114223</v>
      </c>
      <c r="X22">
        <v>190.96085210000001</v>
      </c>
      <c r="Y22">
        <v>0</v>
      </c>
      <c r="Z22">
        <v>1.8887973059104199</v>
      </c>
      <c r="AA22">
        <v>-6.0176475034917303</v>
      </c>
      <c r="AB22">
        <v>133.559930375005</v>
      </c>
      <c r="AC22">
        <v>0</v>
      </c>
      <c r="AD22">
        <v>1.87187640605602</v>
      </c>
      <c r="AE22">
        <f>6.05539424702611*(-1)</f>
        <v>-6.0553942470261104</v>
      </c>
      <c r="AF22">
        <v>109.202636182017</v>
      </c>
      <c r="AG22">
        <v>0</v>
      </c>
      <c r="AH22">
        <v>1.8145026128319599</v>
      </c>
      <c r="AI22">
        <v>-9.4125738630500901</v>
      </c>
      <c r="AJ22">
        <v>53.687350897998797</v>
      </c>
      <c r="AK22">
        <v>1</v>
      </c>
      <c r="AL22">
        <v>0</v>
      </c>
      <c r="AM22">
        <f>0*(-1)</f>
        <v>0</v>
      </c>
      <c r="AN22">
        <v>0</v>
      </c>
      <c r="AO22">
        <v>0</v>
      </c>
      <c r="AP22">
        <v>1.24652365867098</v>
      </c>
      <c r="AQ22">
        <v>-9.7908502387465006</v>
      </c>
      <c r="AR22">
        <v>111.149374626998</v>
      </c>
      <c r="AS22">
        <v>1</v>
      </c>
      <c r="AT22">
        <v>0</v>
      </c>
      <c r="AU22">
        <f>0*(-1)</f>
        <v>0</v>
      </c>
      <c r="AV22">
        <v>0</v>
      </c>
      <c r="AW22">
        <v>0</v>
      </c>
      <c r="AX22">
        <v>0.85731093976124495</v>
      </c>
      <c r="AY22">
        <v>-9.57502123296692</v>
      </c>
      <c r="AZ22">
        <v>77.499739129998403</v>
      </c>
      <c r="BA22">
        <v>1</v>
      </c>
      <c r="BB22">
        <v>0</v>
      </c>
      <c r="BC22">
        <f>0*(-1)</f>
        <v>0</v>
      </c>
      <c r="BD22">
        <v>0</v>
      </c>
      <c r="BE22">
        <v>0</v>
      </c>
      <c r="BF22">
        <v>0.87689668752629002</v>
      </c>
      <c r="BG22">
        <v>-9.9911007486260797</v>
      </c>
      <c r="BH22">
        <v>96.587806446994307</v>
      </c>
      <c r="BI22">
        <v>1</v>
      </c>
      <c r="BJ22">
        <v>0</v>
      </c>
      <c r="BK22">
        <f>0*(-1)</f>
        <v>0</v>
      </c>
      <c r="BL22">
        <v>0</v>
      </c>
    </row>
    <row r="23" spans="1:64" x14ac:dyDescent="0.4">
      <c r="A23">
        <v>0</v>
      </c>
      <c r="B23">
        <v>2.7214643711360398</v>
      </c>
      <c r="C23">
        <v>-9.1349000647877396</v>
      </c>
      <c r="D23">
        <v>58.266600542003196</v>
      </c>
      <c r="E23">
        <v>1</v>
      </c>
      <c r="F23">
        <v>0</v>
      </c>
      <c r="G23">
        <f t="shared" ref="G23:G28" si="1">0*(-1)</f>
        <v>0</v>
      </c>
      <c r="H23">
        <v>0</v>
      </c>
      <c r="I23">
        <v>0</v>
      </c>
      <c r="J23">
        <v>4.4623651724356996</v>
      </c>
      <c r="K23">
        <v>-3.44013694314074</v>
      </c>
      <c r="L23">
        <v>34.090262398996799</v>
      </c>
      <c r="M23">
        <v>0</v>
      </c>
      <c r="N23">
        <v>4.4988206030000004</v>
      </c>
      <c r="O23">
        <f>3.579750712*(-1)</f>
        <v>-3.5797507120000001</v>
      </c>
      <c r="P23">
        <v>315.69872770000001</v>
      </c>
      <c r="Q23">
        <v>0</v>
      </c>
      <c r="R23">
        <v>2.1058187293136399</v>
      </c>
      <c r="S23">
        <v>-9.2408527508884006</v>
      </c>
      <c r="T23">
        <v>123.941534678997</v>
      </c>
      <c r="U23">
        <v>1</v>
      </c>
      <c r="V23">
        <v>0</v>
      </c>
      <c r="W23">
        <f>0*(-1)</f>
        <v>0</v>
      </c>
      <c r="X23">
        <v>0</v>
      </c>
      <c r="Y23">
        <v>0</v>
      </c>
      <c r="Z23">
        <v>1.61379871727711</v>
      </c>
      <c r="AA23">
        <v>-9.3280579528854304</v>
      </c>
      <c r="AB23">
        <v>77.315294309999402</v>
      </c>
      <c r="AC23">
        <v>1</v>
      </c>
      <c r="AD23">
        <v>0</v>
      </c>
      <c r="AE23">
        <f>0*(-1)</f>
        <v>0</v>
      </c>
      <c r="AF23">
        <v>0</v>
      </c>
      <c r="AG23">
        <v>0</v>
      </c>
      <c r="AH23">
        <v>0.982315221089051</v>
      </c>
      <c r="AI23">
        <v>-9.5735917102684596</v>
      </c>
      <c r="AJ23">
        <v>117.90961874699801</v>
      </c>
      <c r="AK23">
        <v>1</v>
      </c>
      <c r="AL23">
        <v>0</v>
      </c>
      <c r="AM23">
        <f>0*(-1)</f>
        <v>0</v>
      </c>
      <c r="AN23">
        <v>0</v>
      </c>
      <c r="AO23">
        <v>0</v>
      </c>
      <c r="AP23">
        <v>2.20233653177623</v>
      </c>
      <c r="AQ23">
        <v>-3.0959094838475099</v>
      </c>
      <c r="AR23">
        <v>117.445568827999</v>
      </c>
      <c r="AS23">
        <v>0</v>
      </c>
      <c r="AT23">
        <v>1.8809197719999999</v>
      </c>
      <c r="AU23">
        <f>2.658587285*(-1)</f>
        <v>-2.6585872849999999</v>
      </c>
      <c r="AV23">
        <v>53.588113579999998</v>
      </c>
      <c r="AW23">
        <v>0</v>
      </c>
      <c r="AX23">
        <v>1.2102748763964599</v>
      </c>
      <c r="AY23">
        <v>-8.7794976983635493</v>
      </c>
      <c r="AZ23">
        <v>157.936706459004</v>
      </c>
      <c r="BA23">
        <v>1</v>
      </c>
      <c r="BB23">
        <v>0</v>
      </c>
      <c r="BC23">
        <f>0*(-1)</f>
        <v>0</v>
      </c>
      <c r="BD23">
        <v>0</v>
      </c>
      <c r="BE23">
        <v>0</v>
      </c>
      <c r="BF23">
        <v>3.0140007595594001</v>
      </c>
      <c r="BG23">
        <v>-4.6070107931359097</v>
      </c>
      <c r="BH23">
        <v>63.0687177959989</v>
      </c>
      <c r="BI23">
        <v>0</v>
      </c>
      <c r="BJ23">
        <v>2.7902777620000001</v>
      </c>
      <c r="BK23">
        <f>4.430660676*(-1)</f>
        <v>-4.4306606759999996</v>
      </c>
      <c r="BL23">
        <v>244.38249619999999</v>
      </c>
    </row>
    <row r="24" spans="1:64" x14ac:dyDescent="0.4">
      <c r="A24">
        <v>0</v>
      </c>
      <c r="B24">
        <v>3.8065478807319701</v>
      </c>
      <c r="C24">
        <v>-8.3300325791415801</v>
      </c>
      <c r="D24">
        <v>34.514107455004698</v>
      </c>
      <c r="E24">
        <v>1</v>
      </c>
      <c r="F24">
        <v>0</v>
      </c>
      <c r="G24">
        <f t="shared" si="1"/>
        <v>0</v>
      </c>
      <c r="H24">
        <v>0</v>
      </c>
      <c r="I24">
        <v>0</v>
      </c>
      <c r="J24">
        <v>2.3342004511784999</v>
      </c>
      <c r="K24">
        <v>-9.9041772151434309</v>
      </c>
      <c r="L24">
        <v>60.779651018005097</v>
      </c>
      <c r="M24">
        <v>1</v>
      </c>
      <c r="N24">
        <v>0</v>
      </c>
      <c r="O24">
        <f>0*(-1)</f>
        <v>0</v>
      </c>
      <c r="P24">
        <v>0</v>
      </c>
      <c r="Q24">
        <v>0</v>
      </c>
      <c r="R24">
        <v>2.5554081555137498</v>
      </c>
      <c r="S24">
        <v>-6.2297755531158598</v>
      </c>
      <c r="T24">
        <v>83.513025287000303</v>
      </c>
      <c r="U24">
        <v>0</v>
      </c>
      <c r="V24">
        <v>3.0156500770000001</v>
      </c>
      <c r="W24">
        <f>5.673971491*(-1)</f>
        <v>-5.6739714909999996</v>
      </c>
      <c r="X24">
        <v>223.30501330000001</v>
      </c>
      <c r="Y24">
        <v>0</v>
      </c>
      <c r="Z24">
        <v>1.8887973059104199</v>
      </c>
      <c r="AA24">
        <v>-6.0176475034917303</v>
      </c>
      <c r="AB24">
        <v>134.87473421499399</v>
      </c>
      <c r="AC24">
        <v>0</v>
      </c>
      <c r="AD24">
        <v>1.97293805156047</v>
      </c>
      <c r="AE24">
        <f>5.83099020542415*(-1)</f>
        <v>-5.8309902054241496</v>
      </c>
      <c r="AF24">
        <v>115.93486372200999</v>
      </c>
      <c r="AG24">
        <v>0</v>
      </c>
      <c r="AH24">
        <v>1.9363133320953401</v>
      </c>
      <c r="AI24">
        <v>-8.7622659802463598</v>
      </c>
      <c r="AJ24">
        <v>93.679341068003794</v>
      </c>
      <c r="AK24">
        <v>0</v>
      </c>
      <c r="AL24">
        <v>1.7202063700000001</v>
      </c>
      <c r="AM24">
        <f>9.223088345*(-1)</f>
        <v>-9.2230883450000007</v>
      </c>
      <c r="AN24">
        <v>450.73279669999999</v>
      </c>
      <c r="AO24">
        <v>0</v>
      </c>
      <c r="AP24">
        <v>1.32112190313434</v>
      </c>
      <c r="AQ24">
        <v>-9.2592764670456997</v>
      </c>
      <c r="AR24">
        <v>136.235150533997</v>
      </c>
      <c r="AS24">
        <v>1</v>
      </c>
      <c r="AT24">
        <v>0</v>
      </c>
      <c r="AU24">
        <f>0*(-1)</f>
        <v>0</v>
      </c>
      <c r="AV24">
        <v>0</v>
      </c>
      <c r="AW24">
        <v>0</v>
      </c>
      <c r="AX24">
        <v>3.6864887030440001</v>
      </c>
      <c r="AY24">
        <v>-3.3882251515663602</v>
      </c>
      <c r="AZ24">
        <v>81.559795754998007</v>
      </c>
      <c r="BA24">
        <v>0</v>
      </c>
      <c r="BB24">
        <v>3.4728221210000001</v>
      </c>
      <c r="BC24">
        <f>3.180101042*(-1)</f>
        <v>-3.180101042</v>
      </c>
      <c r="BD24">
        <v>174.59931710000001</v>
      </c>
      <c r="BE24">
        <v>0</v>
      </c>
      <c r="BF24">
        <v>0.81852568800742498</v>
      </c>
      <c r="BG24">
        <v>-9.7928459799550396</v>
      </c>
      <c r="BH24">
        <v>97.754159486998105</v>
      </c>
      <c r="BI24">
        <v>1</v>
      </c>
      <c r="BJ24">
        <v>0</v>
      </c>
      <c r="BK24">
        <f>0*(-1)</f>
        <v>0</v>
      </c>
      <c r="BL24">
        <v>0</v>
      </c>
    </row>
    <row r="25" spans="1:64" x14ac:dyDescent="0.4">
      <c r="A25">
        <v>0</v>
      </c>
      <c r="B25">
        <v>3.5130431119483299</v>
      </c>
      <c r="C25">
        <v>-9.0529506751503597</v>
      </c>
      <c r="D25">
        <v>78.357480487000402</v>
      </c>
      <c r="E25">
        <v>1</v>
      </c>
      <c r="F25">
        <v>0</v>
      </c>
      <c r="G25">
        <f t="shared" si="1"/>
        <v>0</v>
      </c>
      <c r="H25">
        <v>0</v>
      </c>
      <c r="I25">
        <v>0</v>
      </c>
      <c r="J25">
        <v>2.3806060403523701</v>
      </c>
      <c r="K25">
        <v>-9.7988141133430702</v>
      </c>
      <c r="L25">
        <v>109.540733961999</v>
      </c>
      <c r="M25">
        <v>1</v>
      </c>
      <c r="N25">
        <v>0</v>
      </c>
      <c r="O25">
        <f>0*(-1)</f>
        <v>0</v>
      </c>
      <c r="P25">
        <v>0</v>
      </c>
      <c r="Q25">
        <v>0</v>
      </c>
      <c r="R25">
        <v>1.9931754138996001</v>
      </c>
      <c r="S25">
        <v>-9.3282763309601595</v>
      </c>
      <c r="T25">
        <v>123.659451022998</v>
      </c>
      <c r="U25">
        <v>1</v>
      </c>
      <c r="V25">
        <v>0</v>
      </c>
      <c r="W25">
        <f>0*(-1)</f>
        <v>0</v>
      </c>
      <c r="X25">
        <v>0</v>
      </c>
      <c r="Y25">
        <v>0</v>
      </c>
      <c r="Z25">
        <v>3.05536233360333</v>
      </c>
      <c r="AA25">
        <v>-5.8353984443744702</v>
      </c>
      <c r="AB25">
        <v>90.711018893001807</v>
      </c>
      <c r="AC25">
        <v>0</v>
      </c>
      <c r="AD25">
        <v>3.34173386278245</v>
      </c>
      <c r="AE25">
        <f>5.47400514158212*(-1)</f>
        <v>-5.4740051415821203</v>
      </c>
      <c r="AF25">
        <v>328.72965884901299</v>
      </c>
      <c r="AG25">
        <v>0</v>
      </c>
      <c r="AH25">
        <v>1.66106143060078</v>
      </c>
      <c r="AI25">
        <v>-9.3412246250258306</v>
      </c>
      <c r="AJ25">
        <v>52.142490024998501</v>
      </c>
      <c r="AK25">
        <v>0</v>
      </c>
      <c r="AL25">
        <v>1.694540041</v>
      </c>
      <c r="AM25">
        <f>9.347448115*(-1)</f>
        <v>-9.3474481150000006</v>
      </c>
      <c r="AN25">
        <v>901.30117010000004</v>
      </c>
      <c r="AO25">
        <v>0</v>
      </c>
      <c r="AP25">
        <v>1.7929089901025099</v>
      </c>
      <c r="AQ25">
        <v>-1.6025517673249501</v>
      </c>
      <c r="AR25">
        <v>109.406072216006</v>
      </c>
      <c r="AS25">
        <v>0</v>
      </c>
      <c r="AT25">
        <v>1.7929089899999999</v>
      </c>
      <c r="AU25">
        <f>1.602551767*(-1)</f>
        <v>-1.602551767</v>
      </c>
      <c r="AV25">
        <v>32.412229969999999</v>
      </c>
      <c r="AW25">
        <v>0</v>
      </c>
      <c r="AX25">
        <v>3.19358497639181</v>
      </c>
      <c r="AY25">
        <v>-1.0340011251675101</v>
      </c>
      <c r="AZ25">
        <v>49.275815943998097</v>
      </c>
      <c r="BA25">
        <v>0</v>
      </c>
      <c r="BB25">
        <v>3.1935849759999999</v>
      </c>
      <c r="BC25">
        <f>1.034001125*(-1)</f>
        <v>-1.0340011250000001</v>
      </c>
      <c r="BD25">
        <v>42.007249299999998</v>
      </c>
      <c r="BE25">
        <v>0</v>
      </c>
      <c r="BF25">
        <v>1.91547426128019</v>
      </c>
      <c r="BG25">
        <v>-7.8598882022151999</v>
      </c>
      <c r="BH25">
        <v>56.175349604003699</v>
      </c>
      <c r="BI25">
        <v>0</v>
      </c>
      <c r="BJ25">
        <v>2.0224340029999999</v>
      </c>
      <c r="BK25">
        <f>7.44842559*(-1)</f>
        <v>-7.4484255900000003</v>
      </c>
      <c r="BL25">
        <v>591.63678460000006</v>
      </c>
    </row>
    <row r="26" spans="1:64" x14ac:dyDescent="0.4">
      <c r="A26">
        <v>0</v>
      </c>
      <c r="B26">
        <v>3.0049030001580501</v>
      </c>
      <c r="C26">
        <v>-9.8696709511312797</v>
      </c>
      <c r="D26">
        <v>79.688118987003605</v>
      </c>
      <c r="E26">
        <v>1</v>
      </c>
      <c r="F26">
        <v>0</v>
      </c>
      <c r="G26">
        <f t="shared" si="1"/>
        <v>0</v>
      </c>
      <c r="H26">
        <v>0</v>
      </c>
      <c r="I26">
        <v>0</v>
      </c>
      <c r="J26">
        <v>1.84178207449718</v>
      </c>
      <c r="K26">
        <v>-9.4174929343285694</v>
      </c>
      <c r="L26">
        <v>87.971176027000098</v>
      </c>
      <c r="M26">
        <v>0</v>
      </c>
      <c r="N26">
        <v>1.8851220319999999</v>
      </c>
      <c r="O26">
        <f>9.201315721*(-1)</f>
        <v>-9.2013157210000003</v>
      </c>
      <c r="P26">
        <v>379.3302486</v>
      </c>
      <c r="Q26">
        <v>0</v>
      </c>
      <c r="R26">
        <v>2.5253721808903502</v>
      </c>
      <c r="S26">
        <v>-8.3504494145911199</v>
      </c>
      <c r="T26">
        <v>126.63690614900401</v>
      </c>
      <c r="U26">
        <v>0</v>
      </c>
      <c r="V26">
        <v>2.4810570109999999</v>
      </c>
      <c r="W26">
        <f>8.394838225*(-1)</f>
        <v>-8.3948382250000009</v>
      </c>
      <c r="X26">
        <v>418.86721119999999</v>
      </c>
      <c r="Y26">
        <v>0</v>
      </c>
      <c r="Z26">
        <v>1.6534298235681</v>
      </c>
      <c r="AA26">
        <v>-9.5487633713405895</v>
      </c>
      <c r="AB26">
        <v>92.318857357997302</v>
      </c>
      <c r="AC26">
        <v>1</v>
      </c>
      <c r="AD26">
        <v>0</v>
      </c>
      <c r="AE26">
        <f>0*(-1)</f>
        <v>0</v>
      </c>
      <c r="AF26">
        <v>0</v>
      </c>
      <c r="AG26">
        <v>0</v>
      </c>
      <c r="AH26">
        <v>1.4575467868064</v>
      </c>
      <c r="AI26">
        <v>-9.8682513587107792</v>
      </c>
      <c r="AJ26">
        <v>91.040585417998898</v>
      </c>
      <c r="AK26">
        <v>1</v>
      </c>
      <c r="AL26">
        <v>0</v>
      </c>
      <c r="AM26">
        <f>0*(-1)</f>
        <v>0</v>
      </c>
      <c r="AN26">
        <v>0</v>
      </c>
      <c r="AO26">
        <v>0</v>
      </c>
      <c r="AP26">
        <v>0.93557077080550199</v>
      </c>
      <c r="AQ26">
        <v>-9.5710983071422095</v>
      </c>
      <c r="AR26">
        <v>140.57601783199701</v>
      </c>
      <c r="AS26">
        <v>1</v>
      </c>
      <c r="AT26">
        <v>0</v>
      </c>
      <c r="AU26">
        <f>0*(-1)</f>
        <v>0</v>
      </c>
      <c r="AV26">
        <v>0</v>
      </c>
      <c r="AW26">
        <v>0</v>
      </c>
      <c r="AX26">
        <v>1.33176311830983</v>
      </c>
      <c r="AY26">
        <v>-8.0777499307780598</v>
      </c>
      <c r="AZ26">
        <v>73.568753268998904</v>
      </c>
      <c r="BA26">
        <v>0</v>
      </c>
      <c r="BB26">
        <v>1.4558323639999999</v>
      </c>
      <c r="BC26">
        <f>7.887222007*(-1)</f>
        <v>-7.8872220070000001</v>
      </c>
      <c r="BD26">
        <v>306.35336369999999</v>
      </c>
      <c r="BE26">
        <v>0</v>
      </c>
      <c r="BF26">
        <v>1.2162659759426699</v>
      </c>
      <c r="BG26">
        <v>-7.708891278207</v>
      </c>
      <c r="BH26">
        <v>98.7562739939967</v>
      </c>
      <c r="BI26">
        <v>1</v>
      </c>
      <c r="BJ26">
        <v>0</v>
      </c>
      <c r="BK26">
        <f>0*(-1)</f>
        <v>0</v>
      </c>
      <c r="BL26">
        <v>0</v>
      </c>
    </row>
    <row r="27" spans="1:64" x14ac:dyDescent="0.4">
      <c r="A27">
        <v>0</v>
      </c>
      <c r="B27">
        <v>3.1150107761075998</v>
      </c>
      <c r="C27">
        <v>-9.7944529936376501</v>
      </c>
      <c r="D27">
        <v>57.528382919997902</v>
      </c>
      <c r="E27">
        <v>1</v>
      </c>
      <c r="F27">
        <v>0</v>
      </c>
      <c r="G27">
        <f t="shared" si="1"/>
        <v>0</v>
      </c>
      <c r="H27">
        <v>0</v>
      </c>
      <c r="I27">
        <v>0</v>
      </c>
      <c r="J27">
        <v>2.6148006133457899</v>
      </c>
      <c r="K27">
        <v>-8.3676883538628406</v>
      </c>
      <c r="L27">
        <v>111.094218485995</v>
      </c>
      <c r="M27">
        <v>0</v>
      </c>
      <c r="N27">
        <v>2.6764180899999999</v>
      </c>
      <c r="O27">
        <f>8.319011606*(-1)</f>
        <v>-8.3190116060000001</v>
      </c>
      <c r="P27">
        <v>274.15857039999997</v>
      </c>
      <c r="Q27">
        <v>0</v>
      </c>
      <c r="R27">
        <v>1.5329131259483</v>
      </c>
      <c r="S27">
        <v>-9.0051079493738992</v>
      </c>
      <c r="T27">
        <v>141.99957042400601</v>
      </c>
      <c r="U27">
        <v>1</v>
      </c>
      <c r="V27">
        <v>0</v>
      </c>
      <c r="W27">
        <f>0*(-1)</f>
        <v>0</v>
      </c>
      <c r="X27">
        <v>0</v>
      </c>
      <c r="Y27">
        <v>0</v>
      </c>
      <c r="Z27">
        <v>1.25873708235437</v>
      </c>
      <c r="AA27">
        <v>-9.6764414095838394</v>
      </c>
      <c r="AB27">
        <v>132.37622343499899</v>
      </c>
      <c r="AC27">
        <v>1</v>
      </c>
      <c r="AD27">
        <v>0</v>
      </c>
      <c r="AE27">
        <f>0*(-1)</f>
        <v>0</v>
      </c>
      <c r="AF27">
        <v>0</v>
      </c>
      <c r="AG27">
        <v>0</v>
      </c>
      <c r="AH27">
        <v>2.2400108485728398</v>
      </c>
      <c r="AI27">
        <v>-8.7331519403031095</v>
      </c>
      <c r="AJ27">
        <v>53.171017355001801</v>
      </c>
      <c r="AK27">
        <v>1</v>
      </c>
      <c r="AL27">
        <v>0</v>
      </c>
      <c r="AM27">
        <f>0*(-1)</f>
        <v>0</v>
      </c>
      <c r="AN27">
        <v>0</v>
      </c>
      <c r="AO27">
        <v>0</v>
      </c>
      <c r="AP27">
        <v>2.4618273047828101</v>
      </c>
      <c r="AQ27">
        <v>-7.4151051169106399</v>
      </c>
      <c r="AR27">
        <v>53.304828317995998</v>
      </c>
      <c r="AS27">
        <v>0</v>
      </c>
      <c r="AT27">
        <v>2.5425145279999999</v>
      </c>
      <c r="AU27">
        <f>6.992927009*(-1)</f>
        <v>-6.9929270089999997</v>
      </c>
      <c r="AV27">
        <v>360.13674279999998</v>
      </c>
      <c r="AW27">
        <v>0</v>
      </c>
      <c r="AX27">
        <v>1.77600154874676</v>
      </c>
      <c r="AY27">
        <v>-8.9545986090633996</v>
      </c>
      <c r="AZ27">
        <v>48.672231598000501</v>
      </c>
      <c r="BA27">
        <v>1</v>
      </c>
      <c r="BB27">
        <v>0</v>
      </c>
      <c r="BC27">
        <f>0*(-1)</f>
        <v>0</v>
      </c>
      <c r="BD27">
        <v>0</v>
      </c>
      <c r="BE27">
        <v>0</v>
      </c>
      <c r="BF27">
        <v>3.40893687254272</v>
      </c>
      <c r="BG27">
        <v>-5.18808776041715</v>
      </c>
      <c r="BH27">
        <v>57.044331131997701</v>
      </c>
      <c r="BI27">
        <v>0</v>
      </c>
      <c r="BJ27">
        <v>2.9304578600000002</v>
      </c>
      <c r="BK27">
        <f>5.679167075*(-1)</f>
        <v>-5.6791670749999996</v>
      </c>
      <c r="BL27">
        <v>314.99291319999998</v>
      </c>
    </row>
    <row r="28" spans="1:64" x14ac:dyDescent="0.4">
      <c r="A28">
        <v>0</v>
      </c>
      <c r="B28">
        <v>3.4362958695866799</v>
      </c>
      <c r="C28">
        <v>-9.2201760998233802</v>
      </c>
      <c r="D28">
        <v>77.089990684005897</v>
      </c>
      <c r="E28">
        <v>1</v>
      </c>
      <c r="F28">
        <v>0</v>
      </c>
      <c r="G28">
        <f t="shared" si="1"/>
        <v>0</v>
      </c>
      <c r="H28">
        <v>0</v>
      </c>
      <c r="I28">
        <v>0</v>
      </c>
      <c r="J28">
        <v>2.4598635180808199</v>
      </c>
      <c r="K28">
        <v>-9.7683196984064598</v>
      </c>
      <c r="L28">
        <v>61.887867416000503</v>
      </c>
      <c r="M28">
        <v>1</v>
      </c>
      <c r="N28">
        <v>0</v>
      </c>
      <c r="O28">
        <f>0*(-1)</f>
        <v>0</v>
      </c>
      <c r="P28">
        <v>0</v>
      </c>
      <c r="Q28">
        <v>0</v>
      </c>
      <c r="R28">
        <v>2.38378059575416</v>
      </c>
      <c r="S28">
        <v>-7.6205212252022303</v>
      </c>
      <c r="T28">
        <v>69.284611502996995</v>
      </c>
      <c r="U28">
        <v>0</v>
      </c>
      <c r="V28">
        <v>2.4835765630000002</v>
      </c>
      <c r="W28">
        <f>7.705090654*(-1)</f>
        <v>-7.7050906540000001</v>
      </c>
      <c r="X28">
        <v>222.1689902</v>
      </c>
      <c r="Y28">
        <v>0</v>
      </c>
      <c r="Z28">
        <v>1.5463377273571399</v>
      </c>
      <c r="AA28">
        <v>-9.4103597693968393</v>
      </c>
      <c r="AB28">
        <v>120.093832799</v>
      </c>
      <c r="AC28">
        <v>1</v>
      </c>
      <c r="AD28">
        <v>0</v>
      </c>
      <c r="AE28">
        <f>0*(-1)</f>
        <v>0</v>
      </c>
      <c r="AF28">
        <v>0</v>
      </c>
      <c r="AG28">
        <v>0</v>
      </c>
      <c r="AH28">
        <v>1.11623648428182</v>
      </c>
      <c r="AI28">
        <v>-9.1094178647948603</v>
      </c>
      <c r="AJ28">
        <v>112.32116034300201</v>
      </c>
      <c r="AK28">
        <v>1</v>
      </c>
      <c r="AL28">
        <v>0</v>
      </c>
      <c r="AM28">
        <f>0*(-1)</f>
        <v>0</v>
      </c>
      <c r="AN28">
        <v>0</v>
      </c>
      <c r="AO28">
        <v>0</v>
      </c>
      <c r="AP28">
        <v>1.2404746369089501</v>
      </c>
      <c r="AQ28">
        <v>-8.77854290593835</v>
      </c>
      <c r="AR28">
        <v>57.452514192998898</v>
      </c>
      <c r="AS28">
        <v>1</v>
      </c>
      <c r="AT28">
        <v>0</v>
      </c>
      <c r="AU28">
        <f>0*(-1)</f>
        <v>0</v>
      </c>
      <c r="AV28">
        <v>0</v>
      </c>
      <c r="AW28">
        <v>0</v>
      </c>
      <c r="AX28">
        <v>1.42558387677634</v>
      </c>
      <c r="AY28">
        <v>-8.8543493451486199</v>
      </c>
      <c r="AZ28">
        <v>63.285137361999602</v>
      </c>
      <c r="BA28">
        <v>1</v>
      </c>
      <c r="BB28">
        <v>0</v>
      </c>
      <c r="BC28">
        <f>0*(-1)</f>
        <v>0</v>
      </c>
      <c r="BD28">
        <v>0</v>
      </c>
      <c r="BE28">
        <v>0</v>
      </c>
      <c r="BF28">
        <v>0.75425279275387302</v>
      </c>
      <c r="BG28">
        <v>-9.9251331164619696</v>
      </c>
      <c r="BH28">
        <v>77.778540781000601</v>
      </c>
      <c r="BI28">
        <v>1</v>
      </c>
      <c r="BJ28">
        <v>0</v>
      </c>
      <c r="BK28">
        <f>0*(-1)</f>
        <v>0</v>
      </c>
      <c r="BL28">
        <v>0</v>
      </c>
    </row>
    <row r="29" spans="1:64" x14ac:dyDescent="0.4">
      <c r="A29">
        <v>0</v>
      </c>
      <c r="B29">
        <v>4.1539325042635902</v>
      </c>
      <c r="C29">
        <v>-6.6304370900612604</v>
      </c>
      <c r="D29">
        <v>33.0387422589992</v>
      </c>
      <c r="E29">
        <v>0</v>
      </c>
      <c r="F29">
        <v>4.1481001307946004</v>
      </c>
      <c r="G29">
        <f>6.48025496798836*(-1)</f>
        <v>-6.4802549679883601</v>
      </c>
      <c r="H29">
        <v>494.828997866017</v>
      </c>
      <c r="I29">
        <v>0</v>
      </c>
      <c r="J29">
        <v>3.1021376669921099</v>
      </c>
      <c r="K29">
        <v>-5.96910168610178</v>
      </c>
      <c r="L29">
        <v>107.900926102993</v>
      </c>
      <c r="M29">
        <v>0</v>
      </c>
      <c r="N29">
        <v>3.1040226849999999</v>
      </c>
      <c r="O29">
        <f>6.278815337*(-1)</f>
        <v>-6.2788153370000002</v>
      </c>
      <c r="P29">
        <v>260.81961410000002</v>
      </c>
      <c r="Q29">
        <v>0</v>
      </c>
      <c r="R29">
        <v>2.24422434894081</v>
      </c>
      <c r="S29">
        <v>-9.1179146148892105</v>
      </c>
      <c r="T29">
        <v>126.32810838900301</v>
      </c>
      <c r="U29">
        <v>0</v>
      </c>
      <c r="V29">
        <v>2.280912491</v>
      </c>
      <c r="W29">
        <f>8.899189619*(-1)</f>
        <v>-8.8991896189999995</v>
      </c>
      <c r="X29">
        <v>630.70753850000006</v>
      </c>
      <c r="Y29">
        <v>0</v>
      </c>
      <c r="Z29">
        <v>2.25476216883128</v>
      </c>
      <c r="AA29">
        <v>-1.75910305423072</v>
      </c>
      <c r="AB29">
        <v>79.601199650001902</v>
      </c>
      <c r="AC29">
        <v>0</v>
      </c>
      <c r="AD29">
        <v>2.7384999419394598</v>
      </c>
      <c r="AE29">
        <f>1.62839936069936*(-1)</f>
        <v>-1.6283993606993601</v>
      </c>
      <c r="AF29">
        <v>51.970122236991301</v>
      </c>
      <c r="AG29">
        <v>0</v>
      </c>
      <c r="AH29">
        <v>2.3462198897403299</v>
      </c>
      <c r="AI29">
        <v>-3.8146820482712802</v>
      </c>
      <c r="AJ29">
        <v>119.73215317899999</v>
      </c>
      <c r="AK29">
        <v>0</v>
      </c>
      <c r="AL29">
        <v>2.1085587769999998</v>
      </c>
      <c r="AM29">
        <f>3.185348358*(-1)</f>
        <v>-3.1853483580000002</v>
      </c>
      <c r="AN29">
        <v>112.3516017</v>
      </c>
      <c r="AO29">
        <v>0</v>
      </c>
      <c r="AP29">
        <v>1.4939893988472801</v>
      </c>
      <c r="AQ29">
        <v>-2.2037802537161202</v>
      </c>
      <c r="AR29">
        <v>137.27874599500501</v>
      </c>
      <c r="AS29">
        <v>0</v>
      </c>
      <c r="AT29">
        <v>1.4611445110000001</v>
      </c>
      <c r="AU29">
        <f>2.241253029*(-1)</f>
        <v>-2.2412530290000001</v>
      </c>
      <c r="AV29">
        <v>36.487355700000002</v>
      </c>
      <c r="AW29">
        <v>0</v>
      </c>
      <c r="AX29">
        <v>1.4763117927328699</v>
      </c>
      <c r="AY29">
        <v>-6.5041644788160298</v>
      </c>
      <c r="AZ29">
        <v>160.85325996600201</v>
      </c>
      <c r="BA29">
        <v>0</v>
      </c>
      <c r="BB29">
        <v>1.606716609</v>
      </c>
      <c r="BC29">
        <f>6.840121439*(-1)</f>
        <v>-6.8401214389999998</v>
      </c>
      <c r="BD29">
        <v>155.48205519999999</v>
      </c>
      <c r="BE29">
        <v>0</v>
      </c>
      <c r="BF29">
        <v>1.4419188411196799</v>
      </c>
      <c r="BG29">
        <v>-9.2981537518397008</v>
      </c>
      <c r="BH29">
        <v>59.779128657995898</v>
      </c>
      <c r="BI29">
        <v>1</v>
      </c>
      <c r="BJ29">
        <v>0</v>
      </c>
      <c r="BK29">
        <f>0*(-1)</f>
        <v>0</v>
      </c>
      <c r="BL29">
        <v>0</v>
      </c>
    </row>
    <row r="30" spans="1:64" x14ac:dyDescent="0.4">
      <c r="A30">
        <v>0</v>
      </c>
      <c r="B30">
        <v>3.12367335111936</v>
      </c>
      <c r="C30">
        <v>-9.8153593550535003</v>
      </c>
      <c r="D30">
        <v>58.2704213510005</v>
      </c>
      <c r="E30">
        <v>1</v>
      </c>
      <c r="F30">
        <v>0</v>
      </c>
      <c r="G30">
        <f>0*(-1)</f>
        <v>0</v>
      </c>
      <c r="H30">
        <v>0</v>
      </c>
      <c r="I30">
        <v>0</v>
      </c>
      <c r="J30">
        <v>2.8522873161226898</v>
      </c>
      <c r="K30">
        <v>-8.2227875069053606</v>
      </c>
      <c r="L30">
        <v>61.131138012002303</v>
      </c>
      <c r="M30">
        <v>1</v>
      </c>
      <c r="N30">
        <v>0</v>
      </c>
      <c r="O30">
        <f>0*(-1)</f>
        <v>0</v>
      </c>
      <c r="P30">
        <v>0</v>
      </c>
      <c r="Q30">
        <v>0</v>
      </c>
      <c r="R30">
        <v>2.1845887442731802</v>
      </c>
      <c r="S30">
        <v>-9.3187037844671803</v>
      </c>
      <c r="T30">
        <v>67.486279368000396</v>
      </c>
      <c r="U30">
        <v>1</v>
      </c>
      <c r="V30">
        <v>0</v>
      </c>
      <c r="W30">
        <f t="shared" ref="W30:W38" si="2">0*(-1)</f>
        <v>0</v>
      </c>
      <c r="X30">
        <v>0</v>
      </c>
      <c r="Y30">
        <v>0</v>
      </c>
      <c r="Z30">
        <v>2.1130511573445698</v>
      </c>
      <c r="AA30">
        <v>-8.6166549756485296</v>
      </c>
      <c r="AB30">
        <v>92.543086876001297</v>
      </c>
      <c r="AC30">
        <v>0</v>
      </c>
      <c r="AD30">
        <v>2.0993316944653602</v>
      </c>
      <c r="AE30">
        <f>8.68139232418077*(-1)</f>
        <v>-8.68139232418077</v>
      </c>
      <c r="AF30">
        <v>775.03926677300399</v>
      </c>
      <c r="AG30">
        <v>0</v>
      </c>
      <c r="AH30">
        <v>2.5102145214321601</v>
      </c>
      <c r="AI30">
        <v>-8.4795150623609192</v>
      </c>
      <c r="AJ30">
        <v>91.966790546000993</v>
      </c>
      <c r="AK30">
        <v>1</v>
      </c>
      <c r="AL30">
        <v>0</v>
      </c>
      <c r="AM30">
        <f>0*(-1)</f>
        <v>0</v>
      </c>
      <c r="AN30">
        <v>0</v>
      </c>
      <c r="AO30">
        <v>0</v>
      </c>
      <c r="AP30">
        <v>0.92607344575346195</v>
      </c>
      <c r="AQ30">
        <v>-9.6532450870058799</v>
      </c>
      <c r="AR30">
        <v>135.225321290003</v>
      </c>
      <c r="AS30">
        <v>1</v>
      </c>
      <c r="AT30">
        <v>0</v>
      </c>
      <c r="AU30">
        <f>0*(-1)</f>
        <v>0</v>
      </c>
      <c r="AV30">
        <v>0</v>
      </c>
      <c r="AW30">
        <v>0</v>
      </c>
      <c r="AX30">
        <v>1.1968069922751201</v>
      </c>
      <c r="AY30">
        <v>-9.8477731331190501</v>
      </c>
      <c r="AZ30">
        <v>48.206388313999902</v>
      </c>
      <c r="BA30">
        <v>1</v>
      </c>
      <c r="BB30">
        <v>0</v>
      </c>
      <c r="BC30">
        <f>0*(-1)</f>
        <v>0</v>
      </c>
      <c r="BD30">
        <v>0</v>
      </c>
      <c r="BE30">
        <v>0</v>
      </c>
      <c r="BF30">
        <v>1.1380280491225401</v>
      </c>
      <c r="BG30">
        <v>-8.3289209163956297</v>
      </c>
      <c r="BH30">
        <v>59.8001308559978</v>
      </c>
      <c r="BI30">
        <v>1</v>
      </c>
      <c r="BJ30">
        <v>0</v>
      </c>
      <c r="BK30">
        <f>0*(-1)</f>
        <v>0</v>
      </c>
      <c r="BL30">
        <v>0</v>
      </c>
    </row>
    <row r="31" spans="1:64" x14ac:dyDescent="0.4">
      <c r="A31">
        <v>0</v>
      </c>
      <c r="B31">
        <v>3.6036880727352498</v>
      </c>
      <c r="C31">
        <v>-7.7509503173578098</v>
      </c>
      <c r="D31">
        <v>75.622965463000497</v>
      </c>
      <c r="E31">
        <v>1</v>
      </c>
      <c r="F31">
        <v>0</v>
      </c>
      <c r="G31">
        <f>0*(-1)</f>
        <v>0</v>
      </c>
      <c r="H31">
        <v>0</v>
      </c>
      <c r="I31">
        <v>0</v>
      </c>
      <c r="J31">
        <v>2.3200982257829299</v>
      </c>
      <c r="K31">
        <v>-9.8976677021352995</v>
      </c>
      <c r="L31">
        <v>63.762590733997001</v>
      </c>
      <c r="M31">
        <v>1</v>
      </c>
      <c r="N31">
        <v>0</v>
      </c>
      <c r="O31">
        <f>0*(-1)</f>
        <v>0</v>
      </c>
      <c r="P31">
        <v>0</v>
      </c>
      <c r="Q31">
        <v>0</v>
      </c>
      <c r="R31">
        <v>1.78558452858395</v>
      </c>
      <c r="S31">
        <v>-9.9316079036059293</v>
      </c>
      <c r="T31">
        <v>67.950912506006702</v>
      </c>
      <c r="U31">
        <v>1</v>
      </c>
      <c r="V31">
        <v>0</v>
      </c>
      <c r="W31">
        <f t="shared" si="2"/>
        <v>0</v>
      </c>
      <c r="X31">
        <v>0</v>
      </c>
      <c r="Y31">
        <v>0</v>
      </c>
      <c r="Z31">
        <v>2.5729724954077602</v>
      </c>
      <c r="AA31">
        <v>-4.4918426369966298</v>
      </c>
      <c r="AB31">
        <v>114.669909978001</v>
      </c>
      <c r="AC31">
        <v>0</v>
      </c>
      <c r="AD31">
        <v>2.5395120292807198</v>
      </c>
      <c r="AE31">
        <f>4.59344812235965*(-1)</f>
        <v>-4.5934481223596499</v>
      </c>
      <c r="AF31">
        <v>251.333174290979</v>
      </c>
      <c r="AG31">
        <v>0</v>
      </c>
      <c r="AH31">
        <v>1.36282570524685</v>
      </c>
      <c r="AI31">
        <v>-9.6816008432211298</v>
      </c>
      <c r="AJ31">
        <v>147.55914262799999</v>
      </c>
      <c r="AK31">
        <v>1</v>
      </c>
      <c r="AL31">
        <v>0</v>
      </c>
      <c r="AM31">
        <f>0*(-1)</f>
        <v>0</v>
      </c>
      <c r="AN31">
        <v>0</v>
      </c>
      <c r="AO31">
        <v>0</v>
      </c>
      <c r="AP31">
        <v>0.82902377960414497</v>
      </c>
      <c r="AQ31">
        <v>-9.6174094656558307</v>
      </c>
      <c r="AR31">
        <v>115.604848637995</v>
      </c>
      <c r="AS31">
        <v>1</v>
      </c>
      <c r="AT31">
        <v>0</v>
      </c>
      <c r="AU31">
        <f>0*(-1)</f>
        <v>0</v>
      </c>
      <c r="AV31">
        <v>0</v>
      </c>
      <c r="AW31">
        <v>0</v>
      </c>
      <c r="AX31">
        <v>1.8709094537375699</v>
      </c>
      <c r="AY31">
        <v>-8.8351157930803392</v>
      </c>
      <c r="AZ31">
        <v>47.221698651002903</v>
      </c>
      <c r="BA31">
        <v>1</v>
      </c>
      <c r="BB31">
        <v>0</v>
      </c>
      <c r="BC31">
        <f>0*(-1)</f>
        <v>0</v>
      </c>
      <c r="BD31">
        <v>0</v>
      </c>
      <c r="BE31">
        <v>0</v>
      </c>
      <c r="BF31">
        <v>0.97842503962368299</v>
      </c>
      <c r="BG31">
        <v>-9.4724556379810991</v>
      </c>
      <c r="BH31">
        <v>99.5835484440031</v>
      </c>
      <c r="BI31">
        <v>1</v>
      </c>
      <c r="BJ31">
        <v>0</v>
      </c>
      <c r="BK31">
        <f>0*(-1)</f>
        <v>0</v>
      </c>
      <c r="BL31">
        <v>0</v>
      </c>
    </row>
    <row r="32" spans="1:64" x14ac:dyDescent="0.4">
      <c r="A32">
        <v>0</v>
      </c>
      <c r="B32">
        <v>5.2270052930489799</v>
      </c>
      <c r="C32">
        <v>-1.4400420548403901</v>
      </c>
      <c r="D32">
        <v>33.8518925649987</v>
      </c>
      <c r="E32">
        <v>0</v>
      </c>
      <c r="F32">
        <v>6.11636464054122</v>
      </c>
      <c r="G32">
        <f>1.58435037197625*(-1)</f>
        <v>-1.5843503719762499</v>
      </c>
      <c r="H32">
        <v>142.727355737995</v>
      </c>
      <c r="I32">
        <v>0</v>
      </c>
      <c r="J32">
        <v>2.6171275822536799</v>
      </c>
      <c r="K32">
        <v>-9.3982432931769697</v>
      </c>
      <c r="L32">
        <v>62.778604731000001</v>
      </c>
      <c r="M32">
        <v>1</v>
      </c>
      <c r="N32">
        <v>0</v>
      </c>
      <c r="O32">
        <f>0*(-1)</f>
        <v>0</v>
      </c>
      <c r="P32">
        <v>0</v>
      </c>
      <c r="Q32">
        <v>0</v>
      </c>
      <c r="R32">
        <v>1.55622454486808</v>
      </c>
      <c r="S32">
        <v>-9.0085961989354306</v>
      </c>
      <c r="T32">
        <v>125.978293037995</v>
      </c>
      <c r="U32">
        <v>1</v>
      </c>
      <c r="V32">
        <v>0</v>
      </c>
      <c r="W32">
        <f t="shared" si="2"/>
        <v>0</v>
      </c>
      <c r="X32">
        <v>0</v>
      </c>
      <c r="Y32">
        <v>0</v>
      </c>
      <c r="Z32">
        <v>1.51312058027124</v>
      </c>
      <c r="AA32">
        <v>-9.9507219368150803</v>
      </c>
      <c r="AB32">
        <v>131.64685880299601</v>
      </c>
      <c r="AC32">
        <v>1</v>
      </c>
      <c r="AD32">
        <v>0</v>
      </c>
      <c r="AE32">
        <f>0*(-1)</f>
        <v>0</v>
      </c>
      <c r="AF32">
        <v>0</v>
      </c>
      <c r="AG32">
        <v>0</v>
      </c>
      <c r="AH32">
        <v>1.5313497243868901</v>
      </c>
      <c r="AI32">
        <v>-9.2683341436950109</v>
      </c>
      <c r="AJ32">
        <v>118.395108937998</v>
      </c>
      <c r="AK32">
        <v>1</v>
      </c>
      <c r="AL32">
        <v>0</v>
      </c>
      <c r="AM32">
        <f>0*(-1)</f>
        <v>0</v>
      </c>
      <c r="AN32">
        <v>0</v>
      </c>
      <c r="AO32">
        <v>0</v>
      </c>
      <c r="AP32">
        <v>4.2912268256649799</v>
      </c>
      <c r="AQ32">
        <v>-1.23596657460578</v>
      </c>
      <c r="AR32">
        <v>51.874770545000501</v>
      </c>
      <c r="AS32">
        <v>0</v>
      </c>
      <c r="AT32">
        <v>3.4896470239999999</v>
      </c>
      <c r="AU32">
        <f>1.231915257*(-1)</f>
        <v>-1.231915257</v>
      </c>
      <c r="AV32">
        <v>97.849654709999996</v>
      </c>
      <c r="AW32">
        <v>0</v>
      </c>
      <c r="AX32">
        <v>2.9090883116519999</v>
      </c>
      <c r="AY32">
        <v>-5.0702536438877202</v>
      </c>
      <c r="AZ32">
        <v>94.686070616000507</v>
      </c>
      <c r="BA32">
        <v>0</v>
      </c>
      <c r="BB32">
        <v>2.627343728</v>
      </c>
      <c r="BC32">
        <f>6.484117215*(-1)</f>
        <v>-6.4841172150000004</v>
      </c>
      <c r="BD32">
        <v>375.88841930000001</v>
      </c>
      <c r="BE32">
        <v>0</v>
      </c>
      <c r="BF32">
        <v>0.98856411657754595</v>
      </c>
      <c r="BG32">
        <v>-8.7820354076483298</v>
      </c>
      <c r="BH32">
        <v>59.323590411004197</v>
      </c>
      <c r="BI32">
        <v>0</v>
      </c>
      <c r="BJ32">
        <v>0.90545499399999996</v>
      </c>
      <c r="BK32">
        <f>9.11150882*(-1)</f>
        <v>-9.1115088199999992</v>
      </c>
      <c r="BL32">
        <v>567.92801029999998</v>
      </c>
    </row>
    <row r="33" spans="1:64" x14ac:dyDescent="0.4">
      <c r="A33">
        <v>0</v>
      </c>
      <c r="B33">
        <v>1.8697331165008</v>
      </c>
      <c r="C33">
        <v>-8.7835994407518996</v>
      </c>
      <c r="D33">
        <v>75.906678918996406</v>
      </c>
      <c r="E33">
        <v>0</v>
      </c>
      <c r="F33">
        <v>1.61030027705932</v>
      </c>
      <c r="G33">
        <f>9.11307071174304*(-1)</f>
        <v>-9.1130707117430401</v>
      </c>
      <c r="H33">
        <v>344.02927405497701</v>
      </c>
      <c r="I33">
        <v>0</v>
      </c>
      <c r="J33">
        <v>3.0733035986259498</v>
      </c>
      <c r="K33">
        <v>-6.5810078347771697</v>
      </c>
      <c r="L33">
        <v>111.942940196</v>
      </c>
      <c r="M33">
        <v>0</v>
      </c>
      <c r="N33">
        <v>3.0993101240000001</v>
      </c>
      <c r="O33">
        <f>6.828674688*(-1)</f>
        <v>-6.8286746880000004</v>
      </c>
      <c r="P33">
        <v>338.51328150000001</v>
      </c>
      <c r="Q33">
        <v>0</v>
      </c>
      <c r="R33">
        <v>1.8116083460044199</v>
      </c>
      <c r="S33">
        <v>-9.9527055188129996</v>
      </c>
      <c r="T33">
        <v>87.264390965996398</v>
      </c>
      <c r="U33">
        <v>1</v>
      </c>
      <c r="V33">
        <v>0</v>
      </c>
      <c r="W33">
        <f t="shared" si="2"/>
        <v>0</v>
      </c>
      <c r="X33">
        <v>0</v>
      </c>
      <c r="Y33">
        <v>0</v>
      </c>
      <c r="Z33">
        <v>1.6508634629929999</v>
      </c>
      <c r="AA33">
        <v>-9.3349046631473893</v>
      </c>
      <c r="AB33">
        <v>114.41426339699601</v>
      </c>
      <c r="AC33">
        <v>0</v>
      </c>
      <c r="AD33">
        <v>1.72493022566153</v>
      </c>
      <c r="AE33">
        <f>8.96770661221579*(-1)</f>
        <v>-8.9677066122157907</v>
      </c>
      <c r="AF33">
        <v>383.67268530000001</v>
      </c>
      <c r="AG33">
        <v>0</v>
      </c>
      <c r="AH33">
        <v>1.7430439289612401</v>
      </c>
      <c r="AI33">
        <v>-7.8707904930760604</v>
      </c>
      <c r="AJ33">
        <v>109.870676378996</v>
      </c>
      <c r="AK33">
        <v>1</v>
      </c>
      <c r="AL33">
        <v>0</v>
      </c>
      <c r="AM33">
        <f>0*(-1)</f>
        <v>0</v>
      </c>
      <c r="AN33">
        <v>0</v>
      </c>
      <c r="AO33">
        <v>0</v>
      </c>
      <c r="AP33">
        <v>0.70850675059149704</v>
      </c>
      <c r="AQ33">
        <v>-9.8514739210482798</v>
      </c>
      <c r="AR33">
        <v>111.853045853</v>
      </c>
      <c r="AS33">
        <v>1</v>
      </c>
      <c r="AT33">
        <v>0</v>
      </c>
      <c r="AU33">
        <f>0*(-1)</f>
        <v>0</v>
      </c>
      <c r="AV33">
        <v>0</v>
      </c>
      <c r="AW33">
        <v>0</v>
      </c>
      <c r="AX33">
        <v>0.78109971425343205</v>
      </c>
      <c r="AY33">
        <v>-9.6903328446448391</v>
      </c>
      <c r="AZ33">
        <v>62.720785926001497</v>
      </c>
      <c r="BA33">
        <v>1</v>
      </c>
      <c r="BB33">
        <v>0</v>
      </c>
      <c r="BC33">
        <f>0*(-1)</f>
        <v>0</v>
      </c>
      <c r="BD33">
        <v>0</v>
      </c>
      <c r="BE33">
        <v>0</v>
      </c>
      <c r="BF33">
        <v>1.1523464538702699</v>
      </c>
      <c r="BG33">
        <v>-9.6587228218546102</v>
      </c>
      <c r="BH33">
        <v>77.001968307005797</v>
      </c>
      <c r="BI33">
        <v>1</v>
      </c>
      <c r="BJ33">
        <v>0</v>
      </c>
      <c r="BK33">
        <f>0*(-1)</f>
        <v>0</v>
      </c>
      <c r="BL33">
        <v>0</v>
      </c>
    </row>
    <row r="34" spans="1:64" x14ac:dyDescent="0.4">
      <c r="A34">
        <v>0</v>
      </c>
      <c r="B34">
        <v>3.0966655897883002</v>
      </c>
      <c r="C34">
        <v>-9.8198874258688207</v>
      </c>
      <c r="D34">
        <v>57.606425725003596</v>
      </c>
      <c r="E34">
        <v>1</v>
      </c>
      <c r="F34">
        <v>0</v>
      </c>
      <c r="G34">
        <f>0*(-1)</f>
        <v>0</v>
      </c>
      <c r="H34">
        <v>0</v>
      </c>
      <c r="I34">
        <v>0</v>
      </c>
      <c r="J34">
        <v>4.3210298013980504</v>
      </c>
      <c r="K34">
        <v>-5.0103205060833096</v>
      </c>
      <c r="L34">
        <v>32.787007250997704</v>
      </c>
      <c r="M34">
        <v>0</v>
      </c>
      <c r="N34">
        <v>4.1736342979999996</v>
      </c>
      <c r="O34">
        <f>5.933509439*(-1)</f>
        <v>-5.9335094389999998</v>
      </c>
      <c r="P34">
        <v>336.81708420000001</v>
      </c>
      <c r="Q34">
        <v>0</v>
      </c>
      <c r="R34">
        <v>2.0765434431655998</v>
      </c>
      <c r="S34">
        <v>-9.6349752820331496</v>
      </c>
      <c r="T34">
        <v>67.090350949998495</v>
      </c>
      <c r="U34">
        <v>1</v>
      </c>
      <c r="V34">
        <v>0</v>
      </c>
      <c r="W34">
        <f t="shared" si="2"/>
        <v>0</v>
      </c>
      <c r="X34">
        <v>0</v>
      </c>
      <c r="Y34">
        <v>0</v>
      </c>
      <c r="Z34">
        <v>2.2151592985191799</v>
      </c>
      <c r="AA34">
        <v>-8.81355371674805</v>
      </c>
      <c r="AB34">
        <v>90.403431245998902</v>
      </c>
      <c r="AC34">
        <v>0</v>
      </c>
      <c r="AD34">
        <v>1.7534961945841401</v>
      </c>
      <c r="AE34">
        <f>9.83497561443334*(-1)</f>
        <v>-9.8349756144333398</v>
      </c>
      <c r="AF34">
        <v>1144.76004065698</v>
      </c>
      <c r="AG34">
        <v>0</v>
      </c>
      <c r="AH34">
        <v>2.1884633575916301</v>
      </c>
      <c r="AI34">
        <v>-6.6185738836265697</v>
      </c>
      <c r="AJ34">
        <v>76.472433087001207</v>
      </c>
      <c r="AK34">
        <v>0</v>
      </c>
      <c r="AL34">
        <v>2.0777512329999999</v>
      </c>
      <c r="AM34">
        <f>6.989316966*(-1)</f>
        <v>-6.9893169659999996</v>
      </c>
      <c r="AN34">
        <v>197.5824902</v>
      </c>
      <c r="AO34">
        <v>0</v>
      </c>
      <c r="AP34">
        <v>1.7463624700776701</v>
      </c>
      <c r="AQ34">
        <v>-9.2656165204750707</v>
      </c>
      <c r="AR34">
        <v>52.562460581997499</v>
      </c>
      <c r="AS34">
        <v>0</v>
      </c>
      <c r="AT34">
        <v>1.3657385989999999</v>
      </c>
      <c r="AU34">
        <f>9.780126469*(-1)</f>
        <v>-9.7801264690000007</v>
      </c>
      <c r="AV34">
        <v>966.76090859999999</v>
      </c>
      <c r="AW34">
        <v>0</v>
      </c>
      <c r="AX34">
        <v>1.19281423146845</v>
      </c>
      <c r="AY34">
        <v>-9.4416171674031499</v>
      </c>
      <c r="AZ34">
        <v>64.182489772996604</v>
      </c>
      <c r="BA34">
        <v>0</v>
      </c>
      <c r="BB34">
        <v>1.277287469</v>
      </c>
      <c r="BC34">
        <f>9.075999296*(-1)</f>
        <v>-9.0759992960000009</v>
      </c>
      <c r="BD34">
        <v>737.96013400000004</v>
      </c>
      <c r="BE34">
        <v>0</v>
      </c>
      <c r="BF34">
        <v>1.2995518255015099</v>
      </c>
      <c r="BG34">
        <v>-9.2914724942011109</v>
      </c>
      <c r="BH34">
        <v>63.900667067995499</v>
      </c>
      <c r="BI34">
        <v>0</v>
      </c>
      <c r="BJ34">
        <v>1.457878534</v>
      </c>
      <c r="BK34">
        <f>8.945618701*(-1)</f>
        <v>-8.9456187010000008</v>
      </c>
      <c r="BL34">
        <v>696.30338529999995</v>
      </c>
    </row>
    <row r="35" spans="1:64" x14ac:dyDescent="0.4">
      <c r="A35">
        <v>0</v>
      </c>
      <c r="B35">
        <v>4.2000001598838601</v>
      </c>
      <c r="C35">
        <v>-6.0313672347690304</v>
      </c>
      <c r="D35">
        <v>34.514792321999202</v>
      </c>
      <c r="E35">
        <v>0</v>
      </c>
      <c r="F35">
        <v>4.1720205258860004</v>
      </c>
      <c r="G35">
        <f>6.10886391987638*(-1)</f>
        <v>-6.1088639198763799</v>
      </c>
      <c r="H35">
        <v>597.22204040401198</v>
      </c>
      <c r="I35">
        <v>0</v>
      </c>
      <c r="J35">
        <v>3.4908385963475301</v>
      </c>
      <c r="K35">
        <v>-4.0523015151853601</v>
      </c>
      <c r="L35">
        <v>87.3120617259992</v>
      </c>
      <c r="M35">
        <v>0</v>
      </c>
      <c r="N35">
        <v>3.6026686959999998</v>
      </c>
      <c r="O35">
        <f>3.995485967*(-1)</f>
        <v>-3.995485967</v>
      </c>
      <c r="P35">
        <v>203.87661399999999</v>
      </c>
      <c r="Q35">
        <v>0</v>
      </c>
      <c r="R35">
        <v>1.8420121565337</v>
      </c>
      <c r="S35">
        <v>-9.9434946905102706</v>
      </c>
      <c r="T35">
        <v>85.771274865001004</v>
      </c>
      <c r="U35">
        <v>1</v>
      </c>
      <c r="V35">
        <v>0</v>
      </c>
      <c r="W35">
        <f t="shared" si="2"/>
        <v>0</v>
      </c>
      <c r="X35">
        <v>0</v>
      </c>
      <c r="Y35">
        <v>0</v>
      </c>
      <c r="Z35">
        <v>1.5534597730447499</v>
      </c>
      <c r="AA35">
        <v>-9.7735195907520396</v>
      </c>
      <c r="AB35">
        <v>117.822285797999</v>
      </c>
      <c r="AC35">
        <v>1</v>
      </c>
      <c r="AD35">
        <v>0</v>
      </c>
      <c r="AE35">
        <f>0*(-1)</f>
        <v>0</v>
      </c>
      <c r="AF35">
        <v>0</v>
      </c>
      <c r="AG35">
        <v>0</v>
      </c>
      <c r="AH35">
        <v>1.3502267402802299</v>
      </c>
      <c r="AI35">
        <v>-8.7768146604612394</v>
      </c>
      <c r="AJ35">
        <v>143.973849698995</v>
      </c>
      <c r="AK35">
        <v>1</v>
      </c>
      <c r="AL35">
        <v>0</v>
      </c>
      <c r="AM35">
        <f>0*(-1)</f>
        <v>0</v>
      </c>
      <c r="AN35">
        <v>0</v>
      </c>
      <c r="AO35">
        <v>0</v>
      </c>
      <c r="AP35">
        <v>0.87810650785586097</v>
      </c>
      <c r="AQ35">
        <v>-9.9898679973785391</v>
      </c>
      <c r="AR35">
        <v>143.198794595002</v>
      </c>
      <c r="AS35">
        <v>1</v>
      </c>
      <c r="AT35">
        <v>0</v>
      </c>
      <c r="AU35">
        <f t="shared" ref="AU35:AU40" si="3">0*(-1)</f>
        <v>0</v>
      </c>
      <c r="AV35">
        <v>0</v>
      </c>
      <c r="AW35">
        <v>0</v>
      </c>
      <c r="AX35">
        <v>1.0297436823407899</v>
      </c>
      <c r="AY35">
        <v>-9.8106087115315397</v>
      </c>
      <c r="AZ35">
        <v>131.134440867004</v>
      </c>
      <c r="BA35">
        <v>1</v>
      </c>
      <c r="BB35">
        <v>0</v>
      </c>
      <c r="BC35">
        <f>0*(-1)</f>
        <v>0</v>
      </c>
      <c r="BD35">
        <v>0</v>
      </c>
      <c r="BE35">
        <v>0</v>
      </c>
      <c r="BF35">
        <v>1.3594542328163799</v>
      </c>
      <c r="BG35">
        <v>-7.9480352306514197</v>
      </c>
      <c r="BH35">
        <v>112.424914146999</v>
      </c>
      <c r="BI35">
        <v>0</v>
      </c>
      <c r="BJ35">
        <v>1.392942194</v>
      </c>
      <c r="BK35">
        <f>7.672275365*(-1)</f>
        <v>-7.672275365</v>
      </c>
      <c r="BL35">
        <v>277.59352740000003</v>
      </c>
    </row>
    <row r="36" spans="1:64" x14ac:dyDescent="0.4">
      <c r="A36">
        <v>0</v>
      </c>
      <c r="B36">
        <v>3.1091827430458001</v>
      </c>
      <c r="C36">
        <v>-9.8029064202269893</v>
      </c>
      <c r="D36">
        <v>55.934906000002201</v>
      </c>
      <c r="E36">
        <v>1</v>
      </c>
      <c r="F36">
        <v>0</v>
      </c>
      <c r="G36">
        <f>0*(-1)</f>
        <v>0</v>
      </c>
      <c r="H36">
        <v>0</v>
      </c>
      <c r="I36">
        <v>0</v>
      </c>
      <c r="J36">
        <v>3.26010712064951</v>
      </c>
      <c r="K36">
        <v>-4.1095531486388799</v>
      </c>
      <c r="L36">
        <v>63.406063100999702</v>
      </c>
      <c r="M36">
        <v>0</v>
      </c>
      <c r="N36">
        <v>3.1703053460000001</v>
      </c>
      <c r="O36">
        <f>3.584941136*(-1)</f>
        <v>-3.5849411359999999</v>
      </c>
      <c r="P36">
        <v>158.54544229999999</v>
      </c>
      <c r="Q36">
        <v>0</v>
      </c>
      <c r="R36">
        <v>1.8030197676995201</v>
      </c>
      <c r="S36">
        <v>-9.2721764730618208</v>
      </c>
      <c r="T36">
        <v>140.092099961999</v>
      </c>
      <c r="U36">
        <v>1</v>
      </c>
      <c r="V36">
        <v>0</v>
      </c>
      <c r="W36">
        <f t="shared" si="2"/>
        <v>0</v>
      </c>
      <c r="X36">
        <v>0</v>
      </c>
      <c r="Y36">
        <v>0</v>
      </c>
      <c r="Z36">
        <v>2.4870263902834302</v>
      </c>
      <c r="AA36">
        <v>-5.4625844154895598</v>
      </c>
      <c r="AB36">
        <v>113.82401550000201</v>
      </c>
      <c r="AC36">
        <v>0</v>
      </c>
      <c r="AD36">
        <v>2.53542323529765</v>
      </c>
      <c r="AE36">
        <f>5.74702749596435*(-1)</f>
        <v>-5.7470274959643497</v>
      </c>
      <c r="AF36">
        <v>165.266794961004</v>
      </c>
      <c r="AG36">
        <v>0</v>
      </c>
      <c r="AH36">
        <v>0.734327583263234</v>
      </c>
      <c r="AI36">
        <v>-9.6184231286748094</v>
      </c>
      <c r="AJ36">
        <v>119.853606097</v>
      </c>
      <c r="AK36">
        <v>1</v>
      </c>
      <c r="AL36">
        <v>0</v>
      </c>
      <c r="AM36">
        <f>0*(-1)</f>
        <v>0</v>
      </c>
      <c r="AN36">
        <v>0</v>
      </c>
      <c r="AO36">
        <v>0</v>
      </c>
      <c r="AP36">
        <v>1.19302871919942</v>
      </c>
      <c r="AQ36">
        <v>-8.9015163404123001</v>
      </c>
      <c r="AR36">
        <v>58.240515755001901</v>
      </c>
      <c r="AS36">
        <v>1</v>
      </c>
      <c r="AT36">
        <v>0</v>
      </c>
      <c r="AU36">
        <f t="shared" si="3"/>
        <v>0</v>
      </c>
      <c r="AV36">
        <v>0</v>
      </c>
      <c r="AW36">
        <v>0</v>
      </c>
      <c r="AX36">
        <v>2.0060960987895902</v>
      </c>
      <c r="AY36">
        <v>-4.2273863482506702</v>
      </c>
      <c r="AZ36">
        <v>60.471556983000397</v>
      </c>
      <c r="BA36">
        <v>0</v>
      </c>
      <c r="BB36">
        <v>1.9392248080000001</v>
      </c>
      <c r="BC36">
        <f>3.673790443*(-1)</f>
        <v>-3.6737904430000001</v>
      </c>
      <c r="BD36">
        <v>136.44349030000001</v>
      </c>
      <c r="BE36">
        <v>0</v>
      </c>
      <c r="BF36">
        <v>1.79490327055459</v>
      </c>
      <c r="BG36">
        <v>-3.7624905948746101</v>
      </c>
      <c r="BH36">
        <v>58.291241718994499</v>
      </c>
      <c r="BI36">
        <v>0</v>
      </c>
      <c r="BJ36">
        <v>1.561267121</v>
      </c>
      <c r="BK36">
        <f>3.458622896*(-1)</f>
        <v>-3.4586228960000001</v>
      </c>
      <c r="BL36">
        <v>80.975308659999996</v>
      </c>
    </row>
    <row r="37" spans="1:64" x14ac:dyDescent="0.4">
      <c r="A37">
        <v>0</v>
      </c>
      <c r="B37">
        <v>3.4876621976030902</v>
      </c>
      <c r="C37">
        <v>-9.1501131476361408</v>
      </c>
      <c r="D37">
        <v>77.280780117005605</v>
      </c>
      <c r="E37">
        <v>1</v>
      </c>
      <c r="F37">
        <v>0</v>
      </c>
      <c r="G37">
        <f>0*(-1)</f>
        <v>0</v>
      </c>
      <c r="H37">
        <v>0</v>
      </c>
      <c r="I37">
        <v>0</v>
      </c>
      <c r="J37">
        <v>3.2592352569009599</v>
      </c>
      <c r="K37">
        <v>-7.2301408053218896</v>
      </c>
      <c r="L37">
        <v>34.881984236999401</v>
      </c>
      <c r="M37">
        <v>0</v>
      </c>
      <c r="N37">
        <v>3.1854589880000002</v>
      </c>
      <c r="O37">
        <f>7.248939374*(-1)</f>
        <v>-7.2489393739999999</v>
      </c>
      <c r="P37">
        <v>557.65858270000001</v>
      </c>
      <c r="Q37">
        <v>0</v>
      </c>
      <c r="R37">
        <v>2.1714748424596499</v>
      </c>
      <c r="S37">
        <v>-8.71563078767592</v>
      </c>
      <c r="T37">
        <v>126.935024161</v>
      </c>
      <c r="U37">
        <v>1</v>
      </c>
      <c r="V37">
        <v>0</v>
      </c>
      <c r="W37">
        <f t="shared" si="2"/>
        <v>0</v>
      </c>
      <c r="X37">
        <v>0</v>
      </c>
      <c r="Y37">
        <v>0</v>
      </c>
      <c r="Z37">
        <v>2.6918726232507502</v>
      </c>
      <c r="AA37">
        <v>-3.03128838604272</v>
      </c>
      <c r="AB37">
        <v>77.753941816001301</v>
      </c>
      <c r="AC37">
        <v>0</v>
      </c>
      <c r="AD37">
        <v>2.39585486466276</v>
      </c>
      <c r="AE37">
        <f>2.65247209839688*(-1)</f>
        <v>-2.6524720983968799</v>
      </c>
      <c r="AF37">
        <v>79.312504637986393</v>
      </c>
      <c r="AG37">
        <v>0</v>
      </c>
      <c r="AH37">
        <v>4.0045473274076002</v>
      </c>
      <c r="AI37">
        <v>-2.2816037351010201</v>
      </c>
      <c r="AJ37">
        <v>51.889485794999899</v>
      </c>
      <c r="AK37">
        <v>0</v>
      </c>
      <c r="AL37">
        <v>4.2678593290000002</v>
      </c>
      <c r="AM37">
        <f>2.236674389*(-1)</f>
        <v>-2.236674389</v>
      </c>
      <c r="AN37">
        <v>141.73514220000001</v>
      </c>
      <c r="AO37">
        <v>0</v>
      </c>
      <c r="AP37">
        <v>1.0807910636578999</v>
      </c>
      <c r="AQ37">
        <v>-9.5679395711830697</v>
      </c>
      <c r="AR37">
        <v>87.138677723996807</v>
      </c>
      <c r="AS37">
        <v>1</v>
      </c>
      <c r="AT37">
        <v>0</v>
      </c>
      <c r="AU37">
        <f t="shared" si="3"/>
        <v>0</v>
      </c>
      <c r="AV37">
        <v>0</v>
      </c>
      <c r="AW37">
        <v>0</v>
      </c>
      <c r="AX37">
        <v>0.84312455059666103</v>
      </c>
      <c r="AY37">
        <v>-9.9373931660755499</v>
      </c>
      <c r="AZ37">
        <v>96.113107430995996</v>
      </c>
      <c r="BA37">
        <v>1</v>
      </c>
      <c r="BB37">
        <v>0</v>
      </c>
      <c r="BC37">
        <f>0*(-1)</f>
        <v>0</v>
      </c>
      <c r="BD37">
        <v>0</v>
      </c>
      <c r="BE37">
        <v>0</v>
      </c>
      <c r="BF37">
        <v>1.43595431656776</v>
      </c>
      <c r="BG37">
        <v>-2.55679870967447</v>
      </c>
      <c r="BH37">
        <v>58.489217872003699</v>
      </c>
      <c r="BI37">
        <v>0</v>
      </c>
      <c r="BJ37">
        <v>1.435954317</v>
      </c>
      <c r="BK37">
        <f>2.55679871*(-1)</f>
        <v>-2.5567987099999998</v>
      </c>
      <c r="BL37">
        <v>38.889750620000001</v>
      </c>
    </row>
    <row r="38" spans="1:64" x14ac:dyDescent="0.4">
      <c r="A38">
        <v>0</v>
      </c>
      <c r="B38">
        <v>3.1681507575146699</v>
      </c>
      <c r="C38">
        <v>-8.7355629482075603</v>
      </c>
      <c r="D38">
        <v>75.308370974002102</v>
      </c>
      <c r="E38">
        <v>1</v>
      </c>
      <c r="F38">
        <v>0</v>
      </c>
      <c r="G38">
        <f>0*(-1)</f>
        <v>0</v>
      </c>
      <c r="H38">
        <v>0</v>
      </c>
      <c r="I38">
        <v>0</v>
      </c>
      <c r="J38">
        <v>3.0428112435605601</v>
      </c>
      <c r="K38">
        <v>-7.8165265444677203</v>
      </c>
      <c r="L38">
        <v>33.795750987999703</v>
      </c>
      <c r="M38">
        <v>0</v>
      </c>
      <c r="N38">
        <v>3.0945823419999998</v>
      </c>
      <c r="O38">
        <f>7.68067705*(-1)</f>
        <v>-7.6806770499999999</v>
      </c>
      <c r="P38">
        <v>573.19109609999998</v>
      </c>
      <c r="Q38">
        <v>0</v>
      </c>
      <c r="R38">
        <v>1.59864817380944</v>
      </c>
      <c r="S38">
        <v>-9.5158921192097097</v>
      </c>
      <c r="T38">
        <v>137.27669659100499</v>
      </c>
      <c r="U38">
        <v>1</v>
      </c>
      <c r="V38">
        <v>0</v>
      </c>
      <c r="W38">
        <f t="shared" si="2"/>
        <v>0</v>
      </c>
      <c r="X38">
        <v>0</v>
      </c>
      <c r="Y38">
        <v>0</v>
      </c>
      <c r="Z38">
        <v>0.92999959419525602</v>
      </c>
      <c r="AA38">
        <v>-9.7468759767824995</v>
      </c>
      <c r="AB38">
        <v>76.885334780999898</v>
      </c>
      <c r="AC38">
        <v>1</v>
      </c>
      <c r="AD38">
        <v>0</v>
      </c>
      <c r="AE38">
        <f>0*(-1)</f>
        <v>0</v>
      </c>
      <c r="AF38">
        <v>0</v>
      </c>
      <c r="AG38">
        <v>0</v>
      </c>
      <c r="AH38">
        <v>3.65571758285015</v>
      </c>
      <c r="AI38">
        <v>-2.8350748258679701</v>
      </c>
      <c r="AJ38">
        <v>90.100323699</v>
      </c>
      <c r="AK38">
        <v>0</v>
      </c>
      <c r="AL38">
        <v>3.6583009469999999</v>
      </c>
      <c r="AM38">
        <f>2.966161625*(-1)</f>
        <v>-2.9661616249999998</v>
      </c>
      <c r="AN38">
        <v>159.40076880000001</v>
      </c>
      <c r="AO38">
        <v>0</v>
      </c>
      <c r="AP38">
        <v>1.19326170547961</v>
      </c>
      <c r="AQ38">
        <v>-9.8033946871590292</v>
      </c>
      <c r="AR38">
        <v>130.46243604300199</v>
      </c>
      <c r="AS38">
        <v>1</v>
      </c>
      <c r="AT38">
        <v>0</v>
      </c>
      <c r="AU38">
        <f t="shared" si="3"/>
        <v>0</v>
      </c>
      <c r="AV38">
        <v>0</v>
      </c>
      <c r="AW38">
        <v>0</v>
      </c>
      <c r="AX38">
        <v>2.32225473510971</v>
      </c>
      <c r="AY38">
        <v>-7.8546082859924997</v>
      </c>
      <c r="AZ38">
        <v>82.719584285005098</v>
      </c>
      <c r="BA38">
        <v>0</v>
      </c>
      <c r="BB38">
        <v>2.3286354170000001</v>
      </c>
      <c r="BC38">
        <f>7.32282637*(-1)</f>
        <v>-7.3228263699999996</v>
      </c>
      <c r="BD38">
        <v>245.11022349999999</v>
      </c>
      <c r="BE38">
        <v>0</v>
      </c>
      <c r="BF38">
        <v>0.81653403371594702</v>
      </c>
      <c r="BG38">
        <v>-9.9416548194780994</v>
      </c>
      <c r="BH38">
        <v>95.395793219999106</v>
      </c>
      <c r="BI38">
        <v>1</v>
      </c>
      <c r="BJ38">
        <v>0</v>
      </c>
      <c r="BK38">
        <f>0*(-1)</f>
        <v>0</v>
      </c>
      <c r="BL38">
        <v>0</v>
      </c>
    </row>
    <row r="39" spans="1:64" x14ac:dyDescent="0.4">
      <c r="A39">
        <v>0</v>
      </c>
      <c r="B39">
        <v>2.3906609644784602</v>
      </c>
      <c r="C39">
        <v>-9.5799991709104599</v>
      </c>
      <c r="D39">
        <v>78.500559380001505</v>
      </c>
      <c r="E39">
        <v>1</v>
      </c>
      <c r="F39">
        <v>0</v>
      </c>
      <c r="G39">
        <f>0*(-1)</f>
        <v>0</v>
      </c>
      <c r="H39">
        <v>0</v>
      </c>
      <c r="I39">
        <v>0</v>
      </c>
      <c r="J39">
        <v>2.3306155864196798</v>
      </c>
      <c r="K39">
        <v>-9.5218750203973102</v>
      </c>
      <c r="L39">
        <v>110.717076661996</v>
      </c>
      <c r="M39">
        <v>1</v>
      </c>
      <c r="N39">
        <v>0</v>
      </c>
      <c r="O39">
        <f>0*(-1)</f>
        <v>0</v>
      </c>
      <c r="P39">
        <v>0</v>
      </c>
      <c r="Q39">
        <v>0</v>
      </c>
      <c r="R39">
        <v>3.54761107980526</v>
      </c>
      <c r="S39">
        <v>-5.6312348557012299</v>
      </c>
      <c r="T39">
        <v>29.4580036680054</v>
      </c>
      <c r="U39">
        <v>0</v>
      </c>
      <c r="V39">
        <v>3.5949100770000002</v>
      </c>
      <c r="W39">
        <f>5.930412922*(-1)</f>
        <v>-5.9304129220000004</v>
      </c>
      <c r="X39">
        <v>326.2569499</v>
      </c>
      <c r="Y39">
        <v>0</v>
      </c>
      <c r="Z39">
        <v>3.2684358178874202</v>
      </c>
      <c r="AA39">
        <v>-5.3650675101126897</v>
      </c>
      <c r="AB39">
        <v>53.334378772997297</v>
      </c>
      <c r="AC39">
        <v>0</v>
      </c>
      <c r="AD39">
        <v>3.47742297041719</v>
      </c>
      <c r="AE39">
        <f>5.36507397871558*(-1)</f>
        <v>-5.3650739787155803</v>
      </c>
      <c r="AF39">
        <v>201.73606500998699</v>
      </c>
      <c r="AG39">
        <v>0</v>
      </c>
      <c r="AH39">
        <v>1.3066338836634099</v>
      </c>
      <c r="AI39">
        <v>-9.9569003350636596</v>
      </c>
      <c r="AJ39">
        <v>144.58865006899501</v>
      </c>
      <c r="AK39">
        <v>1</v>
      </c>
      <c r="AL39">
        <v>0</v>
      </c>
      <c r="AM39">
        <f>0*(-1)</f>
        <v>0</v>
      </c>
      <c r="AN39">
        <v>0</v>
      </c>
      <c r="AO39">
        <v>0</v>
      </c>
      <c r="AP39">
        <v>1.0033072842305399</v>
      </c>
      <c r="AQ39">
        <v>-9.2801144850802899</v>
      </c>
      <c r="AR39">
        <v>135.55789676099801</v>
      </c>
      <c r="AS39">
        <v>1</v>
      </c>
      <c r="AT39">
        <v>0</v>
      </c>
      <c r="AU39">
        <f t="shared" si="3"/>
        <v>0</v>
      </c>
      <c r="AV39">
        <v>0</v>
      </c>
      <c r="AW39">
        <v>0</v>
      </c>
      <c r="AX39">
        <v>1.33911387957043</v>
      </c>
      <c r="AY39">
        <v>-8.6104660059784095</v>
      </c>
      <c r="AZ39">
        <v>77.780523596004002</v>
      </c>
      <c r="BA39">
        <v>0</v>
      </c>
      <c r="BB39">
        <v>0.97092474100000004</v>
      </c>
      <c r="BC39">
        <f>9.744101976*(-1)</f>
        <v>-9.7441019759999996</v>
      </c>
      <c r="BD39">
        <v>558.29438419999997</v>
      </c>
      <c r="BE39">
        <v>0</v>
      </c>
      <c r="BF39">
        <v>1.4192644050329499</v>
      </c>
      <c r="BG39">
        <v>-9.4237379702538604</v>
      </c>
      <c r="BH39">
        <v>62.426922259001003</v>
      </c>
      <c r="BI39">
        <v>1</v>
      </c>
      <c r="BJ39">
        <v>0</v>
      </c>
      <c r="BK39">
        <f>0*(-1)</f>
        <v>0</v>
      </c>
      <c r="BL39">
        <v>0</v>
      </c>
    </row>
    <row r="40" spans="1:64" x14ac:dyDescent="0.4">
      <c r="A40">
        <v>0</v>
      </c>
      <c r="B40">
        <v>4.2830867443208698</v>
      </c>
      <c r="C40">
        <v>-0.71524909174525797</v>
      </c>
      <c r="D40">
        <v>34.142598959995603</v>
      </c>
      <c r="E40">
        <v>0</v>
      </c>
      <c r="F40">
        <v>4.2830867443208698</v>
      </c>
      <c r="G40">
        <f>0.715249091745258*(-1)</f>
        <v>-0.71524909174525797</v>
      </c>
      <c r="H40">
        <v>55.387984164997697</v>
      </c>
      <c r="I40">
        <v>0</v>
      </c>
      <c r="J40">
        <v>1.83282007795041</v>
      </c>
      <c r="K40">
        <v>-9.4580073651157406</v>
      </c>
      <c r="L40">
        <v>111.09691093599299</v>
      </c>
      <c r="M40">
        <v>1</v>
      </c>
      <c r="N40">
        <v>0</v>
      </c>
      <c r="O40">
        <f>0*(-1)</f>
        <v>0</v>
      </c>
      <c r="P40">
        <v>0</v>
      </c>
      <c r="Q40">
        <v>0</v>
      </c>
      <c r="R40">
        <v>3.4085803189997299</v>
      </c>
      <c r="S40">
        <v>-7.2190821461879002</v>
      </c>
      <c r="T40">
        <v>29.3497674889949</v>
      </c>
      <c r="U40">
        <v>0</v>
      </c>
      <c r="V40">
        <v>3.1282393900000001</v>
      </c>
      <c r="W40">
        <f>7.87956926*(-1)</f>
        <v>-7.8795692600000002</v>
      </c>
      <c r="X40">
        <v>253.28929289999999</v>
      </c>
      <c r="Y40">
        <v>0</v>
      </c>
      <c r="Z40">
        <v>3.1661063957018101</v>
      </c>
      <c r="AA40">
        <v>-6.3923587344894104</v>
      </c>
      <c r="AB40">
        <v>53.634226537003997</v>
      </c>
      <c r="AC40">
        <v>0</v>
      </c>
      <c r="AD40">
        <v>3.0838225619547899</v>
      </c>
      <c r="AE40">
        <f>6.35988494698526*(-1)</f>
        <v>-6.3598849469852601</v>
      </c>
      <c r="AF40">
        <v>398.87937570401101</v>
      </c>
      <c r="AG40">
        <v>0</v>
      </c>
      <c r="AH40">
        <v>1.4835361689781901</v>
      </c>
      <c r="AI40">
        <v>-9.6662224889839994</v>
      </c>
      <c r="AJ40">
        <v>123.24846906900299</v>
      </c>
      <c r="AK40">
        <v>1</v>
      </c>
      <c r="AL40">
        <v>0</v>
      </c>
      <c r="AM40">
        <f>0*(-1)</f>
        <v>0</v>
      </c>
      <c r="AN40">
        <v>0</v>
      </c>
      <c r="AO40">
        <v>0</v>
      </c>
      <c r="AP40">
        <v>1.3741291075194799</v>
      </c>
      <c r="AQ40">
        <v>-8.1360435978266796</v>
      </c>
      <c r="AR40">
        <v>144.65238945699801</v>
      </c>
      <c r="AS40">
        <v>1</v>
      </c>
      <c r="AT40">
        <v>0</v>
      </c>
      <c r="AU40">
        <f t="shared" si="3"/>
        <v>0</v>
      </c>
      <c r="AV40">
        <v>0</v>
      </c>
      <c r="AW40">
        <v>0</v>
      </c>
      <c r="AX40">
        <v>1.07838413824904</v>
      </c>
      <c r="AY40">
        <v>-9.84266914298966</v>
      </c>
      <c r="AZ40">
        <v>96.657037303004401</v>
      </c>
      <c r="BA40">
        <v>1</v>
      </c>
      <c r="BB40">
        <v>0</v>
      </c>
      <c r="BC40">
        <f>0*(-1)</f>
        <v>0</v>
      </c>
      <c r="BD40">
        <v>0</v>
      </c>
      <c r="BE40">
        <v>0</v>
      </c>
      <c r="BF40">
        <v>0.77402638105621102</v>
      </c>
      <c r="BG40">
        <v>-9.6891060861238305</v>
      </c>
      <c r="BH40">
        <v>95.234017606999203</v>
      </c>
      <c r="BI40">
        <v>1</v>
      </c>
      <c r="BJ40">
        <v>0</v>
      </c>
      <c r="BK40">
        <f>0*(-1)</f>
        <v>0</v>
      </c>
      <c r="BL40">
        <v>0</v>
      </c>
    </row>
    <row r="41" spans="1:64" x14ac:dyDescent="0.4">
      <c r="A41">
        <v>0</v>
      </c>
      <c r="B41">
        <v>2.0420002151609902</v>
      </c>
      <c r="C41">
        <v>-9.4680683407232298</v>
      </c>
      <c r="D41">
        <v>57.166088415004197</v>
      </c>
      <c r="E41">
        <v>1</v>
      </c>
      <c r="F41">
        <v>0</v>
      </c>
      <c r="G41">
        <f>0*(-1)</f>
        <v>0</v>
      </c>
      <c r="H41">
        <v>0</v>
      </c>
      <c r="I41">
        <v>0</v>
      </c>
      <c r="J41">
        <v>3.92743220072134</v>
      </c>
      <c r="K41">
        <v>-3.44756211155235</v>
      </c>
      <c r="L41">
        <v>63.203161324003297</v>
      </c>
      <c r="M41">
        <v>0</v>
      </c>
      <c r="N41">
        <v>3.384705721</v>
      </c>
      <c r="O41">
        <f>3.051566125*(-1)</f>
        <v>-3.0515661249999999</v>
      </c>
      <c r="P41">
        <v>150.5198628</v>
      </c>
      <c r="Q41">
        <v>0</v>
      </c>
      <c r="R41">
        <v>2.4857594088491002</v>
      </c>
      <c r="S41">
        <v>-8.7137036259347607</v>
      </c>
      <c r="T41">
        <v>29.2081804749977</v>
      </c>
      <c r="U41">
        <v>0</v>
      </c>
      <c r="V41">
        <v>2.4708716119999998</v>
      </c>
      <c r="W41">
        <f>8.793120941*(-1)</f>
        <v>-8.7931209409999997</v>
      </c>
      <c r="X41">
        <v>692.20562570000004</v>
      </c>
      <c r="Y41">
        <v>0</v>
      </c>
      <c r="Z41">
        <v>2.3261557946375602</v>
      </c>
      <c r="AA41">
        <v>-8.6895531824263408</v>
      </c>
      <c r="AB41">
        <v>93.553883527005297</v>
      </c>
      <c r="AC41">
        <v>1</v>
      </c>
      <c r="AD41">
        <v>0</v>
      </c>
      <c r="AE41">
        <f>0*(-1)</f>
        <v>0</v>
      </c>
      <c r="AF41">
        <v>0</v>
      </c>
      <c r="AG41">
        <v>0</v>
      </c>
      <c r="AH41">
        <v>1.4400827551105599</v>
      </c>
      <c r="AI41">
        <v>-8.7684275760168706</v>
      </c>
      <c r="AJ41">
        <v>112.443568044996</v>
      </c>
      <c r="AK41">
        <v>1</v>
      </c>
      <c r="AL41">
        <v>0</v>
      </c>
      <c r="AM41">
        <f>0*(-1)</f>
        <v>0</v>
      </c>
      <c r="AN41">
        <v>0</v>
      </c>
      <c r="AO41">
        <v>0</v>
      </c>
      <c r="AP41">
        <v>1.3625952711637801</v>
      </c>
      <c r="AQ41">
        <v>-9.4134669341206791</v>
      </c>
      <c r="AR41">
        <v>58.045111537998302</v>
      </c>
      <c r="AS41">
        <v>0</v>
      </c>
      <c r="AT41">
        <v>1.3617045999999999</v>
      </c>
      <c r="AU41">
        <f>9.492171554*(-1)</f>
        <v>-9.4921715540000005</v>
      </c>
      <c r="AV41">
        <v>747.12894129999995</v>
      </c>
      <c r="AW41">
        <v>0</v>
      </c>
      <c r="AX41">
        <v>0.80081339461645296</v>
      </c>
      <c r="AY41">
        <v>-9.9249460935750395</v>
      </c>
      <c r="AZ41">
        <v>95.819772150003701</v>
      </c>
      <c r="BA41">
        <v>1</v>
      </c>
      <c r="BB41">
        <v>0</v>
      </c>
      <c r="BC41">
        <f>0*(-1)</f>
        <v>0</v>
      </c>
      <c r="BD41">
        <v>0</v>
      </c>
      <c r="BE41">
        <v>0</v>
      </c>
      <c r="BF41">
        <v>1.9193594499529201</v>
      </c>
      <c r="BG41">
        <v>-3.67858937751198</v>
      </c>
      <c r="BH41">
        <v>95.024902660996304</v>
      </c>
      <c r="BI41">
        <v>0</v>
      </c>
      <c r="BJ41">
        <v>1.8599988059999999</v>
      </c>
      <c r="BK41">
        <f>3.785993029*(-1)</f>
        <v>-3.7859930290000001</v>
      </c>
      <c r="BL41">
        <v>106.2540243</v>
      </c>
    </row>
    <row r="42" spans="1:64" x14ac:dyDescent="0.4">
      <c r="A42">
        <v>0</v>
      </c>
      <c r="B42">
        <v>2.9723718177274798</v>
      </c>
      <c r="C42">
        <v>-9.9082893474757707</v>
      </c>
      <c r="D42">
        <v>59.262304197996798</v>
      </c>
      <c r="E42">
        <v>1</v>
      </c>
      <c r="F42">
        <v>0</v>
      </c>
      <c r="G42">
        <f>0*(-1)</f>
        <v>0</v>
      </c>
      <c r="H42">
        <v>0</v>
      </c>
      <c r="I42">
        <v>0</v>
      </c>
      <c r="J42">
        <v>2.3282930023952502</v>
      </c>
      <c r="K42">
        <v>-9.1655857781688006</v>
      </c>
      <c r="L42">
        <v>62.588799577002597</v>
      </c>
      <c r="M42">
        <v>0</v>
      </c>
      <c r="N42">
        <v>2.2485684300000002</v>
      </c>
      <c r="O42">
        <f>9.612680675*(-1)</f>
        <v>-9.612680675</v>
      </c>
      <c r="P42">
        <v>433.92345740000002</v>
      </c>
      <c r="Q42">
        <v>0</v>
      </c>
      <c r="R42">
        <v>4.51792092958841</v>
      </c>
      <c r="S42">
        <v>-3.47887674568925</v>
      </c>
      <c r="T42">
        <v>29.4383655850033</v>
      </c>
      <c r="U42">
        <v>0</v>
      </c>
      <c r="V42">
        <v>4.0533045870000004</v>
      </c>
      <c r="W42">
        <f>3.803535839*(-1)</f>
        <v>-3.8035358389999998</v>
      </c>
      <c r="X42">
        <v>210.8448995</v>
      </c>
      <c r="Y42">
        <v>0</v>
      </c>
      <c r="Z42">
        <v>3.4174494685797701</v>
      </c>
      <c r="AA42">
        <v>-5.7974649742761404</v>
      </c>
      <c r="AB42">
        <v>54.613054408997399</v>
      </c>
      <c r="AC42">
        <v>0</v>
      </c>
      <c r="AD42">
        <v>3.2439571402238498</v>
      </c>
      <c r="AE42">
        <f>6.24108109180816*(-1)</f>
        <v>-6.2410810918081596</v>
      </c>
      <c r="AF42">
        <v>400.86841592600098</v>
      </c>
      <c r="AG42">
        <v>0</v>
      </c>
      <c r="AH42">
        <v>1.9295788314962901</v>
      </c>
      <c r="AI42">
        <v>-6.8421668348687898</v>
      </c>
      <c r="AJ42">
        <v>75.281583053001597</v>
      </c>
      <c r="AK42">
        <v>0</v>
      </c>
      <c r="AL42">
        <v>2.0957080440000002</v>
      </c>
      <c r="AM42">
        <f>6.425294855*(-1)</f>
        <v>-6.4252948549999997</v>
      </c>
      <c r="AN42">
        <v>310.0394569</v>
      </c>
      <c r="AO42">
        <v>0</v>
      </c>
      <c r="AP42">
        <v>1.2941220631809001</v>
      </c>
      <c r="AQ42">
        <v>-8.4926052838231492</v>
      </c>
      <c r="AR42">
        <v>84.804905632998199</v>
      </c>
      <c r="AS42">
        <v>0</v>
      </c>
      <c r="AT42">
        <v>1.3467040480000001</v>
      </c>
      <c r="AU42">
        <f>8.326181226*(-1)</f>
        <v>-8.3261812259999992</v>
      </c>
      <c r="AV42">
        <v>276.71519790000002</v>
      </c>
      <c r="AW42">
        <v>0</v>
      </c>
      <c r="AX42">
        <v>1.56564960941395</v>
      </c>
      <c r="AY42">
        <v>-7.4485613744139902</v>
      </c>
      <c r="AZ42">
        <v>62.091077100994802</v>
      </c>
      <c r="BA42">
        <v>0</v>
      </c>
      <c r="BB42">
        <v>1.547968832</v>
      </c>
      <c r="BC42">
        <f>7.172114572*(-1)</f>
        <v>-7.1721145719999999</v>
      </c>
      <c r="BD42">
        <v>340.80978959999999</v>
      </c>
      <c r="BE42">
        <v>0</v>
      </c>
      <c r="BF42">
        <v>1.0422404074424401</v>
      </c>
      <c r="BG42">
        <v>-8.9024873286035007</v>
      </c>
      <c r="BH42">
        <v>106.88490094299701</v>
      </c>
      <c r="BI42">
        <v>1</v>
      </c>
      <c r="BJ42">
        <v>0</v>
      </c>
      <c r="BK42">
        <f>0*(-1)</f>
        <v>0</v>
      </c>
      <c r="BL42">
        <v>0</v>
      </c>
    </row>
    <row r="43" spans="1:64" x14ac:dyDescent="0.4">
      <c r="A43">
        <v>0</v>
      </c>
      <c r="B43">
        <v>2.9104675606493</v>
      </c>
      <c r="C43">
        <v>-9.9038901991245201</v>
      </c>
      <c r="D43">
        <v>74.793254958000006</v>
      </c>
      <c r="E43">
        <v>1</v>
      </c>
      <c r="F43">
        <v>0</v>
      </c>
      <c r="G43">
        <f>0*(-1)</f>
        <v>0</v>
      </c>
      <c r="H43">
        <v>0</v>
      </c>
      <c r="I43">
        <v>0</v>
      </c>
      <c r="J43">
        <v>2.3179764170553301</v>
      </c>
      <c r="K43">
        <v>-9.7616989212785104</v>
      </c>
      <c r="L43">
        <v>108.883731116999</v>
      </c>
      <c r="M43">
        <v>1</v>
      </c>
      <c r="N43">
        <v>0</v>
      </c>
      <c r="O43">
        <f>0*(-1)</f>
        <v>0</v>
      </c>
      <c r="P43">
        <v>0</v>
      </c>
      <c r="Q43">
        <v>0</v>
      </c>
      <c r="R43">
        <v>2.6150666363436299</v>
      </c>
      <c r="S43">
        <v>-6.3467959615308098</v>
      </c>
      <c r="T43">
        <v>67.213078446999106</v>
      </c>
      <c r="U43">
        <v>0</v>
      </c>
      <c r="V43">
        <v>2.6779641650000001</v>
      </c>
      <c r="W43">
        <f>5.673631474*(-1)</f>
        <v>-5.6736314739999996</v>
      </c>
      <c r="X43">
        <v>133.74369519999999</v>
      </c>
      <c r="Y43">
        <v>0</v>
      </c>
      <c r="Z43">
        <v>1.12214521340124</v>
      </c>
      <c r="AA43">
        <v>-9.6528271444585005</v>
      </c>
      <c r="AB43">
        <v>131.60093199499499</v>
      </c>
      <c r="AC43">
        <v>1</v>
      </c>
      <c r="AD43">
        <v>0</v>
      </c>
      <c r="AE43">
        <f>0*(-1)</f>
        <v>0</v>
      </c>
      <c r="AF43">
        <v>0</v>
      </c>
      <c r="AG43">
        <v>0</v>
      </c>
      <c r="AH43">
        <v>1.42454183335604</v>
      </c>
      <c r="AI43">
        <v>-9.6284277296285605</v>
      </c>
      <c r="AJ43">
        <v>122.03255636599999</v>
      </c>
      <c r="AK43">
        <v>1</v>
      </c>
      <c r="AL43">
        <v>0</v>
      </c>
      <c r="AM43">
        <f>0*(-1)</f>
        <v>0</v>
      </c>
      <c r="AN43">
        <v>0</v>
      </c>
      <c r="AO43">
        <v>0</v>
      </c>
      <c r="AP43">
        <v>1.7464618404585099</v>
      </c>
      <c r="AQ43">
        <v>-7.7156010351380999</v>
      </c>
      <c r="AR43">
        <v>84.642951367997696</v>
      </c>
      <c r="AS43">
        <v>0</v>
      </c>
      <c r="AT43">
        <v>1.856507312</v>
      </c>
      <c r="AU43">
        <f>7.632698041*(-1)</f>
        <v>-7.6326980410000003</v>
      </c>
      <c r="AV43">
        <v>637.60489970000003</v>
      </c>
      <c r="AW43">
        <v>0</v>
      </c>
      <c r="AX43">
        <v>0.96652977219785496</v>
      </c>
      <c r="AY43">
        <v>-9.4153975006761694</v>
      </c>
      <c r="AZ43">
        <v>135.67718173799901</v>
      </c>
      <c r="BA43">
        <v>1</v>
      </c>
      <c r="BB43">
        <v>0</v>
      </c>
      <c r="BC43">
        <f>0*(-1)</f>
        <v>0</v>
      </c>
      <c r="BD43">
        <v>0</v>
      </c>
      <c r="BE43">
        <v>0</v>
      </c>
      <c r="BF43">
        <v>0.97667348650388197</v>
      </c>
      <c r="BG43">
        <v>-9.8229401534523504</v>
      </c>
      <c r="BH43">
        <v>75.904463418999498</v>
      </c>
      <c r="BI43">
        <v>0</v>
      </c>
      <c r="BJ43">
        <v>0.96889620799999998</v>
      </c>
      <c r="BK43">
        <f>9.836246149*(-1)</f>
        <v>-9.8362461490000008</v>
      </c>
      <c r="BL43">
        <v>875.85989510000002</v>
      </c>
    </row>
    <row r="44" spans="1:64" x14ac:dyDescent="0.4">
      <c r="A44">
        <v>0</v>
      </c>
      <c r="B44">
        <v>3.0727241017864002</v>
      </c>
      <c r="C44">
        <v>-9.8445222499373806</v>
      </c>
      <c r="D44">
        <v>58.479462515999302</v>
      </c>
      <c r="E44">
        <v>1</v>
      </c>
      <c r="F44">
        <v>0</v>
      </c>
      <c r="G44">
        <f>0*(-1)</f>
        <v>0</v>
      </c>
      <c r="H44">
        <v>0</v>
      </c>
      <c r="I44">
        <v>0</v>
      </c>
      <c r="J44">
        <v>2.7956184129773001</v>
      </c>
      <c r="K44">
        <v>-9.0021071789021097</v>
      </c>
      <c r="L44">
        <v>62.1915917139995</v>
      </c>
      <c r="M44">
        <v>1</v>
      </c>
      <c r="N44">
        <v>0</v>
      </c>
      <c r="O44">
        <f>0*(-1)</f>
        <v>0</v>
      </c>
      <c r="P44">
        <v>0</v>
      </c>
      <c r="Q44">
        <v>0</v>
      </c>
      <c r="R44">
        <v>1.98135221482779</v>
      </c>
      <c r="S44">
        <v>-8.7176053575896599</v>
      </c>
      <c r="T44">
        <v>69.421252316002196</v>
      </c>
      <c r="U44">
        <v>1</v>
      </c>
      <c r="V44">
        <v>0</v>
      </c>
      <c r="W44">
        <f>0*(-1)</f>
        <v>0</v>
      </c>
      <c r="X44">
        <v>0</v>
      </c>
      <c r="Y44">
        <v>0</v>
      </c>
      <c r="Z44">
        <v>1.53677254231671</v>
      </c>
      <c r="AA44">
        <v>-8.8913528460001707</v>
      </c>
      <c r="AB44">
        <v>137.28733410600299</v>
      </c>
      <c r="AC44">
        <v>1</v>
      </c>
      <c r="AD44">
        <v>0</v>
      </c>
      <c r="AE44">
        <f>0*(-1)</f>
        <v>0</v>
      </c>
      <c r="AF44">
        <v>0</v>
      </c>
      <c r="AG44">
        <v>0</v>
      </c>
      <c r="AH44">
        <v>3.5082722742919699</v>
      </c>
      <c r="AI44">
        <v>-3.2024539189411998</v>
      </c>
      <c r="AJ44">
        <v>55.000774038002398</v>
      </c>
      <c r="AK44">
        <v>0</v>
      </c>
      <c r="AL44">
        <v>3.6006750200000002</v>
      </c>
      <c r="AM44">
        <f>3.633092065*(-1)</f>
        <v>-3.633092065</v>
      </c>
      <c r="AN44">
        <v>161.01072439999999</v>
      </c>
      <c r="AO44">
        <v>0</v>
      </c>
      <c r="AP44">
        <v>1.2734448761227399</v>
      </c>
      <c r="AQ44">
        <v>-8.8949605781430403</v>
      </c>
      <c r="AR44">
        <v>59.224055934006103</v>
      </c>
      <c r="AS44">
        <v>1</v>
      </c>
      <c r="AT44">
        <v>0</v>
      </c>
      <c r="AU44">
        <f>0*(-1)</f>
        <v>0</v>
      </c>
      <c r="AV44">
        <v>0</v>
      </c>
      <c r="AW44">
        <v>0</v>
      </c>
      <c r="AX44">
        <v>1.74545163487304</v>
      </c>
      <c r="AY44">
        <v>-8.9760621705226704</v>
      </c>
      <c r="AZ44">
        <v>83.846488662995398</v>
      </c>
      <c r="BA44">
        <v>1</v>
      </c>
      <c r="BB44">
        <v>0</v>
      </c>
      <c r="BC44">
        <f>0*(-1)</f>
        <v>0</v>
      </c>
      <c r="BD44">
        <v>0</v>
      </c>
      <c r="BE44">
        <v>0</v>
      </c>
      <c r="BF44">
        <v>0.82820106157653395</v>
      </c>
      <c r="BG44">
        <v>-9.8866660104629602</v>
      </c>
      <c r="BH44">
        <v>61.1689738080021</v>
      </c>
      <c r="BI44">
        <v>1</v>
      </c>
      <c r="BJ44">
        <v>0</v>
      </c>
      <c r="BK44">
        <f>0*(-1)</f>
        <v>0</v>
      </c>
      <c r="BL44">
        <v>0</v>
      </c>
    </row>
    <row r="45" spans="1:64" x14ac:dyDescent="0.4">
      <c r="A45">
        <v>0</v>
      </c>
      <c r="B45">
        <v>2.3083089270912698</v>
      </c>
      <c r="C45">
        <v>-9.4066840522539703</v>
      </c>
      <c r="D45">
        <v>56.816854944998298</v>
      </c>
      <c r="E45">
        <v>1</v>
      </c>
      <c r="F45">
        <v>0</v>
      </c>
      <c r="G45">
        <f>0*(-1)</f>
        <v>0</v>
      </c>
      <c r="H45">
        <v>0</v>
      </c>
      <c r="I45">
        <v>0</v>
      </c>
      <c r="J45">
        <v>3.6502798505885998</v>
      </c>
      <c r="K45">
        <v>-7.6444741183421998</v>
      </c>
      <c r="L45">
        <v>34.153387039994399</v>
      </c>
      <c r="M45">
        <v>0</v>
      </c>
      <c r="N45">
        <v>3.6980093260000002</v>
      </c>
      <c r="O45">
        <f>7.438367301*(-1)</f>
        <v>-7.4383673010000004</v>
      </c>
      <c r="P45">
        <v>409.35294340000002</v>
      </c>
      <c r="Q45">
        <v>0</v>
      </c>
      <c r="R45">
        <v>1.4796851729204199</v>
      </c>
      <c r="S45">
        <v>-9.65029996934887</v>
      </c>
      <c r="T45">
        <v>88.116224539000498</v>
      </c>
      <c r="U45">
        <v>1</v>
      </c>
      <c r="V45">
        <v>0</v>
      </c>
      <c r="W45">
        <f>0*(-1)</f>
        <v>0</v>
      </c>
      <c r="X45">
        <v>0</v>
      </c>
      <c r="Y45">
        <v>0</v>
      </c>
      <c r="Z45">
        <v>1.2151052401748801</v>
      </c>
      <c r="AA45">
        <v>-9.4728502831496098</v>
      </c>
      <c r="AB45">
        <v>76.839165490004206</v>
      </c>
      <c r="AC45">
        <v>1</v>
      </c>
      <c r="AD45">
        <v>0</v>
      </c>
      <c r="AE45">
        <f>0*(-1)</f>
        <v>0</v>
      </c>
      <c r="AF45">
        <v>0</v>
      </c>
      <c r="AG45">
        <v>0</v>
      </c>
      <c r="AH45">
        <v>2.83823814990504</v>
      </c>
      <c r="AI45">
        <v>-5.8966309879802701</v>
      </c>
      <c r="AJ45">
        <v>52.935231030001802</v>
      </c>
      <c r="AK45">
        <v>0</v>
      </c>
      <c r="AL45">
        <v>2.7936236079999999</v>
      </c>
      <c r="AM45">
        <f>6.171819435*(-1)</f>
        <v>-6.1718194349999997</v>
      </c>
      <c r="AN45">
        <v>336.12011810000001</v>
      </c>
      <c r="AO45">
        <v>0</v>
      </c>
      <c r="AP45">
        <v>1.4709124773147899</v>
      </c>
      <c r="AQ45">
        <v>-7.1732476949430897</v>
      </c>
      <c r="AR45">
        <v>141.052603106996</v>
      </c>
      <c r="AS45">
        <v>0</v>
      </c>
      <c r="AT45">
        <v>1.7430487160000001</v>
      </c>
      <c r="AU45">
        <f>7.454810601*(-1)</f>
        <v>-7.4548106010000001</v>
      </c>
      <c r="AV45">
        <v>162.3237876</v>
      </c>
      <c r="AW45">
        <v>0</v>
      </c>
      <c r="AX45">
        <v>1.0775744585312901</v>
      </c>
      <c r="AY45">
        <v>-9.7182677735086092</v>
      </c>
      <c r="AZ45">
        <v>84.352161198999895</v>
      </c>
      <c r="BA45">
        <v>1</v>
      </c>
      <c r="BB45">
        <v>0</v>
      </c>
      <c r="BC45">
        <f>0*(-1)</f>
        <v>0</v>
      </c>
      <c r="BD45">
        <v>0</v>
      </c>
      <c r="BE45">
        <v>0</v>
      </c>
      <c r="BF45">
        <v>0.87910558445693199</v>
      </c>
      <c r="BG45">
        <v>-9.8997230223891108</v>
      </c>
      <c r="BH45">
        <v>104.147120196998</v>
      </c>
      <c r="BI45">
        <v>1</v>
      </c>
      <c r="BJ45">
        <v>0</v>
      </c>
      <c r="BK45">
        <f>0*(-1)</f>
        <v>0</v>
      </c>
      <c r="BL45">
        <v>0</v>
      </c>
    </row>
    <row r="46" spans="1:64" x14ac:dyDescent="0.4">
      <c r="A46">
        <v>0</v>
      </c>
      <c r="B46">
        <v>5.1024807916655899</v>
      </c>
      <c r="C46">
        <v>-2.6030455605406702</v>
      </c>
      <c r="D46">
        <v>34.010272913998001</v>
      </c>
      <c r="E46">
        <v>0</v>
      </c>
      <c r="F46">
        <v>5.0578753612077998</v>
      </c>
      <c r="G46">
        <f>2.46339504882164*(-1)</f>
        <v>-2.4633950488216398</v>
      </c>
      <c r="H46">
        <v>190.64008663099901</v>
      </c>
      <c r="I46">
        <v>0</v>
      </c>
      <c r="J46">
        <v>2.3004712291272802</v>
      </c>
      <c r="K46">
        <v>-9.9112021218070705</v>
      </c>
      <c r="L46">
        <v>110.329579414996</v>
      </c>
      <c r="M46">
        <v>1</v>
      </c>
      <c r="N46">
        <v>0</v>
      </c>
      <c r="O46">
        <f>0*(-1)</f>
        <v>0</v>
      </c>
      <c r="P46">
        <v>0</v>
      </c>
      <c r="Q46">
        <v>0</v>
      </c>
      <c r="R46">
        <v>1.62584351058921</v>
      </c>
      <c r="S46">
        <v>-9.5123253599627304</v>
      </c>
      <c r="T46">
        <v>139.23304513399401</v>
      </c>
      <c r="U46">
        <v>1</v>
      </c>
      <c r="V46">
        <v>0</v>
      </c>
      <c r="W46">
        <f>0*(-1)</f>
        <v>0</v>
      </c>
      <c r="X46">
        <v>0</v>
      </c>
      <c r="Y46">
        <v>0</v>
      </c>
      <c r="Z46">
        <v>1.6860645976959201</v>
      </c>
      <c r="AA46">
        <v>-9.2464430733557208</v>
      </c>
      <c r="AB46">
        <v>130.925315562999</v>
      </c>
      <c r="AC46">
        <v>1</v>
      </c>
      <c r="AD46">
        <v>0</v>
      </c>
      <c r="AE46">
        <f>0*(-1)</f>
        <v>0</v>
      </c>
      <c r="AF46">
        <v>0</v>
      </c>
      <c r="AG46">
        <v>0</v>
      </c>
      <c r="AH46">
        <v>1.09090227499606</v>
      </c>
      <c r="AI46">
        <v>-9.3520681313707303</v>
      </c>
      <c r="AJ46">
        <v>143.08201049700401</v>
      </c>
      <c r="AK46">
        <v>0</v>
      </c>
      <c r="AL46">
        <v>0.98171129599999996</v>
      </c>
      <c r="AM46">
        <f>9.474763162*(-1)</f>
        <v>-9.4747631620000003</v>
      </c>
      <c r="AN46">
        <v>349.71492039999998</v>
      </c>
      <c r="AO46">
        <v>0</v>
      </c>
      <c r="AP46">
        <v>1.3663505341648501</v>
      </c>
      <c r="AQ46">
        <v>-9.5290355499520007</v>
      </c>
      <c r="AR46">
        <v>111.163889712996</v>
      </c>
      <c r="AS46">
        <v>1</v>
      </c>
      <c r="AT46">
        <v>0</v>
      </c>
      <c r="AU46">
        <f>0*(-1)</f>
        <v>0</v>
      </c>
      <c r="AV46">
        <v>0</v>
      </c>
      <c r="AW46">
        <v>0</v>
      </c>
      <c r="AX46">
        <v>0.92779930008483802</v>
      </c>
      <c r="AY46">
        <v>-9.8303612722636302</v>
      </c>
      <c r="AZ46">
        <v>62.149838046003403</v>
      </c>
      <c r="BA46">
        <v>0</v>
      </c>
      <c r="BB46">
        <v>0.97899296300000005</v>
      </c>
      <c r="BC46">
        <f>9.775537621*(-1)</f>
        <v>-9.7755376209999998</v>
      </c>
      <c r="BD46">
        <v>681.18253110000001</v>
      </c>
      <c r="BE46">
        <v>0</v>
      </c>
      <c r="BF46">
        <v>0.93643277061736496</v>
      </c>
      <c r="BG46">
        <v>-9.8822784151835208</v>
      </c>
      <c r="BH46">
        <v>76.031402838001597</v>
      </c>
      <c r="BI46">
        <v>1</v>
      </c>
      <c r="BJ46">
        <v>0</v>
      </c>
      <c r="BK46">
        <f>0*(-1)</f>
        <v>0</v>
      </c>
      <c r="BL46">
        <v>0</v>
      </c>
    </row>
    <row r="47" spans="1:64" x14ac:dyDescent="0.4">
      <c r="A47">
        <v>0</v>
      </c>
      <c r="B47">
        <v>3.0109435016733901</v>
      </c>
      <c r="C47">
        <v>-9.8765679228091301</v>
      </c>
      <c r="D47">
        <v>54.5364107560017</v>
      </c>
      <c r="E47">
        <v>1</v>
      </c>
      <c r="F47">
        <v>0</v>
      </c>
      <c r="G47">
        <f>0*(-1)</f>
        <v>0</v>
      </c>
      <c r="H47">
        <v>0</v>
      </c>
      <c r="I47">
        <v>0</v>
      </c>
      <c r="J47">
        <v>3.8400707644474199</v>
      </c>
      <c r="K47">
        <v>-5.4501363884562002</v>
      </c>
      <c r="L47">
        <v>33.681600755997302</v>
      </c>
      <c r="M47">
        <v>0</v>
      </c>
      <c r="N47">
        <v>3.8768173739999998</v>
      </c>
      <c r="O47">
        <f>5.202892315*(-1)</f>
        <v>-5.2028923149999997</v>
      </c>
      <c r="P47">
        <v>383.1075586</v>
      </c>
      <c r="Q47">
        <v>0</v>
      </c>
      <c r="R47">
        <v>2.57882988640042</v>
      </c>
      <c r="S47">
        <v>-7.8515584585943898</v>
      </c>
      <c r="T47">
        <v>29.760852339997601</v>
      </c>
      <c r="U47">
        <v>0</v>
      </c>
      <c r="V47">
        <v>2.6081821989999998</v>
      </c>
      <c r="W47">
        <f>7.877463447*(-1)</f>
        <v>-7.8774634470000002</v>
      </c>
      <c r="X47">
        <v>580.12296579999997</v>
      </c>
      <c r="Y47">
        <v>0</v>
      </c>
      <c r="Z47">
        <v>2.3791161540044699</v>
      </c>
      <c r="AA47">
        <v>-6.3947603473818901</v>
      </c>
      <c r="AB47">
        <v>113.76758306899799</v>
      </c>
      <c r="AC47">
        <v>0</v>
      </c>
      <c r="AD47">
        <v>2.42441218669373</v>
      </c>
      <c r="AE47">
        <f>6.29775286923104*(-1)</f>
        <v>-6.2977528692310401</v>
      </c>
      <c r="AF47">
        <v>311.17685652199702</v>
      </c>
      <c r="AG47">
        <v>0</v>
      </c>
      <c r="AH47">
        <v>3.24813132627368</v>
      </c>
      <c r="AI47">
        <v>-4.7052404701277597</v>
      </c>
      <c r="AJ47">
        <v>49.977496432002198</v>
      </c>
      <c r="AK47">
        <v>0</v>
      </c>
      <c r="AL47">
        <v>3.372350618</v>
      </c>
      <c r="AM47">
        <f>4.068413242*(-1)</f>
        <v>-4.0684132420000001</v>
      </c>
      <c r="AN47">
        <v>169.88848100000001</v>
      </c>
      <c r="AO47">
        <v>0</v>
      </c>
      <c r="AP47">
        <v>1.07168157832772</v>
      </c>
      <c r="AQ47">
        <v>-9.4150311695813595</v>
      </c>
      <c r="AR47">
        <v>133.53102362400301</v>
      </c>
      <c r="AS47">
        <v>1</v>
      </c>
      <c r="AT47">
        <v>0</v>
      </c>
      <c r="AU47">
        <f>0*(-1)</f>
        <v>0</v>
      </c>
      <c r="AV47">
        <v>0</v>
      </c>
      <c r="AW47">
        <v>0</v>
      </c>
      <c r="AX47">
        <v>1.2173242523846699</v>
      </c>
      <c r="AY47">
        <v>-9.1184821714895996</v>
      </c>
      <c r="AZ47">
        <v>71.627848841002503</v>
      </c>
      <c r="BA47">
        <v>1</v>
      </c>
      <c r="BB47">
        <v>0</v>
      </c>
      <c r="BC47">
        <f>0*(-1)</f>
        <v>0</v>
      </c>
      <c r="BD47">
        <v>0</v>
      </c>
      <c r="BE47">
        <v>0</v>
      </c>
      <c r="BF47">
        <v>1.0039533552491</v>
      </c>
      <c r="BG47">
        <v>-8.6483997830920902</v>
      </c>
      <c r="BH47">
        <v>75.881503823002205</v>
      </c>
      <c r="BI47">
        <v>0</v>
      </c>
      <c r="BJ47">
        <v>1.062567195</v>
      </c>
      <c r="BK47">
        <f>8.905054584*(-1)</f>
        <v>-8.9050545840000002</v>
      </c>
      <c r="BL47">
        <v>288.47463490000001</v>
      </c>
    </row>
    <row r="48" spans="1:64" x14ac:dyDescent="0.4">
      <c r="A48">
        <v>0</v>
      </c>
      <c r="B48">
        <v>3.1150107761075998</v>
      </c>
      <c r="C48">
        <v>-9.7944529936376501</v>
      </c>
      <c r="D48">
        <v>58.111609551000498</v>
      </c>
      <c r="E48">
        <v>1</v>
      </c>
      <c r="F48">
        <v>0</v>
      </c>
      <c r="G48">
        <f>0*(-1)</f>
        <v>0</v>
      </c>
      <c r="H48">
        <v>0</v>
      </c>
      <c r="I48">
        <v>0</v>
      </c>
      <c r="J48">
        <v>5.2570362819192198</v>
      </c>
      <c r="K48">
        <v>-1.4126856988407701</v>
      </c>
      <c r="L48">
        <v>32.858564120004303</v>
      </c>
      <c r="M48">
        <v>0</v>
      </c>
      <c r="N48">
        <v>4.9795538370000001</v>
      </c>
      <c r="O48">
        <f>1.41596752*(-1)</f>
        <v>-1.4159675199999999</v>
      </c>
      <c r="P48">
        <v>118.9588546</v>
      </c>
      <c r="Q48">
        <v>0</v>
      </c>
      <c r="R48">
        <v>1.96422268577999</v>
      </c>
      <c r="S48">
        <v>-9.1266100575968405</v>
      </c>
      <c r="T48">
        <v>68.471044894002205</v>
      </c>
      <c r="U48">
        <v>1</v>
      </c>
      <c r="V48">
        <v>0</v>
      </c>
      <c r="W48">
        <f>0*(-1)</f>
        <v>0</v>
      </c>
      <c r="X48">
        <v>0</v>
      </c>
      <c r="Y48">
        <v>0</v>
      </c>
      <c r="Z48">
        <v>1.8945771892162599</v>
      </c>
      <c r="AA48">
        <v>-9.1245944437685704</v>
      </c>
      <c r="AB48">
        <v>116.10248113300599</v>
      </c>
      <c r="AC48">
        <v>1</v>
      </c>
      <c r="AD48">
        <v>0</v>
      </c>
      <c r="AE48">
        <f>0*(-1)</f>
        <v>0</v>
      </c>
      <c r="AF48">
        <v>0</v>
      </c>
      <c r="AG48">
        <v>0</v>
      </c>
      <c r="AH48">
        <v>1.22065018816867</v>
      </c>
      <c r="AI48">
        <v>-9.7803346776110498</v>
      </c>
      <c r="AJ48">
        <v>106.713087233001</v>
      </c>
      <c r="AK48">
        <v>1</v>
      </c>
      <c r="AL48">
        <v>0</v>
      </c>
      <c r="AM48">
        <f>0*(-1)</f>
        <v>0</v>
      </c>
      <c r="AN48">
        <v>0</v>
      </c>
      <c r="AO48">
        <v>0</v>
      </c>
      <c r="AP48">
        <v>1.17209863386987</v>
      </c>
      <c r="AQ48">
        <v>-9.9478135568464499</v>
      </c>
      <c r="AR48">
        <v>113.601056505001</v>
      </c>
      <c r="AS48">
        <v>1</v>
      </c>
      <c r="AT48">
        <v>0</v>
      </c>
      <c r="AU48">
        <f>0*(-1)</f>
        <v>0</v>
      </c>
      <c r="AV48">
        <v>0</v>
      </c>
      <c r="AW48">
        <v>0</v>
      </c>
      <c r="AX48">
        <v>1.9413512758345</v>
      </c>
      <c r="AY48">
        <v>-8.45049943165378</v>
      </c>
      <c r="AZ48">
        <v>83.971198925995793</v>
      </c>
      <c r="BA48">
        <v>1</v>
      </c>
      <c r="BB48">
        <v>0</v>
      </c>
      <c r="BC48">
        <f>0*(-1)</f>
        <v>0</v>
      </c>
      <c r="BD48">
        <v>0</v>
      </c>
      <c r="BE48">
        <v>0</v>
      </c>
      <c r="BF48">
        <v>1.0683408124460201</v>
      </c>
      <c r="BG48">
        <v>-9.6989016692369798</v>
      </c>
      <c r="BH48">
        <v>64.822502367998794</v>
      </c>
      <c r="BI48">
        <v>0</v>
      </c>
      <c r="BJ48">
        <v>1.039983324</v>
      </c>
      <c r="BK48">
        <f>9.75561838*(-1)</f>
        <v>-9.7556183799999996</v>
      </c>
      <c r="BL48">
        <v>799.11798699999997</v>
      </c>
    </row>
    <row r="49" spans="1:64" x14ac:dyDescent="0.4">
      <c r="A49">
        <v>0</v>
      </c>
      <c r="B49">
        <v>3.0615220403146099</v>
      </c>
      <c r="C49">
        <v>-9.8542485516273199</v>
      </c>
      <c r="D49">
        <v>58.267967333995301</v>
      </c>
      <c r="E49">
        <v>1</v>
      </c>
      <c r="F49">
        <v>0</v>
      </c>
      <c r="G49">
        <f>0*(-1)</f>
        <v>0</v>
      </c>
      <c r="H49">
        <v>0</v>
      </c>
      <c r="I49">
        <v>0</v>
      </c>
      <c r="J49">
        <v>3.0537866218772298</v>
      </c>
      <c r="K49">
        <v>-8.1122777562452892</v>
      </c>
      <c r="L49">
        <v>112.748326820001</v>
      </c>
      <c r="M49">
        <v>0</v>
      </c>
      <c r="N49">
        <v>3.0365774299999999</v>
      </c>
      <c r="O49">
        <f>8.28517508*(-1)</f>
        <v>-8.2851750800000001</v>
      </c>
      <c r="P49">
        <v>314.65228400000001</v>
      </c>
      <c r="Q49">
        <v>0</v>
      </c>
      <c r="R49">
        <v>3.6695040966533501</v>
      </c>
      <c r="S49">
        <v>-4.7548717511226002</v>
      </c>
      <c r="T49">
        <v>28.764816830996999</v>
      </c>
      <c r="U49">
        <v>0</v>
      </c>
      <c r="V49">
        <v>3.4775519319999999</v>
      </c>
      <c r="W49">
        <f>4.889545452*(-1)</f>
        <v>-4.8895454520000001</v>
      </c>
      <c r="X49">
        <v>363.5613702</v>
      </c>
      <c r="Y49">
        <v>0</v>
      </c>
      <c r="Z49">
        <v>2.0119550683681902</v>
      </c>
      <c r="AA49">
        <v>-8.3544625153882706</v>
      </c>
      <c r="AB49">
        <v>76.578785502002503</v>
      </c>
      <c r="AC49">
        <v>1</v>
      </c>
      <c r="AD49">
        <v>0</v>
      </c>
      <c r="AE49">
        <f>0*(-1)</f>
        <v>0</v>
      </c>
      <c r="AF49">
        <v>0</v>
      </c>
      <c r="AG49">
        <v>0</v>
      </c>
      <c r="AH49">
        <v>1.50839781671652</v>
      </c>
      <c r="AI49">
        <v>-9.5030450083572706</v>
      </c>
      <c r="AJ49">
        <v>76.530250691997907</v>
      </c>
      <c r="AK49">
        <v>0</v>
      </c>
      <c r="AL49">
        <v>1.53229433</v>
      </c>
      <c r="AM49">
        <f>9.405155419*(-1)</f>
        <v>-9.4051554189999997</v>
      </c>
      <c r="AN49">
        <v>643.03314890000001</v>
      </c>
      <c r="AO49">
        <v>0</v>
      </c>
      <c r="AP49">
        <v>1.6838894933305399</v>
      </c>
      <c r="AQ49">
        <v>-9.0965486223633807</v>
      </c>
      <c r="AR49">
        <v>52.348018065000304</v>
      </c>
      <c r="AS49">
        <v>0</v>
      </c>
      <c r="AT49">
        <v>1.6356785869999999</v>
      </c>
      <c r="AU49">
        <f>9.1082531*(-1)</f>
        <v>-9.1082531000000007</v>
      </c>
      <c r="AV49">
        <v>631.36147319999998</v>
      </c>
      <c r="AW49">
        <v>0</v>
      </c>
      <c r="AX49">
        <v>1.9814325791029599</v>
      </c>
      <c r="AY49">
        <v>-4.8295685180228096</v>
      </c>
      <c r="AZ49">
        <v>63.270174466000697</v>
      </c>
      <c r="BA49">
        <v>0</v>
      </c>
      <c r="BB49">
        <v>1.903899971</v>
      </c>
      <c r="BC49">
        <f>4.789049398*(-1)</f>
        <v>-4.7890493980000004</v>
      </c>
      <c r="BD49">
        <v>196.26898360000001</v>
      </c>
      <c r="BE49">
        <v>0</v>
      </c>
      <c r="BF49">
        <v>2.6475578536173501</v>
      </c>
      <c r="BG49">
        <v>-5.93387503319678</v>
      </c>
      <c r="BH49">
        <v>62.014958455998503</v>
      </c>
      <c r="BI49">
        <v>0</v>
      </c>
      <c r="BJ49">
        <v>2.848863449</v>
      </c>
      <c r="BK49">
        <f>6.305328851*(-1)</f>
        <v>-6.3053288509999996</v>
      </c>
      <c r="BL49">
        <v>190.010751</v>
      </c>
    </row>
    <row r="50" spans="1:64" x14ac:dyDescent="0.4">
      <c r="A50">
        <v>0</v>
      </c>
      <c r="B50">
        <v>3.5474350821571199</v>
      </c>
      <c r="C50">
        <v>-8.5510035864964191</v>
      </c>
      <c r="D50">
        <v>58.0285703460031</v>
      </c>
      <c r="E50">
        <v>0</v>
      </c>
      <c r="F50">
        <v>3.5243711048366801</v>
      </c>
      <c r="G50">
        <f>8.33182702995597*(-1)</f>
        <v>-8.3318270299559707</v>
      </c>
      <c r="H50">
        <v>498.347153548005</v>
      </c>
      <c r="I50">
        <v>0</v>
      </c>
      <c r="J50">
        <v>2.62144859519722</v>
      </c>
      <c r="K50">
        <v>-9.3217148731189798</v>
      </c>
      <c r="L50">
        <v>87.951858467000406</v>
      </c>
      <c r="M50">
        <v>1</v>
      </c>
      <c r="N50">
        <v>0</v>
      </c>
      <c r="O50">
        <f>0*(-1)</f>
        <v>0</v>
      </c>
      <c r="P50">
        <v>0</v>
      </c>
      <c r="Q50">
        <v>0</v>
      </c>
      <c r="R50">
        <v>2.7435571084328201</v>
      </c>
      <c r="S50">
        <v>-6.0533524611316798</v>
      </c>
      <c r="T50">
        <v>123.581581047998</v>
      </c>
      <c r="U50">
        <v>0</v>
      </c>
      <c r="V50">
        <v>2.7244418220000002</v>
      </c>
      <c r="W50">
        <f>5.303538822*(-1)</f>
        <v>-5.3035388220000002</v>
      </c>
      <c r="X50">
        <v>211.4342863</v>
      </c>
      <c r="Y50">
        <v>0</v>
      </c>
      <c r="Z50">
        <v>1.7569281285320599</v>
      </c>
      <c r="AA50">
        <v>-8.32673053252784</v>
      </c>
      <c r="AB50">
        <v>117.508552252998</v>
      </c>
      <c r="AC50">
        <v>1</v>
      </c>
      <c r="AD50">
        <v>0</v>
      </c>
      <c r="AE50">
        <f>0*(-1)</f>
        <v>0</v>
      </c>
      <c r="AF50">
        <v>0</v>
      </c>
      <c r="AG50">
        <v>0</v>
      </c>
      <c r="AH50">
        <v>3.86415214437414</v>
      </c>
      <c r="AI50">
        <v>-3.6823706524663899</v>
      </c>
      <c r="AJ50">
        <v>52.9962333099974</v>
      </c>
      <c r="AK50">
        <v>0</v>
      </c>
      <c r="AL50">
        <v>3.491329753</v>
      </c>
      <c r="AM50">
        <f>3.387302782*(-1)</f>
        <v>-3.3873027819999999</v>
      </c>
      <c r="AN50">
        <v>194.58019619999999</v>
      </c>
      <c r="AO50">
        <v>0</v>
      </c>
      <c r="AP50">
        <v>1.5467238092590301</v>
      </c>
      <c r="AQ50">
        <v>-8.8837514176316006</v>
      </c>
      <c r="AR50">
        <v>116.690144348998</v>
      </c>
      <c r="AS50">
        <v>1</v>
      </c>
      <c r="AT50">
        <v>0</v>
      </c>
      <c r="AU50">
        <f>0*(-1)</f>
        <v>0</v>
      </c>
      <c r="AV50">
        <v>0</v>
      </c>
      <c r="AW50">
        <v>0</v>
      </c>
      <c r="AX50">
        <v>1.22959846667967</v>
      </c>
      <c r="AY50">
        <v>-8.9400600641669108</v>
      </c>
      <c r="AZ50">
        <v>73.085171013997694</v>
      </c>
      <c r="BA50">
        <v>1</v>
      </c>
      <c r="BB50">
        <v>0</v>
      </c>
      <c r="BC50">
        <f>0*(-1)</f>
        <v>0</v>
      </c>
      <c r="BD50">
        <v>0</v>
      </c>
      <c r="BE50">
        <v>0</v>
      </c>
      <c r="BF50">
        <v>2.5654613466043998</v>
      </c>
      <c r="BG50">
        <v>-7.1977740564669004</v>
      </c>
      <c r="BH50">
        <v>78.2235967079977</v>
      </c>
      <c r="BI50">
        <v>0</v>
      </c>
      <c r="BJ50">
        <v>2.6387996299999998</v>
      </c>
      <c r="BK50">
        <f>6.775471804*(-1)</f>
        <v>-6.7754718040000004</v>
      </c>
      <c r="BL50">
        <v>289.84838739999998</v>
      </c>
    </row>
    <row r="51" spans="1:64" x14ac:dyDescent="0.4">
      <c r="A51">
        <v>0</v>
      </c>
      <c r="B51">
        <v>4.51451140213626</v>
      </c>
      <c r="C51">
        <v>-5.3604079818446797</v>
      </c>
      <c r="D51">
        <v>33.693658251999203</v>
      </c>
      <c r="E51">
        <v>0</v>
      </c>
      <c r="F51">
        <v>4.4910507681143796</v>
      </c>
      <c r="G51">
        <f>5.34817697418451*(-1)</f>
        <v>-5.3481769741845104</v>
      </c>
      <c r="H51">
        <v>425.915538593995</v>
      </c>
      <c r="I51">
        <v>0</v>
      </c>
      <c r="J51">
        <v>2.3433721107776502</v>
      </c>
      <c r="K51">
        <v>-9.3170154326598595</v>
      </c>
      <c r="L51">
        <v>109.02158254</v>
      </c>
      <c r="M51">
        <v>1</v>
      </c>
      <c r="N51">
        <v>0</v>
      </c>
      <c r="O51">
        <f>0*(-1)</f>
        <v>0</v>
      </c>
      <c r="P51">
        <v>0</v>
      </c>
      <c r="Q51">
        <v>0</v>
      </c>
      <c r="R51">
        <v>4.1908950919127497</v>
      </c>
      <c r="S51">
        <v>-0.65136761888404504</v>
      </c>
      <c r="T51">
        <v>28.4388227550007</v>
      </c>
      <c r="U51">
        <v>0</v>
      </c>
      <c r="V51">
        <v>3.1219005370000001</v>
      </c>
      <c r="W51">
        <f>0.628515936*(-1)</f>
        <v>-0.628515936</v>
      </c>
      <c r="X51">
        <v>19.957275240000001</v>
      </c>
      <c r="Y51">
        <v>0</v>
      </c>
      <c r="Z51">
        <v>2.1130511573445698</v>
      </c>
      <c r="AA51">
        <v>-8.6166549756485296</v>
      </c>
      <c r="AB51">
        <v>91.862549935998601</v>
      </c>
      <c r="AC51">
        <v>0</v>
      </c>
      <c r="AD51">
        <v>2.0753448926250799</v>
      </c>
      <c r="AE51">
        <f>8.81078882895259*(-1)</f>
        <v>-8.8107888289525906</v>
      </c>
      <c r="AF51">
        <v>608.87980366998795</v>
      </c>
      <c r="AG51">
        <v>0</v>
      </c>
      <c r="AH51">
        <v>1.25524251834392</v>
      </c>
      <c r="AI51">
        <v>-8.3298888647925793</v>
      </c>
      <c r="AJ51">
        <v>110.193765198004</v>
      </c>
      <c r="AK51">
        <v>1</v>
      </c>
      <c r="AL51">
        <v>0</v>
      </c>
      <c r="AM51">
        <f>0*(-1)</f>
        <v>0</v>
      </c>
      <c r="AN51">
        <v>0</v>
      </c>
      <c r="AO51">
        <v>0</v>
      </c>
      <c r="AP51">
        <v>1.21332816078154</v>
      </c>
      <c r="AQ51">
        <v>-8.4963682869365602</v>
      </c>
      <c r="AR51">
        <v>59.205878278997197</v>
      </c>
      <c r="AS51">
        <v>0</v>
      </c>
      <c r="AT51">
        <v>1.2178915269999999</v>
      </c>
      <c r="AU51">
        <f>8.496221798*(-1)</f>
        <v>-8.4962217980000005</v>
      </c>
      <c r="AV51">
        <v>278.59062130000001</v>
      </c>
      <c r="AW51">
        <v>0</v>
      </c>
      <c r="AX51">
        <v>1.08567734019129</v>
      </c>
      <c r="AY51">
        <v>-9.7932400712382908</v>
      </c>
      <c r="AZ51">
        <v>94.813316888998003</v>
      </c>
      <c r="BA51">
        <v>1</v>
      </c>
      <c r="BB51">
        <v>0</v>
      </c>
      <c r="BC51">
        <f>0*(-1)</f>
        <v>0</v>
      </c>
      <c r="BD51">
        <v>0</v>
      </c>
      <c r="BE51">
        <v>0</v>
      </c>
      <c r="BF51">
        <v>0.88023682780444601</v>
      </c>
      <c r="BG51">
        <v>-9.8041222486920994</v>
      </c>
      <c r="BH51">
        <v>75.915945658001803</v>
      </c>
      <c r="BI51">
        <v>1</v>
      </c>
      <c r="BJ51">
        <v>0</v>
      </c>
      <c r="BK51">
        <f>0*(-1)</f>
        <v>0</v>
      </c>
      <c r="BL51">
        <v>0</v>
      </c>
    </row>
    <row r="52" spans="1:64" x14ac:dyDescent="0.4">
      <c r="A52">
        <v>0</v>
      </c>
      <c r="B52">
        <v>5.1586172334042102</v>
      </c>
      <c r="C52">
        <v>-3.2909889528478899</v>
      </c>
      <c r="D52">
        <v>33.454411492995803</v>
      </c>
      <c r="E52">
        <v>0</v>
      </c>
      <c r="F52">
        <v>5.5234185821161903</v>
      </c>
      <c r="G52">
        <f>3.15570965663145*(-1)</f>
        <v>-3.15570965663145</v>
      </c>
      <c r="H52">
        <v>296.79695318899701</v>
      </c>
      <c r="I52">
        <v>0</v>
      </c>
      <c r="J52">
        <v>3.1435476779998601</v>
      </c>
      <c r="K52">
        <v>-5.95727012594977</v>
      </c>
      <c r="L52">
        <v>113.379213150998</v>
      </c>
      <c r="M52">
        <v>0</v>
      </c>
      <c r="N52">
        <v>3.1161398450000002</v>
      </c>
      <c r="O52">
        <f>5.96198765*(-1)</f>
        <v>-5.9619876500000002</v>
      </c>
      <c r="P52">
        <v>165.41268109999999</v>
      </c>
      <c r="Q52">
        <v>0</v>
      </c>
      <c r="R52">
        <v>3.81212346840669</v>
      </c>
      <c r="S52">
        <v>-3.8605672158407698</v>
      </c>
      <c r="T52">
        <v>28.358628542999199</v>
      </c>
      <c r="U52">
        <v>0</v>
      </c>
      <c r="V52">
        <v>3.8680348790000001</v>
      </c>
      <c r="W52">
        <f>3.782566641*(-1)</f>
        <v>-3.7825666409999998</v>
      </c>
      <c r="X52">
        <v>285.51307320000001</v>
      </c>
      <c r="Y52">
        <v>0</v>
      </c>
      <c r="Z52">
        <v>1.5608342891785201</v>
      </c>
      <c r="AA52">
        <v>-9.6259926414266506</v>
      </c>
      <c r="AB52">
        <v>77.184374728996701</v>
      </c>
      <c r="AC52">
        <v>1</v>
      </c>
      <c r="AD52">
        <v>0</v>
      </c>
      <c r="AE52">
        <f>0*(-1)</f>
        <v>0</v>
      </c>
      <c r="AF52">
        <v>0</v>
      </c>
      <c r="AG52">
        <v>0</v>
      </c>
      <c r="AH52">
        <v>1.4400827551105599</v>
      </c>
      <c r="AI52">
        <v>-8.7684275760168706</v>
      </c>
      <c r="AJ52">
        <v>107.325163631001</v>
      </c>
      <c r="AK52">
        <v>1</v>
      </c>
      <c r="AL52">
        <v>0</v>
      </c>
      <c r="AM52">
        <f>0*(-1)</f>
        <v>0</v>
      </c>
      <c r="AN52">
        <v>0</v>
      </c>
      <c r="AO52">
        <v>0</v>
      </c>
      <c r="AP52">
        <v>1.1888837813701501</v>
      </c>
      <c r="AQ52">
        <v>-8.6440439823063198</v>
      </c>
      <c r="AR52">
        <v>58.613599099000503</v>
      </c>
      <c r="AS52">
        <v>0</v>
      </c>
      <c r="AT52">
        <v>0.89991748900000001</v>
      </c>
      <c r="AU52">
        <f>9.994735659*(-1)</f>
        <v>-9.9947356589999998</v>
      </c>
      <c r="AV52">
        <v>10447.389349999999</v>
      </c>
      <c r="AW52">
        <v>0</v>
      </c>
      <c r="AX52">
        <v>4.2053422970472596</v>
      </c>
      <c r="AY52">
        <v>-1.2628806517662301</v>
      </c>
      <c r="AZ52">
        <v>95.475093367997005</v>
      </c>
      <c r="BA52">
        <v>0</v>
      </c>
      <c r="BB52">
        <v>3.7771422920000002</v>
      </c>
      <c r="BC52">
        <f>1.262870972*(-1)</f>
        <v>-1.262870972</v>
      </c>
      <c r="BD52">
        <v>81.290672749999999</v>
      </c>
      <c r="BE52">
        <v>0</v>
      </c>
      <c r="BF52">
        <v>0.95113888852531203</v>
      </c>
      <c r="BG52">
        <v>-9.6846766456036306</v>
      </c>
      <c r="BH52">
        <v>102.637445599</v>
      </c>
      <c r="BI52">
        <v>1</v>
      </c>
      <c r="BJ52">
        <v>0</v>
      </c>
      <c r="BK52">
        <f>0*(-1)</f>
        <v>0</v>
      </c>
      <c r="BL52">
        <v>0</v>
      </c>
    </row>
    <row r="53" spans="1:64" x14ac:dyDescent="0.4">
      <c r="A53">
        <v>0</v>
      </c>
      <c r="B53">
        <v>2.4532276679209</v>
      </c>
      <c r="C53">
        <v>-9.3056442001826891</v>
      </c>
      <c r="D53">
        <v>77.9532480260022</v>
      </c>
      <c r="E53">
        <v>1</v>
      </c>
      <c r="F53">
        <v>0</v>
      </c>
      <c r="G53">
        <f>0*(-1)</f>
        <v>0</v>
      </c>
      <c r="H53">
        <v>0</v>
      </c>
      <c r="I53">
        <v>0</v>
      </c>
      <c r="J53">
        <v>2.3241268744154202</v>
      </c>
      <c r="K53">
        <v>-9.9080624623098092</v>
      </c>
      <c r="L53">
        <v>62.435687073004303</v>
      </c>
      <c r="M53">
        <v>1</v>
      </c>
      <c r="N53">
        <v>0</v>
      </c>
      <c r="O53">
        <f>0*(-1)</f>
        <v>0</v>
      </c>
      <c r="P53">
        <v>0</v>
      </c>
      <c r="Q53">
        <v>0</v>
      </c>
      <c r="R53">
        <v>1.7373052590117</v>
      </c>
      <c r="S53">
        <v>-9.2719333163896795</v>
      </c>
      <c r="T53">
        <v>139.42405518000299</v>
      </c>
      <c r="U53">
        <v>1</v>
      </c>
      <c r="V53">
        <v>0</v>
      </c>
      <c r="W53">
        <f>0*(-1)</f>
        <v>0</v>
      </c>
      <c r="X53">
        <v>0</v>
      </c>
      <c r="Y53">
        <v>0</v>
      </c>
      <c r="Z53">
        <v>1.6385072070318101</v>
      </c>
      <c r="AA53">
        <v>-9.6490372660419794</v>
      </c>
      <c r="AB53">
        <v>132.736928607999</v>
      </c>
      <c r="AC53">
        <v>1</v>
      </c>
      <c r="AD53">
        <v>0</v>
      </c>
      <c r="AE53">
        <f>0*(-1)</f>
        <v>0</v>
      </c>
      <c r="AF53">
        <v>0</v>
      </c>
      <c r="AG53">
        <v>0</v>
      </c>
      <c r="AH53">
        <v>1.3232821103571799</v>
      </c>
      <c r="AI53">
        <v>-9.9384924315943195</v>
      </c>
      <c r="AJ53">
        <v>120.006624318004</v>
      </c>
      <c r="AK53">
        <v>1</v>
      </c>
      <c r="AL53">
        <v>0</v>
      </c>
      <c r="AM53">
        <f>0*(-1)</f>
        <v>0</v>
      </c>
      <c r="AN53">
        <v>0</v>
      </c>
      <c r="AO53">
        <v>0</v>
      </c>
      <c r="AP53">
        <v>1.17006460753375</v>
      </c>
      <c r="AQ53">
        <v>-9.9234425038001302</v>
      </c>
      <c r="AR53">
        <v>141.62255077</v>
      </c>
      <c r="AS53">
        <v>1</v>
      </c>
      <c r="AT53">
        <v>0</v>
      </c>
      <c r="AU53">
        <f>0*(-1)</f>
        <v>0</v>
      </c>
      <c r="AV53">
        <v>0</v>
      </c>
      <c r="AW53">
        <v>0</v>
      </c>
      <c r="AX53">
        <v>2.71161924898855</v>
      </c>
      <c r="AY53">
        <v>-5.89972705820397</v>
      </c>
      <c r="AZ53">
        <v>47.250678582997303</v>
      </c>
      <c r="BA53">
        <v>0</v>
      </c>
      <c r="BB53">
        <v>2.6282253940000002</v>
      </c>
      <c r="BC53">
        <f>5.916961683*(-1)</f>
        <v>-5.9169616830000002</v>
      </c>
      <c r="BD53">
        <v>281.50954910000002</v>
      </c>
      <c r="BE53">
        <v>0</v>
      </c>
      <c r="BF53">
        <v>3.4537737782908202</v>
      </c>
      <c r="BG53">
        <v>-3.1793648735479398</v>
      </c>
      <c r="BH53">
        <v>62.0530029699948</v>
      </c>
      <c r="BI53">
        <v>0</v>
      </c>
      <c r="BJ53">
        <v>3.0556391220000001</v>
      </c>
      <c r="BK53">
        <f>3.427704849*(-1)</f>
        <v>-3.4277048489999999</v>
      </c>
      <c r="BL53">
        <v>165.9074372</v>
      </c>
    </row>
    <row r="54" spans="1:64" x14ac:dyDescent="0.4">
      <c r="A54">
        <v>0</v>
      </c>
      <c r="B54">
        <v>3.64384474043085</v>
      </c>
      <c r="C54">
        <v>-8.2920527088358593</v>
      </c>
      <c r="D54">
        <v>77.938217893999493</v>
      </c>
      <c r="E54">
        <v>1</v>
      </c>
      <c r="F54">
        <v>0</v>
      </c>
      <c r="G54">
        <f>0*(-1)</f>
        <v>0</v>
      </c>
      <c r="H54">
        <v>0</v>
      </c>
      <c r="I54">
        <v>0</v>
      </c>
      <c r="J54">
        <v>2.11310957271226</v>
      </c>
      <c r="K54">
        <v>-9.4367926166209593</v>
      </c>
      <c r="L54">
        <v>61.602950410000602</v>
      </c>
      <c r="M54">
        <v>1</v>
      </c>
      <c r="N54">
        <v>0</v>
      </c>
      <c r="O54">
        <f>0*(-1)</f>
        <v>0</v>
      </c>
      <c r="P54">
        <v>0</v>
      </c>
      <c r="Q54">
        <v>0</v>
      </c>
      <c r="R54">
        <v>3.7085441347783101</v>
      </c>
      <c r="S54">
        <v>-4.4775981497514197</v>
      </c>
      <c r="T54">
        <v>29.6313135180025</v>
      </c>
      <c r="U54">
        <v>0</v>
      </c>
      <c r="V54">
        <v>3.6127505210000002</v>
      </c>
      <c r="W54">
        <f>4.400770714*(-1)</f>
        <v>-4.4007707140000001</v>
      </c>
      <c r="X54">
        <v>328.46290520000002</v>
      </c>
      <c r="Y54">
        <v>0</v>
      </c>
      <c r="Z54">
        <v>1.5927055693096801</v>
      </c>
      <c r="AA54">
        <v>-9.9209888086170395</v>
      </c>
      <c r="AB54">
        <v>137.359004075005</v>
      </c>
      <c r="AC54">
        <v>1</v>
      </c>
      <c r="AD54">
        <v>0</v>
      </c>
      <c r="AE54">
        <f>0*(-1)</f>
        <v>0</v>
      </c>
      <c r="AF54">
        <v>0</v>
      </c>
      <c r="AG54">
        <v>0</v>
      </c>
      <c r="AH54">
        <v>1.9008097247712501</v>
      </c>
      <c r="AI54">
        <v>-9.1540168564265194</v>
      </c>
      <c r="AJ54">
        <v>90.175555587003998</v>
      </c>
      <c r="AK54">
        <v>0</v>
      </c>
      <c r="AL54">
        <v>1.515841867</v>
      </c>
      <c r="AM54">
        <f>9.833607893*(-1)</f>
        <v>-9.8336078929999999</v>
      </c>
      <c r="AN54">
        <v>1180.5171499999999</v>
      </c>
      <c r="AO54">
        <v>0</v>
      </c>
      <c r="AP54">
        <v>3.7245776071210801</v>
      </c>
      <c r="AQ54">
        <v>-1.98427365609671</v>
      </c>
      <c r="AR54">
        <v>53.6503651640014</v>
      </c>
      <c r="AS54">
        <v>0</v>
      </c>
      <c r="AT54">
        <v>4.0391117840000001</v>
      </c>
      <c r="AU54">
        <f>1.984353363*(-1)</f>
        <v>-1.9843533630000001</v>
      </c>
      <c r="AV54">
        <v>118.9145826</v>
      </c>
      <c r="AW54">
        <v>0</v>
      </c>
      <c r="AX54">
        <v>1.1048416301453701</v>
      </c>
      <c r="AY54">
        <v>-9.6405933600177391</v>
      </c>
      <c r="AZ54">
        <v>135.766041599999</v>
      </c>
      <c r="BA54">
        <v>1</v>
      </c>
      <c r="BB54">
        <v>0</v>
      </c>
      <c r="BC54">
        <f>0*(-1)</f>
        <v>0</v>
      </c>
      <c r="BD54">
        <v>0</v>
      </c>
      <c r="BE54">
        <v>0</v>
      </c>
      <c r="BF54">
        <v>2.9320930772349501</v>
      </c>
      <c r="BG54">
        <v>-4.4950910764938303</v>
      </c>
      <c r="BH54">
        <v>60.836301201001298</v>
      </c>
      <c r="BI54">
        <v>0</v>
      </c>
      <c r="BJ54">
        <v>3.0009275419999999</v>
      </c>
      <c r="BK54">
        <f>4.047651431*(-1)</f>
        <v>-4.0476514310000002</v>
      </c>
      <c r="BL54">
        <v>198.3223189</v>
      </c>
    </row>
    <row r="55" spans="1:64" x14ac:dyDescent="0.4">
      <c r="A55">
        <v>0</v>
      </c>
      <c r="B55">
        <v>3.5692732824625399</v>
      </c>
      <c r="C55">
        <v>-5.8306192822300504</v>
      </c>
      <c r="D55">
        <v>76.366787824997999</v>
      </c>
      <c r="E55">
        <v>0</v>
      </c>
      <c r="F55">
        <v>3.91893533543174</v>
      </c>
      <c r="G55">
        <f>5.2677371193249*(-1)</f>
        <v>-5.2677371193248996</v>
      </c>
      <c r="H55">
        <v>181.956377514987</v>
      </c>
      <c r="I55">
        <v>0</v>
      </c>
      <c r="J55">
        <v>2.6767411862261601</v>
      </c>
      <c r="K55">
        <v>-9.35221280885286</v>
      </c>
      <c r="L55">
        <v>62.4995115579949</v>
      </c>
      <c r="M55">
        <v>1</v>
      </c>
      <c r="N55">
        <v>0</v>
      </c>
      <c r="O55">
        <f>0*(-1)</f>
        <v>0</v>
      </c>
      <c r="P55">
        <v>0</v>
      </c>
      <c r="Q55">
        <v>0</v>
      </c>
      <c r="R55">
        <v>4.2518157234982104</v>
      </c>
      <c r="S55">
        <v>-4.2321526253639998</v>
      </c>
      <c r="T55">
        <v>29.040986248997701</v>
      </c>
      <c r="U55">
        <v>0</v>
      </c>
      <c r="V55">
        <v>3.9281738640000001</v>
      </c>
      <c r="W55">
        <f>4.333669871*(-1)</f>
        <v>-4.3336698709999997</v>
      </c>
      <c r="X55">
        <v>253.56025740000001</v>
      </c>
      <c r="Y55">
        <v>0</v>
      </c>
      <c r="Z55">
        <v>1.9292594403840699</v>
      </c>
      <c r="AA55">
        <v>-9.1138069827566799</v>
      </c>
      <c r="AB55">
        <v>114.902069978998</v>
      </c>
      <c r="AC55">
        <v>0</v>
      </c>
      <c r="AD55">
        <v>1.9259336993496501</v>
      </c>
      <c r="AE55">
        <f>9.18175231574199*(-1)</f>
        <v>-9.1817523157419902</v>
      </c>
      <c r="AF55">
        <v>514.31036226199603</v>
      </c>
      <c r="AG55">
        <v>0</v>
      </c>
      <c r="AH55">
        <v>1.06641701926215</v>
      </c>
      <c r="AI55">
        <v>-9.4723473456517198</v>
      </c>
      <c r="AJ55">
        <v>120.442849417006</v>
      </c>
      <c r="AK55">
        <v>0</v>
      </c>
      <c r="AL55">
        <v>1.181727543</v>
      </c>
      <c r="AM55">
        <f>9.976249862*(-1)</f>
        <v>-9.9762498619999995</v>
      </c>
      <c r="AN55">
        <v>1033.146947</v>
      </c>
      <c r="AO55">
        <v>0</v>
      </c>
      <c r="AP55">
        <v>1.93034676173116</v>
      </c>
      <c r="AQ55">
        <v>-6.02621620375366</v>
      </c>
      <c r="AR55">
        <v>87.794470231994595</v>
      </c>
      <c r="AS55">
        <v>0</v>
      </c>
      <c r="AT55">
        <v>2.0524989310000001</v>
      </c>
      <c r="AU55">
        <f>5.622971364*(-1)</f>
        <v>-5.6229713639999996</v>
      </c>
      <c r="AV55">
        <v>142.0044627</v>
      </c>
      <c r="AW55">
        <v>0</v>
      </c>
      <c r="AX55">
        <v>1.7236772663959199</v>
      </c>
      <c r="AY55">
        <v>-9.0310059429508094</v>
      </c>
      <c r="AZ55">
        <v>99.503205993998506</v>
      </c>
      <c r="BA55">
        <v>0</v>
      </c>
      <c r="BB55">
        <v>1.5454997580000001</v>
      </c>
      <c r="BC55">
        <f>9.244175656*(-1)</f>
        <v>-9.2441756559999995</v>
      </c>
      <c r="BD55">
        <v>398.5025157</v>
      </c>
      <c r="BE55">
        <v>0</v>
      </c>
      <c r="BF55">
        <v>3.34826472785165</v>
      </c>
      <c r="BG55">
        <v>-2.5070422215299799</v>
      </c>
      <c r="BH55">
        <v>57.904895845996997</v>
      </c>
      <c r="BI55">
        <v>0</v>
      </c>
      <c r="BJ55">
        <v>3.2838521630000002</v>
      </c>
      <c r="BK55">
        <f>2.46267621*(-1)</f>
        <v>-2.4626762100000001</v>
      </c>
      <c r="BL55">
        <v>180.27139170000001</v>
      </c>
    </row>
    <row r="56" spans="1:64" x14ac:dyDescent="0.4">
      <c r="A56">
        <v>0</v>
      </c>
      <c r="B56">
        <v>2.8802088596929298</v>
      </c>
      <c r="C56">
        <v>-9.9346501082431793</v>
      </c>
      <c r="D56">
        <v>58.249983961999497</v>
      </c>
      <c r="E56">
        <v>0</v>
      </c>
      <c r="F56">
        <v>2.8269370880321198</v>
      </c>
      <c r="G56">
        <f>9.93878421125756*(-1)</f>
        <v>-9.9387842112575608</v>
      </c>
      <c r="H56">
        <v>9253.16567364599</v>
      </c>
      <c r="I56">
        <v>0</v>
      </c>
      <c r="J56">
        <v>3.0989849892180801</v>
      </c>
      <c r="K56">
        <v>-8.3524547133919196</v>
      </c>
      <c r="L56">
        <v>32.750742526004601</v>
      </c>
      <c r="M56">
        <v>0</v>
      </c>
      <c r="N56">
        <v>3.1835944559999998</v>
      </c>
      <c r="O56">
        <f>8.0629257*(-1)</f>
        <v>-8.0629256999999992</v>
      </c>
      <c r="P56">
        <v>559.50760409999998</v>
      </c>
      <c r="Q56">
        <v>0</v>
      </c>
      <c r="R56">
        <v>3.9842380059288098</v>
      </c>
      <c r="S56">
        <v>-4.85463481619131</v>
      </c>
      <c r="T56">
        <v>28.6125177489957</v>
      </c>
      <c r="U56">
        <v>0</v>
      </c>
      <c r="V56">
        <v>3.9544029620000001</v>
      </c>
      <c r="W56">
        <f>4.870538581*(-1)</f>
        <v>-4.8705385809999999</v>
      </c>
      <c r="X56">
        <v>246.78042669999999</v>
      </c>
      <c r="Y56">
        <v>0</v>
      </c>
      <c r="Z56">
        <v>1.71526929732876</v>
      </c>
      <c r="AA56">
        <v>-9.7482761348230795</v>
      </c>
      <c r="AB56">
        <v>117.809831229998</v>
      </c>
      <c r="AC56">
        <v>0</v>
      </c>
      <c r="AD56">
        <v>1.7358821910576201</v>
      </c>
      <c r="AE56">
        <f>9.69487779314427*(-1)</f>
        <v>-9.6948777931442702</v>
      </c>
      <c r="AF56">
        <v>786.68433415099503</v>
      </c>
      <c r="AG56">
        <v>0</v>
      </c>
      <c r="AH56">
        <v>1.71978700370418</v>
      </c>
      <c r="AI56">
        <v>-9.4947834618067901</v>
      </c>
      <c r="AJ56">
        <v>93.138789583004794</v>
      </c>
      <c r="AK56">
        <v>1</v>
      </c>
      <c r="AL56">
        <v>0</v>
      </c>
      <c r="AM56">
        <f t="shared" ref="AM56:AM61" si="4">0*(-1)</f>
        <v>0</v>
      </c>
      <c r="AN56">
        <v>0</v>
      </c>
      <c r="AO56">
        <v>0</v>
      </c>
      <c r="AP56">
        <v>1.16721690130716</v>
      </c>
      <c r="AQ56">
        <v>-8.9016209710260501</v>
      </c>
      <c r="AR56">
        <v>135.010863748997</v>
      </c>
      <c r="AS56">
        <v>1</v>
      </c>
      <c r="AT56">
        <v>0</v>
      </c>
      <c r="AU56">
        <f>0*(-1)</f>
        <v>0</v>
      </c>
      <c r="AV56">
        <v>0</v>
      </c>
      <c r="AW56">
        <v>0</v>
      </c>
      <c r="AX56">
        <v>3.1300866359256698</v>
      </c>
      <c r="AY56">
        <v>-4.1768855187202902</v>
      </c>
      <c r="AZ56">
        <v>81.2410676899962</v>
      </c>
      <c r="BA56">
        <v>0</v>
      </c>
      <c r="BB56">
        <v>3.3723937300000002</v>
      </c>
      <c r="BC56">
        <f>3.527693502*(-1)</f>
        <v>-3.527693502</v>
      </c>
      <c r="BD56">
        <v>179.22873240000001</v>
      </c>
      <c r="BE56">
        <v>0</v>
      </c>
      <c r="BF56">
        <v>0.71811513680377603</v>
      </c>
      <c r="BG56">
        <v>-9.8755902052339799</v>
      </c>
      <c r="BH56">
        <v>62.627356659002501</v>
      </c>
      <c r="BI56">
        <v>1</v>
      </c>
      <c r="BJ56">
        <v>0</v>
      </c>
      <c r="BK56">
        <f>0*(-1)</f>
        <v>0</v>
      </c>
      <c r="BL56">
        <v>0</v>
      </c>
    </row>
    <row r="57" spans="1:64" x14ac:dyDescent="0.4">
      <c r="A57">
        <v>0</v>
      </c>
      <c r="B57">
        <v>2.3906609644784602</v>
      </c>
      <c r="C57">
        <v>-9.5799991709104599</v>
      </c>
      <c r="D57">
        <v>76.680899856000906</v>
      </c>
      <c r="E57">
        <v>1</v>
      </c>
      <c r="F57">
        <v>0</v>
      </c>
      <c r="G57">
        <f>0*(-1)</f>
        <v>0</v>
      </c>
      <c r="H57">
        <v>0</v>
      </c>
      <c r="I57">
        <v>0</v>
      </c>
      <c r="J57">
        <v>2.0510323168378002</v>
      </c>
      <c r="K57">
        <v>-8.1402587000403503</v>
      </c>
      <c r="L57">
        <v>112.249570889005</v>
      </c>
      <c r="M57">
        <v>1</v>
      </c>
      <c r="N57">
        <v>0</v>
      </c>
      <c r="O57">
        <f>0*(-1)</f>
        <v>0</v>
      </c>
      <c r="P57">
        <v>0</v>
      </c>
      <c r="Q57">
        <v>0</v>
      </c>
      <c r="R57">
        <v>4.5327833197354899</v>
      </c>
      <c r="S57">
        <v>-3.2821228791388202</v>
      </c>
      <c r="T57">
        <v>28.327011064000502</v>
      </c>
      <c r="U57">
        <v>0</v>
      </c>
      <c r="V57">
        <v>4.3601309519999996</v>
      </c>
      <c r="W57">
        <f>3.064195039*(-1)</f>
        <v>-3.0641950389999999</v>
      </c>
      <c r="X57">
        <v>226.59238049999999</v>
      </c>
      <c r="Y57">
        <v>0</v>
      </c>
      <c r="Z57">
        <v>2.08163509254085</v>
      </c>
      <c r="AA57">
        <v>-7.5528191751429503</v>
      </c>
      <c r="AB57">
        <v>116.946723683999</v>
      </c>
      <c r="AC57">
        <v>0</v>
      </c>
      <c r="AD57">
        <v>2.2117154264947798</v>
      </c>
      <c r="AE57">
        <f>7.80858610692704*(-1)</f>
        <v>-7.8085861069270397</v>
      </c>
      <c r="AF57">
        <v>216.66811920399701</v>
      </c>
      <c r="AG57">
        <v>0</v>
      </c>
      <c r="AH57">
        <v>1.3232821103571799</v>
      </c>
      <c r="AI57">
        <v>-9.9384924315943195</v>
      </c>
      <c r="AJ57">
        <v>116.380274655006</v>
      </c>
      <c r="AK57">
        <v>1</v>
      </c>
      <c r="AL57">
        <v>0</v>
      </c>
      <c r="AM57">
        <f t="shared" si="4"/>
        <v>0</v>
      </c>
      <c r="AN57">
        <v>0</v>
      </c>
      <c r="AO57">
        <v>0</v>
      </c>
      <c r="AP57">
        <v>0.98401501956109005</v>
      </c>
      <c r="AQ57">
        <v>-9.57459946374704</v>
      </c>
      <c r="AR57">
        <v>85.897510921000503</v>
      </c>
      <c r="AS57">
        <v>1</v>
      </c>
      <c r="AT57">
        <v>0</v>
      </c>
      <c r="AU57">
        <f>0*(-1)</f>
        <v>0</v>
      </c>
      <c r="AV57">
        <v>0</v>
      </c>
      <c r="AW57">
        <v>0</v>
      </c>
      <c r="AX57">
        <v>1.6750056835381</v>
      </c>
      <c r="AY57">
        <v>-9.2085820005632097</v>
      </c>
      <c r="AZ57">
        <v>96.046260162998806</v>
      </c>
      <c r="BA57">
        <v>0</v>
      </c>
      <c r="BB57">
        <v>1.6507317450000001</v>
      </c>
      <c r="BC57">
        <f>9.184527014*(-1)</f>
        <v>-9.1845270140000004</v>
      </c>
      <c r="BD57">
        <v>438.70033899999999</v>
      </c>
      <c r="BE57">
        <v>0</v>
      </c>
      <c r="BF57">
        <v>0.96159617888941695</v>
      </c>
      <c r="BG57">
        <v>-9.6891944426979109</v>
      </c>
      <c r="BH57">
        <v>63.353346962001503</v>
      </c>
      <c r="BI57">
        <v>0</v>
      </c>
      <c r="BJ57">
        <v>1.0057258060000001</v>
      </c>
      <c r="BK57">
        <f>9.668855897*(-1)</f>
        <v>-9.6688558970000003</v>
      </c>
      <c r="BL57">
        <v>744.81268720000003</v>
      </c>
    </row>
    <row r="58" spans="1:64" x14ac:dyDescent="0.4">
      <c r="A58">
        <v>0</v>
      </c>
      <c r="B58">
        <v>2.65673865716191</v>
      </c>
      <c r="C58">
        <v>-8.63369629776472</v>
      </c>
      <c r="D58">
        <v>59.733902474006698</v>
      </c>
      <c r="E58">
        <v>0</v>
      </c>
      <c r="F58">
        <v>2.6612206417305901</v>
      </c>
      <c r="G58">
        <f>8.3026264195542*(-1)</f>
        <v>-8.3026264195541994</v>
      </c>
      <c r="H58">
        <v>264.96846936099899</v>
      </c>
      <c r="I58">
        <v>0</v>
      </c>
      <c r="J58">
        <v>2.88426611811256</v>
      </c>
      <c r="K58">
        <v>-8.0478824860307707</v>
      </c>
      <c r="L58">
        <v>62.540904425004499</v>
      </c>
      <c r="M58">
        <v>1</v>
      </c>
      <c r="N58">
        <v>0</v>
      </c>
      <c r="O58">
        <f>0*(-1)</f>
        <v>0</v>
      </c>
      <c r="P58">
        <v>0</v>
      </c>
      <c r="Q58">
        <v>0</v>
      </c>
      <c r="R58">
        <v>4.8135848533052297</v>
      </c>
      <c r="S58">
        <v>-2.7935989519559699</v>
      </c>
      <c r="T58">
        <v>28.962910182002801</v>
      </c>
      <c r="U58">
        <v>0</v>
      </c>
      <c r="V58">
        <v>4.4542167880000001</v>
      </c>
      <c r="W58">
        <f>2.453107126*(-1)</f>
        <v>-2.4531071259999999</v>
      </c>
      <c r="X58">
        <v>164.1628959</v>
      </c>
      <c r="Y58">
        <v>0</v>
      </c>
      <c r="Z58">
        <v>1.6833177339893799</v>
      </c>
      <c r="AA58">
        <v>-8.1231201935671695</v>
      </c>
      <c r="AB58">
        <v>130.86624547600499</v>
      </c>
      <c r="AC58">
        <v>1</v>
      </c>
      <c r="AD58">
        <v>0</v>
      </c>
      <c r="AE58">
        <f>0*(-1)</f>
        <v>0</v>
      </c>
      <c r="AF58">
        <v>0</v>
      </c>
      <c r="AG58">
        <v>0</v>
      </c>
      <c r="AH58">
        <v>1.33656247309294</v>
      </c>
      <c r="AI58">
        <v>-9.3479878837270292</v>
      </c>
      <c r="AJ58">
        <v>77.432745016005299</v>
      </c>
      <c r="AK58">
        <v>1</v>
      </c>
      <c r="AL58">
        <v>0</v>
      </c>
      <c r="AM58">
        <f t="shared" si="4"/>
        <v>0</v>
      </c>
      <c r="AN58">
        <v>0</v>
      </c>
      <c r="AO58">
        <v>0</v>
      </c>
      <c r="AP58">
        <v>1.8905708448943399</v>
      </c>
      <c r="AQ58">
        <v>-6.8809142497462803</v>
      </c>
      <c r="AR58">
        <v>110.65628837400401</v>
      </c>
      <c r="AS58">
        <v>0</v>
      </c>
      <c r="AT58">
        <v>2.02502724</v>
      </c>
      <c r="AU58">
        <f>6.428768648*(-1)</f>
        <v>-6.4287686480000001</v>
      </c>
      <c r="AV58">
        <v>224.61390950000001</v>
      </c>
      <c r="AW58">
        <v>0</v>
      </c>
      <c r="AX58">
        <v>1.4332056002106801</v>
      </c>
      <c r="AY58">
        <v>-9.5903221217322407</v>
      </c>
      <c r="AZ58">
        <v>81.6447132199973</v>
      </c>
      <c r="BA58">
        <v>1</v>
      </c>
      <c r="BB58">
        <v>0</v>
      </c>
      <c r="BC58">
        <f>0*(-1)</f>
        <v>0</v>
      </c>
      <c r="BD58">
        <v>0</v>
      </c>
      <c r="BE58">
        <v>0</v>
      </c>
      <c r="BF58">
        <v>3.6931641541909599</v>
      </c>
      <c r="BG58">
        <v>-2.6531014786740701</v>
      </c>
      <c r="BH58">
        <v>63.346421824004203</v>
      </c>
      <c r="BI58">
        <v>0</v>
      </c>
      <c r="BJ58">
        <v>3.4245839930000002</v>
      </c>
      <c r="BK58">
        <f>2.639534321*(-1)</f>
        <v>-2.6395343210000002</v>
      </c>
      <c r="BL58">
        <v>185.9741812</v>
      </c>
    </row>
    <row r="59" spans="1:64" x14ac:dyDescent="0.4">
      <c r="A59">
        <v>0</v>
      </c>
      <c r="B59">
        <v>3.5055526357000999</v>
      </c>
      <c r="C59">
        <v>-2.8129257019398302</v>
      </c>
      <c r="D59">
        <v>59.325458608000098</v>
      </c>
      <c r="E59">
        <v>0</v>
      </c>
      <c r="F59">
        <v>3.8210983595982602</v>
      </c>
      <c r="G59">
        <f>2.65381696295743*(-1)</f>
        <v>-2.6538169629574302</v>
      </c>
      <c r="H59">
        <v>47.651026583997002</v>
      </c>
      <c r="I59">
        <v>0</v>
      </c>
      <c r="J59">
        <v>1.8227866580079</v>
      </c>
      <c r="K59">
        <v>-9.4650743926761898</v>
      </c>
      <c r="L59">
        <v>113.19959458</v>
      </c>
      <c r="M59">
        <v>1</v>
      </c>
      <c r="N59">
        <v>0</v>
      </c>
      <c r="O59">
        <f>0*(-1)</f>
        <v>0</v>
      </c>
      <c r="P59">
        <v>0</v>
      </c>
      <c r="Q59">
        <v>0</v>
      </c>
      <c r="R59">
        <v>2.0369865283557198</v>
      </c>
      <c r="S59">
        <v>-9.6650590676578503</v>
      </c>
      <c r="T59">
        <v>143.35426490999799</v>
      </c>
      <c r="U59">
        <v>1</v>
      </c>
      <c r="V59">
        <v>0</v>
      </c>
      <c r="W59">
        <f>0*(-1)</f>
        <v>0</v>
      </c>
      <c r="X59">
        <v>0</v>
      </c>
      <c r="Y59">
        <v>0</v>
      </c>
      <c r="Z59">
        <v>1.5670966433856599</v>
      </c>
      <c r="AA59">
        <v>-9.9497641258404492</v>
      </c>
      <c r="AB59">
        <v>132.31586132799501</v>
      </c>
      <c r="AC59">
        <v>1</v>
      </c>
      <c r="AD59">
        <v>0</v>
      </c>
      <c r="AE59">
        <f>0*(-1)</f>
        <v>0</v>
      </c>
      <c r="AF59">
        <v>0</v>
      </c>
      <c r="AG59">
        <v>0</v>
      </c>
      <c r="AH59">
        <v>1.3309911731389299</v>
      </c>
      <c r="AI59">
        <v>-9.4057711384855907</v>
      </c>
      <c r="AJ59">
        <v>122.379126795996</v>
      </c>
      <c r="AK59">
        <v>1</v>
      </c>
      <c r="AL59">
        <v>0</v>
      </c>
      <c r="AM59">
        <f t="shared" si="4"/>
        <v>0</v>
      </c>
      <c r="AN59">
        <v>0</v>
      </c>
      <c r="AO59">
        <v>0</v>
      </c>
      <c r="AP59">
        <v>1.3210687519309601</v>
      </c>
      <c r="AQ59">
        <v>-9.6308615770086892</v>
      </c>
      <c r="AR59">
        <v>110.89708630899899</v>
      </c>
      <c r="AS59">
        <v>1</v>
      </c>
      <c r="AT59">
        <v>0</v>
      </c>
      <c r="AU59">
        <f>0*(-1)</f>
        <v>0</v>
      </c>
      <c r="AV59">
        <v>0</v>
      </c>
      <c r="AW59">
        <v>0</v>
      </c>
      <c r="AX59">
        <v>0.98156434428649797</v>
      </c>
      <c r="AY59">
        <v>-9.1104225666565792</v>
      </c>
      <c r="AZ59">
        <v>160.73390453500099</v>
      </c>
      <c r="BA59">
        <v>1</v>
      </c>
      <c r="BB59">
        <v>0</v>
      </c>
      <c r="BC59">
        <f>0*(-1)</f>
        <v>0</v>
      </c>
      <c r="BD59">
        <v>0</v>
      </c>
      <c r="BE59">
        <v>0</v>
      </c>
      <c r="BF59">
        <v>3.20078969867546</v>
      </c>
      <c r="BG59">
        <v>-3.3234150788702599</v>
      </c>
      <c r="BH59">
        <v>60.687195995000302</v>
      </c>
      <c r="BI59">
        <v>0</v>
      </c>
      <c r="BJ59">
        <v>3.4979481639999999</v>
      </c>
      <c r="BK59">
        <f>3.157383617*(-1)</f>
        <v>-3.1573836169999998</v>
      </c>
      <c r="BL59">
        <v>160.69610990000001</v>
      </c>
    </row>
    <row r="60" spans="1:64" x14ac:dyDescent="0.4">
      <c r="A60">
        <v>0</v>
      </c>
      <c r="B60">
        <v>4.5947900984081604</v>
      </c>
      <c r="C60">
        <v>-6.1472241529411997</v>
      </c>
      <c r="D60">
        <v>34.311814647997302</v>
      </c>
      <c r="E60">
        <v>0</v>
      </c>
      <c r="F60">
        <v>4.24992784654982</v>
      </c>
      <c r="G60">
        <f>6.76961841802144*(-1)</f>
        <v>-6.76961841802144</v>
      </c>
      <c r="H60">
        <v>366.07188697999999</v>
      </c>
      <c r="I60">
        <v>0</v>
      </c>
      <c r="J60">
        <v>2.4762349758306001</v>
      </c>
      <c r="K60">
        <v>-9.73737510788626</v>
      </c>
      <c r="L60">
        <v>60.938686443005203</v>
      </c>
      <c r="M60">
        <v>1</v>
      </c>
      <c r="N60">
        <v>0</v>
      </c>
      <c r="O60">
        <f>0*(-1)</f>
        <v>0</v>
      </c>
      <c r="P60">
        <v>0</v>
      </c>
      <c r="Q60">
        <v>0</v>
      </c>
      <c r="R60">
        <v>2.8100060358099501</v>
      </c>
      <c r="S60">
        <v>-3.2692519725270701</v>
      </c>
      <c r="T60">
        <v>142.06877053399501</v>
      </c>
      <c r="U60">
        <v>0</v>
      </c>
      <c r="V60">
        <v>2.7263903410000001</v>
      </c>
      <c r="W60">
        <f>3.557609137*(-1)</f>
        <v>-3.557609137</v>
      </c>
      <c r="X60">
        <v>113.68210019999999</v>
      </c>
      <c r="Y60">
        <v>0</v>
      </c>
      <c r="Z60">
        <v>1.8983273098133999</v>
      </c>
      <c r="AA60">
        <v>-9.1999110598754008</v>
      </c>
      <c r="AB60">
        <v>116.740091694002</v>
      </c>
      <c r="AC60">
        <v>0</v>
      </c>
      <c r="AD60">
        <v>1.90753429404355</v>
      </c>
      <c r="AE60">
        <f>9.05148961681328*(-1)</f>
        <v>-9.0514896168132797</v>
      </c>
      <c r="AF60">
        <v>572.35436088198901</v>
      </c>
      <c r="AG60">
        <v>0</v>
      </c>
      <c r="AH60">
        <v>0.85577302843908798</v>
      </c>
      <c r="AI60">
        <v>-9.4760961921491695</v>
      </c>
      <c r="AJ60">
        <v>119.06565092499601</v>
      </c>
      <c r="AK60">
        <v>1</v>
      </c>
      <c r="AL60">
        <v>0</v>
      </c>
      <c r="AM60">
        <f t="shared" si="4"/>
        <v>0</v>
      </c>
      <c r="AN60">
        <v>0</v>
      </c>
      <c r="AO60">
        <v>0</v>
      </c>
      <c r="AP60">
        <v>1.9459556971987</v>
      </c>
      <c r="AQ60">
        <v>-8.7301749227444105</v>
      </c>
      <c r="AR60">
        <v>54.485447781000403</v>
      </c>
      <c r="AS60">
        <v>0</v>
      </c>
      <c r="AT60">
        <v>2.0524323889999998</v>
      </c>
      <c r="AU60">
        <f>8.063227086*(-1)</f>
        <v>-8.0632270859999995</v>
      </c>
      <c r="AV60">
        <v>549.01359869999999</v>
      </c>
      <c r="AW60">
        <v>0</v>
      </c>
      <c r="AX60">
        <v>0.97504757929942598</v>
      </c>
      <c r="AY60">
        <v>-9.8986486549146893</v>
      </c>
      <c r="AZ60">
        <v>96.444312362000304</v>
      </c>
      <c r="BA60">
        <v>1</v>
      </c>
      <c r="BB60">
        <v>0</v>
      </c>
      <c r="BC60">
        <f>0*(-1)</f>
        <v>0</v>
      </c>
      <c r="BD60">
        <v>0</v>
      </c>
      <c r="BE60">
        <v>0</v>
      </c>
      <c r="BF60">
        <v>1.0751107361245</v>
      </c>
      <c r="BG60">
        <v>-9.6339246320560807</v>
      </c>
      <c r="BH60">
        <v>62.403142585004296</v>
      </c>
      <c r="BI60">
        <v>1</v>
      </c>
      <c r="BJ60">
        <v>0</v>
      </c>
      <c r="BK60">
        <f>0*(-1)</f>
        <v>0</v>
      </c>
      <c r="BL60">
        <v>0</v>
      </c>
    </row>
    <row r="61" spans="1:64" x14ac:dyDescent="0.4">
      <c r="A61">
        <v>0</v>
      </c>
      <c r="B61">
        <v>3.21361918324672</v>
      </c>
      <c r="C61">
        <v>-9.6951093298851792</v>
      </c>
      <c r="D61">
        <v>57.696409033000201</v>
      </c>
      <c r="E61">
        <v>1</v>
      </c>
      <c r="F61">
        <v>0</v>
      </c>
      <c r="G61">
        <f>0*(-1)</f>
        <v>0</v>
      </c>
      <c r="H61">
        <v>0</v>
      </c>
      <c r="I61">
        <v>0</v>
      </c>
      <c r="J61">
        <v>2.9996929253406099</v>
      </c>
      <c r="K61">
        <v>-1.1619202399669899</v>
      </c>
      <c r="L61">
        <v>88.155408402002607</v>
      </c>
      <c r="M61">
        <v>0</v>
      </c>
      <c r="N61">
        <v>2.0105637239999998</v>
      </c>
      <c r="O61">
        <f>1.080010149*(-1)</f>
        <v>-1.080010149</v>
      </c>
      <c r="P61">
        <v>12.19279667</v>
      </c>
      <c r="Q61">
        <v>0</v>
      </c>
      <c r="R61">
        <v>4.1799673468289802</v>
      </c>
      <c r="S61">
        <v>-4.8245032754597803</v>
      </c>
      <c r="T61">
        <v>29.796695665994701</v>
      </c>
      <c r="U61">
        <v>0</v>
      </c>
      <c r="V61">
        <v>4.0381152470000004</v>
      </c>
      <c r="W61">
        <f>4.410992411*(-1)</f>
        <v>-4.4109924109999996</v>
      </c>
      <c r="X61">
        <v>252.18347270000001</v>
      </c>
      <c r="Y61">
        <v>0</v>
      </c>
      <c r="Z61">
        <v>2.0119550683681902</v>
      </c>
      <c r="AA61">
        <v>-8.3544625153882706</v>
      </c>
      <c r="AB61">
        <v>75.624176475001093</v>
      </c>
      <c r="AC61">
        <v>1</v>
      </c>
      <c r="AD61">
        <v>0</v>
      </c>
      <c r="AE61">
        <f>0*(-1)</f>
        <v>0</v>
      </c>
      <c r="AF61">
        <v>0</v>
      </c>
      <c r="AG61">
        <v>0</v>
      </c>
      <c r="AH61">
        <v>1.4370930681376799</v>
      </c>
      <c r="AI61">
        <v>-8.8907611375071802</v>
      </c>
      <c r="AJ61">
        <v>79.330589466000603</v>
      </c>
      <c r="AK61">
        <v>1</v>
      </c>
      <c r="AL61">
        <v>0</v>
      </c>
      <c r="AM61">
        <f t="shared" si="4"/>
        <v>0</v>
      </c>
      <c r="AN61">
        <v>0</v>
      </c>
      <c r="AO61">
        <v>0</v>
      </c>
      <c r="AP61">
        <v>1.0434556746674</v>
      </c>
      <c r="AQ61">
        <v>-9.5725912294106994</v>
      </c>
      <c r="AR61">
        <v>137.65998901699601</v>
      </c>
      <c r="AS61">
        <v>1</v>
      </c>
      <c r="AT61">
        <v>0</v>
      </c>
      <c r="AU61">
        <f>0*(-1)</f>
        <v>0</v>
      </c>
      <c r="AV61">
        <v>0</v>
      </c>
      <c r="AW61">
        <v>0</v>
      </c>
      <c r="AX61">
        <v>1.6650773256488001</v>
      </c>
      <c r="AY61">
        <v>-9.05644569956746</v>
      </c>
      <c r="AZ61">
        <v>96.182846417999798</v>
      </c>
      <c r="BA61">
        <v>0</v>
      </c>
      <c r="BB61">
        <v>1.798239141</v>
      </c>
      <c r="BC61">
        <f>8.622197261*(-1)</f>
        <v>-8.6221972610000002</v>
      </c>
      <c r="BD61">
        <v>682.44755480000003</v>
      </c>
      <c r="BE61">
        <v>0</v>
      </c>
      <c r="BF61">
        <v>2.6450285472997499</v>
      </c>
      <c r="BG61">
        <v>-5.9343580978734902</v>
      </c>
      <c r="BH61">
        <v>62.498083730999497</v>
      </c>
      <c r="BI61">
        <v>0</v>
      </c>
      <c r="BJ61">
        <v>2.9005879280000002</v>
      </c>
      <c r="BK61">
        <f>5.640138137*(-1)</f>
        <v>-5.6401381370000001</v>
      </c>
      <c r="BL61">
        <v>207.10307080000001</v>
      </c>
    </row>
    <row r="62" spans="1:64" x14ac:dyDescent="0.4">
      <c r="A62">
        <v>0</v>
      </c>
      <c r="B62">
        <v>2.7743133595780902</v>
      </c>
      <c r="C62">
        <v>-9.9271344200549905</v>
      </c>
      <c r="D62">
        <v>78.579317840994904</v>
      </c>
      <c r="E62">
        <v>1</v>
      </c>
      <c r="F62">
        <v>0</v>
      </c>
      <c r="G62">
        <f>0*(-1)</f>
        <v>0</v>
      </c>
      <c r="H62">
        <v>0</v>
      </c>
      <c r="I62">
        <v>0</v>
      </c>
      <c r="J62">
        <v>2.9964485438792399</v>
      </c>
      <c r="K62">
        <v>-6.8020785548603397</v>
      </c>
      <c r="L62">
        <v>86.487082705003502</v>
      </c>
      <c r="M62">
        <v>0</v>
      </c>
      <c r="N62">
        <v>3.2719013540000002</v>
      </c>
      <c r="O62">
        <f>6.776245646*(-1)</f>
        <v>-6.7762456459999996</v>
      </c>
      <c r="P62">
        <v>253.1572486</v>
      </c>
      <c r="Q62">
        <v>0</v>
      </c>
      <c r="R62">
        <v>3.01572862229653</v>
      </c>
      <c r="S62">
        <v>-1.8271793105719101</v>
      </c>
      <c r="T62">
        <v>68.505388605000903</v>
      </c>
      <c r="U62">
        <v>0</v>
      </c>
      <c r="V62">
        <v>2.7356140629999999</v>
      </c>
      <c r="W62">
        <f>1.802137636*(-1)</f>
        <v>-1.8021376360000001</v>
      </c>
      <c r="X62">
        <v>43.517586420000001</v>
      </c>
      <c r="Y62">
        <v>0</v>
      </c>
      <c r="Z62">
        <v>1.24250896935084</v>
      </c>
      <c r="AA62">
        <v>-9.4084970989719601</v>
      </c>
      <c r="AB62">
        <v>132.73426769900101</v>
      </c>
      <c r="AC62">
        <v>1</v>
      </c>
      <c r="AD62">
        <v>0</v>
      </c>
      <c r="AE62">
        <f>0*(-1)</f>
        <v>0</v>
      </c>
      <c r="AF62">
        <v>0</v>
      </c>
      <c r="AG62">
        <v>0</v>
      </c>
      <c r="AH62">
        <v>1.3895947779804401</v>
      </c>
      <c r="AI62">
        <v>-7.4570022057154199</v>
      </c>
      <c r="AJ62">
        <v>144.818203935996</v>
      </c>
      <c r="AK62">
        <v>0</v>
      </c>
      <c r="AL62">
        <v>1.4742267929999999</v>
      </c>
      <c r="AM62">
        <f>7.456991698*(-1)</f>
        <v>-7.4569916980000004</v>
      </c>
      <c r="AN62">
        <v>136.85249189999999</v>
      </c>
      <c r="AO62">
        <v>0</v>
      </c>
      <c r="AP62">
        <v>1.6568678423999399</v>
      </c>
      <c r="AQ62">
        <v>-7.7868417476905796</v>
      </c>
      <c r="AR62">
        <v>111.414542154001</v>
      </c>
      <c r="AS62">
        <v>0</v>
      </c>
      <c r="AT62">
        <v>1.6736811760000001</v>
      </c>
      <c r="AU62">
        <f>7.563175226*(-1)</f>
        <v>-7.5631752260000003</v>
      </c>
      <c r="AV62">
        <v>411.04044099999999</v>
      </c>
      <c r="AW62">
        <v>0</v>
      </c>
      <c r="AX62">
        <v>1.20147927364079</v>
      </c>
      <c r="AY62">
        <v>-9.3222396717178899</v>
      </c>
      <c r="AZ62">
        <v>48.325556745999997</v>
      </c>
      <c r="BA62">
        <v>1</v>
      </c>
      <c r="BB62">
        <v>0</v>
      </c>
      <c r="BC62">
        <f>0*(-1)</f>
        <v>0</v>
      </c>
      <c r="BD62">
        <v>0</v>
      </c>
      <c r="BE62">
        <v>0</v>
      </c>
      <c r="BF62">
        <v>0.64808269554141396</v>
      </c>
      <c r="BG62">
        <v>-9.7958445310061109</v>
      </c>
      <c r="BH62">
        <v>94.213996917998799</v>
      </c>
      <c r="BI62">
        <v>1</v>
      </c>
      <c r="BJ62">
        <v>0</v>
      </c>
      <c r="BK62">
        <f>0*(-1)</f>
        <v>0</v>
      </c>
      <c r="BL62">
        <v>0</v>
      </c>
    </row>
    <row r="63" spans="1:64" x14ac:dyDescent="0.4">
      <c r="A63">
        <v>0</v>
      </c>
      <c r="B63">
        <v>5.5740665744638997</v>
      </c>
      <c r="C63">
        <v>-2.6978553013575701</v>
      </c>
      <c r="D63">
        <v>35.075252012997197</v>
      </c>
      <c r="E63">
        <v>0</v>
      </c>
      <c r="F63">
        <v>5.3378829990643402</v>
      </c>
      <c r="G63">
        <f>2.82331830921294*(-1)</f>
        <v>-2.8233183092129401</v>
      </c>
      <c r="H63">
        <v>279.78322619599902</v>
      </c>
      <c r="I63">
        <v>0</v>
      </c>
      <c r="J63">
        <v>2.9018544857478301</v>
      </c>
      <c r="K63">
        <v>-7.8449341098817502</v>
      </c>
      <c r="L63">
        <v>63.889655398998002</v>
      </c>
      <c r="M63">
        <v>1</v>
      </c>
      <c r="N63">
        <v>0</v>
      </c>
      <c r="O63">
        <f>0*(-1)</f>
        <v>0</v>
      </c>
      <c r="P63">
        <v>0</v>
      </c>
      <c r="Q63">
        <v>0</v>
      </c>
      <c r="R63">
        <v>2.0319455105297202</v>
      </c>
      <c r="S63">
        <v>-9.7175278055791896</v>
      </c>
      <c r="T63">
        <v>86.587438987000496</v>
      </c>
      <c r="U63">
        <v>1</v>
      </c>
      <c r="V63">
        <v>0</v>
      </c>
      <c r="W63">
        <f>0*(-1)</f>
        <v>0</v>
      </c>
      <c r="X63">
        <v>0</v>
      </c>
      <c r="Y63">
        <v>0</v>
      </c>
      <c r="Z63">
        <v>1.97976807258132</v>
      </c>
      <c r="AA63">
        <v>-2.5459837836847798</v>
      </c>
      <c r="AB63">
        <v>131.281098154002</v>
      </c>
      <c r="AC63">
        <v>0</v>
      </c>
      <c r="AD63">
        <v>1.7505734752667901</v>
      </c>
      <c r="AE63">
        <f>2.10942912559292*(-1)</f>
        <v>-2.1094291255929201</v>
      </c>
      <c r="AF63">
        <v>22.0268253199756</v>
      </c>
      <c r="AG63">
        <v>0</v>
      </c>
      <c r="AH63">
        <v>2.9974110562591498</v>
      </c>
      <c r="AI63">
        <v>-6.7627754888226699</v>
      </c>
      <c r="AJ63">
        <v>93.445430783001896</v>
      </c>
      <c r="AK63">
        <v>0</v>
      </c>
      <c r="AL63">
        <v>2.827548062</v>
      </c>
      <c r="AM63">
        <f>7.225343916*(-1)</f>
        <v>-7.2253439159999999</v>
      </c>
      <c r="AN63">
        <v>223.9372199</v>
      </c>
      <c r="AO63">
        <v>0</v>
      </c>
      <c r="AP63">
        <v>1.5646987717534899</v>
      </c>
      <c r="AQ63">
        <v>-9.2442379925467808</v>
      </c>
      <c r="AR63">
        <v>52.994522399996598</v>
      </c>
      <c r="AS63">
        <v>1</v>
      </c>
      <c r="AT63">
        <v>0</v>
      </c>
      <c r="AU63">
        <f>0*(-1)</f>
        <v>0</v>
      </c>
      <c r="AV63">
        <v>0</v>
      </c>
      <c r="AW63">
        <v>0</v>
      </c>
      <c r="AX63">
        <v>1.4742352487493799</v>
      </c>
      <c r="AY63">
        <v>-8.4921330854254293</v>
      </c>
      <c r="AZ63">
        <v>72.697847838004193</v>
      </c>
      <c r="BA63">
        <v>1</v>
      </c>
      <c r="BB63">
        <v>0</v>
      </c>
      <c r="BC63">
        <f>0*(-1)</f>
        <v>0</v>
      </c>
      <c r="BD63">
        <v>0</v>
      </c>
      <c r="BE63">
        <v>0</v>
      </c>
      <c r="BF63">
        <v>1.10088487953577</v>
      </c>
      <c r="BG63">
        <v>-9.1132808330930093</v>
      </c>
      <c r="BH63">
        <v>98.080440797995806</v>
      </c>
      <c r="BI63">
        <v>0</v>
      </c>
      <c r="BJ63">
        <v>1.1923740330000001</v>
      </c>
      <c r="BK63">
        <f>8.783807972*(-1)</f>
        <v>-8.783807972</v>
      </c>
      <c r="BL63">
        <v>365.31105250000002</v>
      </c>
    </row>
    <row r="64" spans="1:64" x14ac:dyDescent="0.4">
      <c r="A64">
        <v>0</v>
      </c>
      <c r="B64">
        <v>2.5744937167797999</v>
      </c>
      <c r="C64">
        <v>-9.4543571427444899</v>
      </c>
      <c r="D64">
        <v>78.119568314999896</v>
      </c>
      <c r="E64">
        <v>1</v>
      </c>
      <c r="F64">
        <v>0</v>
      </c>
      <c r="G64">
        <f t="shared" ref="G64:G69" si="5">0*(-1)</f>
        <v>0</v>
      </c>
      <c r="H64">
        <v>0</v>
      </c>
      <c r="I64">
        <v>0</v>
      </c>
      <c r="J64">
        <v>3.78543554382756</v>
      </c>
      <c r="K64">
        <v>-4.0534845348903197</v>
      </c>
      <c r="L64">
        <v>64.582272065999803</v>
      </c>
      <c r="M64">
        <v>0</v>
      </c>
      <c r="N64">
        <v>3.577757922</v>
      </c>
      <c r="O64">
        <f>3.56782971*(-1)</f>
        <v>-3.5678297099999998</v>
      </c>
      <c r="P64">
        <v>132.81002409999999</v>
      </c>
      <c r="Q64">
        <v>0</v>
      </c>
      <c r="R64">
        <v>1.8633084703726599</v>
      </c>
      <c r="S64">
        <v>-9.3207095480323296</v>
      </c>
      <c r="T64">
        <v>69.163147464001597</v>
      </c>
      <c r="U64">
        <v>1</v>
      </c>
      <c r="V64">
        <v>0</v>
      </c>
      <c r="W64">
        <f>0*(-1)</f>
        <v>0</v>
      </c>
      <c r="X64">
        <v>0</v>
      </c>
      <c r="Y64">
        <v>0</v>
      </c>
      <c r="Z64">
        <v>4.0318581100512203</v>
      </c>
      <c r="AA64">
        <v>-3.5089065883245398</v>
      </c>
      <c r="AB64">
        <v>53.309897612001798</v>
      </c>
      <c r="AC64">
        <v>0</v>
      </c>
      <c r="AD64">
        <v>3.9046543285181201</v>
      </c>
      <c r="AE64">
        <f>3.26132575058158*(-1)</f>
        <v>-3.2613257505815798</v>
      </c>
      <c r="AF64">
        <v>210.55811127598199</v>
      </c>
      <c r="AG64">
        <v>0</v>
      </c>
      <c r="AH64">
        <v>2.03102284071544</v>
      </c>
      <c r="AI64">
        <v>-8.7636513700291996</v>
      </c>
      <c r="AJ64">
        <v>92.167580314999199</v>
      </c>
      <c r="AK64">
        <v>0</v>
      </c>
      <c r="AL64">
        <v>2.1950956490000002</v>
      </c>
      <c r="AM64">
        <f>8.376795811*(-1)</f>
        <v>-8.3767958109999991</v>
      </c>
      <c r="AN64">
        <v>291.3655468</v>
      </c>
      <c r="AO64">
        <v>0</v>
      </c>
      <c r="AP64">
        <v>1.9582316398697599</v>
      </c>
      <c r="AQ64">
        <v>-2.2407607129268299</v>
      </c>
      <c r="AR64">
        <v>57.821930940001003</v>
      </c>
      <c r="AS64">
        <v>0</v>
      </c>
      <c r="AT64">
        <v>1.488007251</v>
      </c>
      <c r="AU64">
        <f>1.992608276*(-1)</f>
        <v>-1.9926082759999999</v>
      </c>
      <c r="AV64">
        <v>30.086742789999999</v>
      </c>
      <c r="AW64">
        <v>0</v>
      </c>
      <c r="AX64">
        <v>1.75054066207296</v>
      </c>
      <c r="AY64">
        <v>-8.9286024118138698</v>
      </c>
      <c r="AZ64">
        <v>48.403279291000203</v>
      </c>
      <c r="BA64">
        <v>1</v>
      </c>
      <c r="BB64">
        <v>0</v>
      </c>
      <c r="BC64">
        <f>0*(-1)</f>
        <v>0</v>
      </c>
      <c r="BD64">
        <v>0</v>
      </c>
      <c r="BE64">
        <v>0</v>
      </c>
      <c r="BF64">
        <v>0.683862280196323</v>
      </c>
      <c r="BG64">
        <v>-9.7728616137429807</v>
      </c>
      <c r="BH64">
        <v>98.722845414995305</v>
      </c>
      <c r="BI64">
        <v>1</v>
      </c>
      <c r="BJ64">
        <v>0</v>
      </c>
      <c r="BK64">
        <f>0*(-1)</f>
        <v>0</v>
      </c>
      <c r="BL64">
        <v>0</v>
      </c>
    </row>
    <row r="65" spans="1:64" x14ac:dyDescent="0.4">
      <c r="A65">
        <v>0</v>
      </c>
      <c r="B65">
        <v>3.43065489734742</v>
      </c>
      <c r="C65">
        <v>-9.2051198611286296</v>
      </c>
      <c r="D65">
        <v>77.625805138995901</v>
      </c>
      <c r="E65">
        <v>1</v>
      </c>
      <c r="F65">
        <v>0</v>
      </c>
      <c r="G65">
        <f t="shared" si="5"/>
        <v>0</v>
      </c>
      <c r="H65">
        <v>0</v>
      </c>
      <c r="I65">
        <v>0</v>
      </c>
      <c r="J65">
        <v>3.70515885694895</v>
      </c>
      <c r="K65">
        <v>-5.7761805253454197</v>
      </c>
      <c r="L65">
        <v>33.942085050999502</v>
      </c>
      <c r="M65">
        <v>0</v>
      </c>
      <c r="N65">
        <v>3.8338586110000001</v>
      </c>
      <c r="O65">
        <f>5.565889911*(-1)</f>
        <v>-5.5658899110000002</v>
      </c>
      <c r="P65">
        <v>365.72215440000002</v>
      </c>
      <c r="Q65">
        <v>0</v>
      </c>
      <c r="R65">
        <v>2.0172977166588999</v>
      </c>
      <c r="S65">
        <v>-9.7025662096898895</v>
      </c>
      <c r="T65">
        <v>140.582420334001</v>
      </c>
      <c r="U65">
        <v>0</v>
      </c>
      <c r="V65">
        <v>1.9829627329999999</v>
      </c>
      <c r="W65">
        <f>9.840345475*(-1)</f>
        <v>-9.8403454749999995</v>
      </c>
      <c r="X65">
        <v>9279.7075480000003</v>
      </c>
      <c r="Y65">
        <v>0</v>
      </c>
      <c r="Z65">
        <v>1.19330941859521</v>
      </c>
      <c r="AA65">
        <v>-9.8952777461035293</v>
      </c>
      <c r="AB65">
        <v>136.48562261600401</v>
      </c>
      <c r="AC65">
        <v>1</v>
      </c>
      <c r="AD65">
        <v>0</v>
      </c>
      <c r="AE65">
        <f>0*(-1)</f>
        <v>0</v>
      </c>
      <c r="AF65">
        <v>0</v>
      </c>
      <c r="AG65">
        <v>0</v>
      </c>
      <c r="AH65">
        <v>1.42246192530681</v>
      </c>
      <c r="AI65">
        <v>-8.7755597433494508</v>
      </c>
      <c r="AJ65">
        <v>77.381480297997697</v>
      </c>
      <c r="AK65">
        <v>1</v>
      </c>
      <c r="AL65">
        <v>0</v>
      </c>
      <c r="AM65">
        <f>0*(-1)</f>
        <v>0</v>
      </c>
      <c r="AN65">
        <v>0</v>
      </c>
      <c r="AO65">
        <v>0</v>
      </c>
      <c r="AP65">
        <v>1.2610579829120001</v>
      </c>
      <c r="AQ65">
        <v>-9.6840546427200795</v>
      </c>
      <c r="AR65">
        <v>56.943609881003702</v>
      </c>
      <c r="AS65">
        <v>0</v>
      </c>
      <c r="AT65">
        <v>1.207258199</v>
      </c>
      <c r="AU65">
        <f>9.864510214*(-1)</f>
        <v>-9.8645102139999992</v>
      </c>
      <c r="AV65">
        <v>722.13789410000004</v>
      </c>
      <c r="AW65">
        <v>0</v>
      </c>
      <c r="AX65">
        <v>1.0975540716226699</v>
      </c>
      <c r="AY65">
        <v>-9.0086165380751808</v>
      </c>
      <c r="AZ65">
        <v>162.204093120002</v>
      </c>
      <c r="BA65">
        <v>1</v>
      </c>
      <c r="BB65">
        <v>0</v>
      </c>
      <c r="BC65">
        <f>0*(-1)</f>
        <v>0</v>
      </c>
      <c r="BD65">
        <v>0</v>
      </c>
      <c r="BE65">
        <v>0</v>
      </c>
      <c r="BF65">
        <v>2.3152672065779001</v>
      </c>
      <c r="BG65">
        <v>-0.70646149149644999</v>
      </c>
      <c r="BH65">
        <v>62.875708143997997</v>
      </c>
      <c r="BI65">
        <v>0</v>
      </c>
      <c r="BJ65">
        <v>2.3148037659999998</v>
      </c>
      <c r="BK65">
        <f>0.70733159*(-1)</f>
        <v>-0.70733159000000001</v>
      </c>
      <c r="BL65">
        <v>12.85578426</v>
      </c>
    </row>
    <row r="66" spans="1:64" x14ac:dyDescent="0.4">
      <c r="A66">
        <v>0</v>
      </c>
      <c r="B66">
        <v>3.1216658788058602</v>
      </c>
      <c r="C66">
        <v>-9.2492269422723492</v>
      </c>
      <c r="D66">
        <v>76.498337388002199</v>
      </c>
      <c r="E66">
        <v>1</v>
      </c>
      <c r="F66">
        <v>0</v>
      </c>
      <c r="G66">
        <f t="shared" si="5"/>
        <v>0</v>
      </c>
      <c r="H66">
        <v>0</v>
      </c>
      <c r="I66">
        <v>0</v>
      </c>
      <c r="J66">
        <v>2.9185308824817602</v>
      </c>
      <c r="K66">
        <v>-7.8400301708612199</v>
      </c>
      <c r="L66">
        <v>62.358483596995903</v>
      </c>
      <c r="M66">
        <v>1</v>
      </c>
      <c r="N66">
        <v>0</v>
      </c>
      <c r="O66">
        <f>0*(-1)</f>
        <v>0</v>
      </c>
      <c r="P66">
        <v>0</v>
      </c>
      <c r="Q66">
        <v>0</v>
      </c>
      <c r="R66">
        <v>3.3271507884407101</v>
      </c>
      <c r="S66">
        <v>-7.4892988043642603</v>
      </c>
      <c r="T66">
        <v>29.372410653006199</v>
      </c>
      <c r="U66">
        <v>0</v>
      </c>
      <c r="V66">
        <v>3.4458664790000002</v>
      </c>
      <c r="W66">
        <f>7.360476129*(-1)</f>
        <v>-7.3604761290000003</v>
      </c>
      <c r="X66">
        <v>260.59725559999998</v>
      </c>
      <c r="Y66">
        <v>0</v>
      </c>
      <c r="Z66">
        <v>1.5543804645127499</v>
      </c>
      <c r="AA66">
        <v>-1.5103707163167699</v>
      </c>
      <c r="AB66">
        <v>132.594159351006</v>
      </c>
      <c r="AC66">
        <v>0</v>
      </c>
      <c r="AD66">
        <v>1.5543804645127499</v>
      </c>
      <c r="AE66">
        <f>1.51037071631677*(-1)</f>
        <v>-1.5103707163167699</v>
      </c>
      <c r="AF66">
        <v>12.6762592140003</v>
      </c>
      <c r="AG66">
        <v>0</v>
      </c>
      <c r="AH66">
        <v>1.6154117786183599</v>
      </c>
      <c r="AI66">
        <v>-9.2877779234160105</v>
      </c>
      <c r="AJ66">
        <v>49.9174487970012</v>
      </c>
      <c r="AK66">
        <v>1</v>
      </c>
      <c r="AL66">
        <v>0</v>
      </c>
      <c r="AM66">
        <f>0*(-1)</f>
        <v>0</v>
      </c>
      <c r="AN66">
        <v>0</v>
      </c>
      <c r="AO66">
        <v>0</v>
      </c>
      <c r="AP66">
        <v>2.4054773761445198</v>
      </c>
      <c r="AQ66">
        <v>-2.5265558970095401</v>
      </c>
      <c r="AR66">
        <v>109.24850754999299</v>
      </c>
      <c r="AS66">
        <v>0</v>
      </c>
      <c r="AT66">
        <v>2.3292127819999999</v>
      </c>
      <c r="AU66">
        <f>2.277777818*(-1)</f>
        <v>-2.2777778180000001</v>
      </c>
      <c r="AV66">
        <v>81.281588249999999</v>
      </c>
      <c r="AW66">
        <v>0</v>
      </c>
      <c r="AX66">
        <v>1.88592884763609</v>
      </c>
      <c r="AY66">
        <v>-3.8423283005345499</v>
      </c>
      <c r="AZ66">
        <v>135.95086327200201</v>
      </c>
      <c r="BA66">
        <v>0</v>
      </c>
      <c r="BB66">
        <v>2.0641340760000002</v>
      </c>
      <c r="BC66">
        <f>4.009098241*(-1)</f>
        <v>-4.0090982410000002</v>
      </c>
      <c r="BD66">
        <v>85.928045479999994</v>
      </c>
      <c r="BE66">
        <v>0</v>
      </c>
      <c r="BF66">
        <v>0.99942449543960599</v>
      </c>
      <c r="BG66">
        <v>-8.7827434837984306</v>
      </c>
      <c r="BH66">
        <v>103.685177219995</v>
      </c>
      <c r="BI66">
        <v>1</v>
      </c>
      <c r="BJ66">
        <v>0</v>
      </c>
      <c r="BK66">
        <f>0*(-1)</f>
        <v>0</v>
      </c>
      <c r="BL66">
        <v>0</v>
      </c>
    </row>
    <row r="67" spans="1:64" x14ac:dyDescent="0.4">
      <c r="A67">
        <v>0</v>
      </c>
      <c r="B67">
        <v>3.0337817857246199</v>
      </c>
      <c r="C67">
        <v>-9.4742724254344992</v>
      </c>
      <c r="D67">
        <v>78.779878006003798</v>
      </c>
      <c r="E67">
        <v>1</v>
      </c>
      <c r="F67">
        <v>0</v>
      </c>
      <c r="G67">
        <f t="shared" si="5"/>
        <v>0</v>
      </c>
      <c r="H67">
        <v>0</v>
      </c>
      <c r="I67">
        <v>0</v>
      </c>
      <c r="J67">
        <v>2.2891801727199801</v>
      </c>
      <c r="K67">
        <v>-9.9266501790791608</v>
      </c>
      <c r="L67">
        <v>88.356258567997401</v>
      </c>
      <c r="M67">
        <v>1</v>
      </c>
      <c r="N67">
        <v>0</v>
      </c>
      <c r="O67">
        <f>0*(-1)</f>
        <v>0</v>
      </c>
      <c r="P67">
        <v>0</v>
      </c>
      <c r="Q67">
        <v>0</v>
      </c>
      <c r="R67">
        <v>2.49192607692473</v>
      </c>
      <c r="S67">
        <v>-5.89377147021984</v>
      </c>
      <c r="T67">
        <v>139.45709221500101</v>
      </c>
      <c r="U67">
        <v>0</v>
      </c>
      <c r="V67">
        <v>2.6152396910000002</v>
      </c>
      <c r="W67">
        <f>5.561492422*(-1)</f>
        <v>-5.5614924219999997</v>
      </c>
      <c r="X67">
        <v>110.546992</v>
      </c>
      <c r="Y67">
        <v>0</v>
      </c>
      <c r="Z67">
        <v>1.61424722676205</v>
      </c>
      <c r="AA67">
        <v>-9.2479070769558298</v>
      </c>
      <c r="AB67">
        <v>133.665580629</v>
      </c>
      <c r="AC67">
        <v>1</v>
      </c>
      <c r="AD67">
        <v>0</v>
      </c>
      <c r="AE67">
        <f>0*(-1)</f>
        <v>0</v>
      </c>
      <c r="AF67">
        <v>0</v>
      </c>
      <c r="AG67">
        <v>0</v>
      </c>
      <c r="AH67">
        <v>2.03102284071544</v>
      </c>
      <c r="AI67">
        <v>-8.7636513700291996</v>
      </c>
      <c r="AJ67">
        <v>91.549807212999397</v>
      </c>
      <c r="AK67">
        <v>0</v>
      </c>
      <c r="AL67">
        <v>2.0322459859999999</v>
      </c>
      <c r="AM67">
        <f>8.529849657*(-1)</f>
        <v>-8.5298496569999998</v>
      </c>
      <c r="AN67">
        <v>307.52208510000003</v>
      </c>
      <c r="AO67">
        <v>0</v>
      </c>
      <c r="AP67">
        <v>2.5990126337072099</v>
      </c>
      <c r="AQ67">
        <v>-7.7171661708384196</v>
      </c>
      <c r="AR67">
        <v>54.094185016001497</v>
      </c>
      <c r="AS67">
        <v>0</v>
      </c>
      <c r="AT67">
        <v>2.5500176510000001</v>
      </c>
      <c r="AU67">
        <f>7.313155404*(-1)</f>
        <v>-7.3131554039999997</v>
      </c>
      <c r="AV67">
        <v>253.93840309999999</v>
      </c>
      <c r="AW67">
        <v>0</v>
      </c>
      <c r="AX67">
        <v>1.7399927054436299</v>
      </c>
      <c r="AY67">
        <v>-8.9891313796056007</v>
      </c>
      <c r="AZ67">
        <v>81.255766157999403</v>
      </c>
      <c r="BA67">
        <v>1</v>
      </c>
      <c r="BB67">
        <v>0</v>
      </c>
      <c r="BC67">
        <f>0*(-1)</f>
        <v>0</v>
      </c>
      <c r="BD67">
        <v>0</v>
      </c>
      <c r="BE67">
        <v>0</v>
      </c>
      <c r="BF67">
        <v>0.78056998388005705</v>
      </c>
      <c r="BG67">
        <v>-9.5737681719341001</v>
      </c>
      <c r="BH67">
        <v>98.455949893002895</v>
      </c>
      <c r="BI67">
        <v>1</v>
      </c>
      <c r="BJ67">
        <v>0</v>
      </c>
      <c r="BK67">
        <f>0*(-1)</f>
        <v>0</v>
      </c>
      <c r="BL67">
        <v>0</v>
      </c>
    </row>
    <row r="68" spans="1:64" x14ac:dyDescent="0.4">
      <c r="A68">
        <v>0</v>
      </c>
      <c r="B68">
        <v>3.9658072698871498</v>
      </c>
      <c r="C68">
        <v>-8.0128886520754907</v>
      </c>
      <c r="D68">
        <v>33.0254269959987</v>
      </c>
      <c r="E68">
        <v>1</v>
      </c>
      <c r="F68">
        <v>0</v>
      </c>
      <c r="G68">
        <f t="shared" si="5"/>
        <v>0</v>
      </c>
      <c r="H68">
        <v>0</v>
      </c>
      <c r="I68">
        <v>0</v>
      </c>
      <c r="J68">
        <v>3.6752924654163999</v>
      </c>
      <c r="K68">
        <v>-5.9467472982481899</v>
      </c>
      <c r="L68">
        <v>34.741027755997401</v>
      </c>
      <c r="M68">
        <v>0</v>
      </c>
      <c r="N68">
        <v>3.7360193819999998</v>
      </c>
      <c r="O68">
        <f>5.681158642*(-1)</f>
        <v>-5.6811586419999998</v>
      </c>
      <c r="P68">
        <v>378.1202763</v>
      </c>
      <c r="Q68">
        <v>0</v>
      </c>
      <c r="R68">
        <v>4.1014694104796297</v>
      </c>
      <c r="S68">
        <v>-3.5294691806965202</v>
      </c>
      <c r="T68">
        <v>28.702353937005601</v>
      </c>
      <c r="U68">
        <v>0</v>
      </c>
      <c r="V68">
        <v>4.181143907</v>
      </c>
      <c r="W68">
        <f>3.093033555*(-1)</f>
        <v>-3.0930335549999999</v>
      </c>
      <c r="X68">
        <v>200.0595491</v>
      </c>
      <c r="Y68">
        <v>0</v>
      </c>
      <c r="Z68">
        <v>1.8280003031280001</v>
      </c>
      <c r="AA68">
        <v>-9.74035150381685</v>
      </c>
      <c r="AB68">
        <v>90.623726883997705</v>
      </c>
      <c r="AC68">
        <v>0</v>
      </c>
      <c r="AD68">
        <v>1.9028953248434399</v>
      </c>
      <c r="AE68">
        <f>9.12444950878308*(-1)</f>
        <v>-9.1244495087830799</v>
      </c>
      <c r="AF68">
        <v>752.50833462199796</v>
      </c>
      <c r="AG68">
        <v>0</v>
      </c>
      <c r="AH68">
        <v>1.8588747420929399</v>
      </c>
      <c r="AI68">
        <v>-8.1748799642291097</v>
      </c>
      <c r="AJ68">
        <v>122.426935507995</v>
      </c>
      <c r="AK68">
        <v>0</v>
      </c>
      <c r="AL68">
        <v>1.8227519160000001</v>
      </c>
      <c r="AM68">
        <f>7.546665468*(-1)</f>
        <v>-7.5466654679999996</v>
      </c>
      <c r="AN68">
        <v>221.2266066</v>
      </c>
      <c r="AO68">
        <v>0</v>
      </c>
      <c r="AP68">
        <v>1.43687282662909</v>
      </c>
      <c r="AQ68">
        <v>-9.2113064897090595</v>
      </c>
      <c r="AR68">
        <v>118.048522578006</v>
      </c>
      <c r="AS68">
        <v>1</v>
      </c>
      <c r="AT68">
        <v>0</v>
      </c>
      <c r="AU68">
        <f>0*(-1)</f>
        <v>0</v>
      </c>
      <c r="AV68">
        <v>0</v>
      </c>
      <c r="AW68">
        <v>0</v>
      </c>
      <c r="AX68">
        <v>1.68868749682393</v>
      </c>
      <c r="AY68">
        <v>-6.3880181567022003</v>
      </c>
      <c r="AZ68">
        <v>71.094155050006506</v>
      </c>
      <c r="BA68">
        <v>0</v>
      </c>
      <c r="BB68">
        <v>1.7367605779999999</v>
      </c>
      <c r="BC68">
        <f>6.634848388*(-1)</f>
        <v>-6.634848388</v>
      </c>
      <c r="BD68">
        <v>125.3412</v>
      </c>
      <c r="BE68">
        <v>0</v>
      </c>
      <c r="BF68">
        <v>1.3118904604774799</v>
      </c>
      <c r="BG68">
        <v>-9.3780370056830797</v>
      </c>
      <c r="BH68">
        <v>57.108608337999598</v>
      </c>
      <c r="BI68">
        <v>1</v>
      </c>
      <c r="BJ68">
        <v>0</v>
      </c>
      <c r="BK68">
        <f>0*(-1)</f>
        <v>0</v>
      </c>
      <c r="BL68">
        <v>0</v>
      </c>
    </row>
    <row r="69" spans="1:64" x14ac:dyDescent="0.4">
      <c r="A69">
        <v>0</v>
      </c>
      <c r="B69">
        <v>2.8642772543759998</v>
      </c>
      <c r="C69">
        <v>-9.4351181597090203</v>
      </c>
      <c r="D69">
        <v>75.433908195002005</v>
      </c>
      <c r="E69">
        <v>1</v>
      </c>
      <c r="F69">
        <v>0</v>
      </c>
      <c r="G69">
        <f t="shared" si="5"/>
        <v>0</v>
      </c>
      <c r="H69">
        <v>0</v>
      </c>
      <c r="I69">
        <v>0</v>
      </c>
      <c r="J69">
        <v>3.53238880209395</v>
      </c>
      <c r="K69">
        <v>-2.86474303611213</v>
      </c>
      <c r="L69">
        <v>87.038016357997506</v>
      </c>
      <c r="M69">
        <v>0</v>
      </c>
      <c r="N69">
        <v>3.6023227150000001</v>
      </c>
      <c r="O69">
        <f>2.956747078*(-1)</f>
        <v>-2.9567470779999998</v>
      </c>
      <c r="P69">
        <v>95.14012907</v>
      </c>
      <c r="Q69">
        <v>0</v>
      </c>
      <c r="R69">
        <v>2.88746653610221</v>
      </c>
      <c r="S69">
        <v>-2.0567964590201102</v>
      </c>
      <c r="T69">
        <v>84.598622616998895</v>
      </c>
      <c r="U69">
        <v>0</v>
      </c>
      <c r="V69">
        <v>3.103021622</v>
      </c>
      <c r="W69">
        <f>2.040177476*(-1)</f>
        <v>-2.0401774760000002</v>
      </c>
      <c r="X69">
        <v>46.744861149999998</v>
      </c>
      <c r="Y69">
        <v>0</v>
      </c>
      <c r="Z69">
        <v>1.72396684405051</v>
      </c>
      <c r="AA69">
        <v>-8.3257229035381393</v>
      </c>
      <c r="AB69">
        <v>76.153779854997893</v>
      </c>
      <c r="AC69">
        <v>0</v>
      </c>
      <c r="AD69">
        <v>1.9324224171505799</v>
      </c>
      <c r="AE69">
        <f>8.52973694789073*(-1)</f>
        <v>-8.5297369478907292</v>
      </c>
      <c r="AF69">
        <v>238.20738586199801</v>
      </c>
      <c r="AG69">
        <v>0</v>
      </c>
      <c r="AH69">
        <v>1.6881762502620701</v>
      </c>
      <c r="AI69">
        <v>-9.5603666512082892</v>
      </c>
      <c r="AJ69">
        <v>90.946203566003504</v>
      </c>
      <c r="AK69">
        <v>1</v>
      </c>
      <c r="AL69">
        <v>0</v>
      </c>
      <c r="AM69">
        <f>0*(-1)</f>
        <v>0</v>
      </c>
      <c r="AN69">
        <v>0</v>
      </c>
      <c r="AO69">
        <v>0</v>
      </c>
      <c r="AP69">
        <v>1.01956519818919</v>
      </c>
      <c r="AQ69">
        <v>-9.4697657689882302</v>
      </c>
      <c r="AR69">
        <v>57.279954065001199</v>
      </c>
      <c r="AS69">
        <v>1</v>
      </c>
      <c r="AT69">
        <v>0</v>
      </c>
      <c r="AU69">
        <f>0*(-1)</f>
        <v>0</v>
      </c>
      <c r="AV69">
        <v>0</v>
      </c>
      <c r="AW69">
        <v>0</v>
      </c>
      <c r="AX69">
        <v>1.8649123441034301</v>
      </c>
      <c r="AY69">
        <v>-8.7181792076732592</v>
      </c>
      <c r="AZ69">
        <v>79.919301544999996</v>
      </c>
      <c r="BA69">
        <v>0</v>
      </c>
      <c r="BB69">
        <v>1.956327586</v>
      </c>
      <c r="BC69">
        <f>9.039766214*(-1)</f>
        <v>-9.0397662140000001</v>
      </c>
      <c r="BD69">
        <v>356.88788240000002</v>
      </c>
      <c r="BE69">
        <v>0</v>
      </c>
      <c r="BF69">
        <v>1.35209928285093</v>
      </c>
      <c r="BG69">
        <v>-9.3416238872849799</v>
      </c>
      <c r="BH69">
        <v>61.133637393999301</v>
      </c>
      <c r="BI69">
        <v>0</v>
      </c>
      <c r="BJ69">
        <v>1.173114575</v>
      </c>
      <c r="BK69">
        <f>9.538612572*(-1)</f>
        <v>-9.5386125719999999</v>
      </c>
      <c r="BL69">
        <v>712.72056880000002</v>
      </c>
    </row>
    <row r="70" spans="1:64" x14ac:dyDescent="0.4">
      <c r="A70">
        <v>0</v>
      </c>
      <c r="B70">
        <v>3.4498279835377699</v>
      </c>
      <c r="C70">
        <v>-5.4149725116365204</v>
      </c>
      <c r="D70">
        <v>77.301158918999107</v>
      </c>
      <c r="E70">
        <v>0</v>
      </c>
      <c r="F70">
        <v>3.49082220724044</v>
      </c>
      <c r="G70">
        <f>5.79792090187576*(-1)</f>
        <v>-5.7979209018757603</v>
      </c>
      <c r="H70">
        <v>123.139156310004</v>
      </c>
      <c r="I70">
        <v>0</v>
      </c>
      <c r="J70">
        <v>1.4488748065944801</v>
      </c>
      <c r="K70">
        <v>-9.7446458098101907</v>
      </c>
      <c r="L70">
        <v>87.039686857999101</v>
      </c>
      <c r="M70">
        <v>1</v>
      </c>
      <c r="N70">
        <v>0</v>
      </c>
      <c r="O70">
        <f>0*(-1)</f>
        <v>0</v>
      </c>
      <c r="P70">
        <v>0</v>
      </c>
      <c r="Q70">
        <v>0</v>
      </c>
      <c r="R70">
        <v>1.88399630652117</v>
      </c>
      <c r="S70">
        <v>-9.4473835899523309</v>
      </c>
      <c r="T70">
        <v>124.52605747100399</v>
      </c>
      <c r="U70">
        <v>1</v>
      </c>
      <c r="V70">
        <v>0</v>
      </c>
      <c r="W70">
        <f>0*(-1)</f>
        <v>0</v>
      </c>
      <c r="X70">
        <v>0</v>
      </c>
      <c r="Y70">
        <v>0</v>
      </c>
      <c r="Z70">
        <v>1.57746710474749</v>
      </c>
      <c r="AA70">
        <v>-9.9078492342623203</v>
      </c>
      <c r="AB70">
        <v>131.34749288299599</v>
      </c>
      <c r="AC70">
        <v>1</v>
      </c>
      <c r="AD70">
        <v>0</v>
      </c>
      <c r="AE70">
        <f>0*(-1)</f>
        <v>0</v>
      </c>
      <c r="AF70">
        <v>0</v>
      </c>
      <c r="AG70">
        <v>0</v>
      </c>
      <c r="AH70">
        <v>2.5847885515451501</v>
      </c>
      <c r="AI70">
        <v>-7.7581420922769304</v>
      </c>
      <c r="AJ70">
        <v>52.695814336999298</v>
      </c>
      <c r="AK70">
        <v>0</v>
      </c>
      <c r="AL70">
        <v>2.5478316479999998</v>
      </c>
      <c r="AM70">
        <f>7.504488387*(-1)</f>
        <v>-7.5044883870000003</v>
      </c>
      <c r="AN70">
        <v>297.01691570000003</v>
      </c>
      <c r="AO70">
        <v>0</v>
      </c>
      <c r="AP70">
        <v>1.97041398043843</v>
      </c>
      <c r="AQ70">
        <v>-8.6156740889132095</v>
      </c>
      <c r="AR70">
        <v>52.113987147000401</v>
      </c>
      <c r="AS70">
        <v>0</v>
      </c>
      <c r="AT70">
        <v>1.998472869</v>
      </c>
      <c r="AU70">
        <f>8.124767004*(-1)</f>
        <v>-8.1247670040000006</v>
      </c>
      <c r="AV70">
        <v>355.80032080000001</v>
      </c>
      <c r="AW70">
        <v>0</v>
      </c>
      <c r="AX70">
        <v>1.2588085308453101</v>
      </c>
      <c r="AY70">
        <v>-8.77602191686805</v>
      </c>
      <c r="AZ70">
        <v>74.331660087002007</v>
      </c>
      <c r="BA70">
        <v>0</v>
      </c>
      <c r="BB70">
        <v>1.2600302240000001</v>
      </c>
      <c r="BC70">
        <f>8.775575668*(-1)</f>
        <v>-8.7755756680000001</v>
      </c>
      <c r="BD70">
        <v>308.6539664</v>
      </c>
      <c r="BE70">
        <v>0</v>
      </c>
      <c r="BF70">
        <v>2.0126840965038002</v>
      </c>
      <c r="BG70">
        <v>-3.07031817033271</v>
      </c>
      <c r="BH70">
        <v>95.132424930998198</v>
      </c>
      <c r="BI70">
        <v>0</v>
      </c>
      <c r="BJ70">
        <v>2.0593928699999999</v>
      </c>
      <c r="BK70">
        <f>3.210670176*(-1)</f>
        <v>-3.2106701759999998</v>
      </c>
      <c r="BL70">
        <v>88.374600029999996</v>
      </c>
    </row>
    <row r="71" spans="1:64" x14ac:dyDescent="0.4">
      <c r="A71">
        <v>0</v>
      </c>
      <c r="B71">
        <v>1.9909276909498199</v>
      </c>
      <c r="C71">
        <v>-9.6094190297695494</v>
      </c>
      <c r="D71">
        <v>56.185680827002201</v>
      </c>
      <c r="E71">
        <v>1</v>
      </c>
      <c r="F71">
        <v>0</v>
      </c>
      <c r="G71">
        <f>0*(-1)</f>
        <v>0</v>
      </c>
      <c r="H71">
        <v>0</v>
      </c>
      <c r="I71">
        <v>0</v>
      </c>
      <c r="J71">
        <v>4.8418151772255102</v>
      </c>
      <c r="K71">
        <v>-1.8804798172558901</v>
      </c>
      <c r="L71">
        <v>33.3544898030013</v>
      </c>
      <c r="M71">
        <v>0</v>
      </c>
      <c r="N71">
        <v>5.1269807519999997</v>
      </c>
      <c r="O71">
        <f>1.931304377*(-1)</f>
        <v>-1.931304377</v>
      </c>
      <c r="P71">
        <v>177.33469890000001</v>
      </c>
      <c r="Q71">
        <v>0</v>
      </c>
      <c r="R71">
        <v>4.33837249409794</v>
      </c>
      <c r="S71">
        <v>-2.7995372170141199</v>
      </c>
      <c r="T71">
        <v>27.8831065870035</v>
      </c>
      <c r="U71">
        <v>0</v>
      </c>
      <c r="V71">
        <v>4.5143536040000001</v>
      </c>
      <c r="W71">
        <f>3.042751441*(-1)</f>
        <v>-3.0427514410000001</v>
      </c>
      <c r="X71">
        <v>194.75757630000001</v>
      </c>
      <c r="Y71">
        <v>0</v>
      </c>
      <c r="Z71">
        <v>3.2631156938357999</v>
      </c>
      <c r="AA71">
        <v>-5.1166793997463103</v>
      </c>
      <c r="AB71">
        <v>90.296566607998102</v>
      </c>
      <c r="AC71">
        <v>0</v>
      </c>
      <c r="AD71">
        <v>3.3286303311591898</v>
      </c>
      <c r="AE71">
        <f>5.16302612862414*(-1)</f>
        <v>-5.1630261286241401</v>
      </c>
      <c r="AF71">
        <v>291.30265577699902</v>
      </c>
      <c r="AG71">
        <v>0</v>
      </c>
      <c r="AH71">
        <v>0.96116527474643798</v>
      </c>
      <c r="AI71">
        <v>-9.6517403950077707</v>
      </c>
      <c r="AJ71">
        <v>146.885280562004</v>
      </c>
      <c r="AK71">
        <v>1</v>
      </c>
      <c r="AL71">
        <v>0</v>
      </c>
      <c r="AM71">
        <f>0*(-1)</f>
        <v>0</v>
      </c>
      <c r="AN71">
        <v>0</v>
      </c>
      <c r="AO71">
        <v>0</v>
      </c>
      <c r="AP71">
        <v>2.8528167166338201</v>
      </c>
      <c r="AQ71">
        <v>-6.1482882625765596</v>
      </c>
      <c r="AR71">
        <v>87.196754645003196</v>
      </c>
      <c r="AS71">
        <v>0</v>
      </c>
      <c r="AT71">
        <v>3.099444665</v>
      </c>
      <c r="AU71">
        <f>6.149335577*(-1)</f>
        <v>-6.1493355770000004</v>
      </c>
      <c r="AV71">
        <v>264.31361140000001</v>
      </c>
      <c r="AW71">
        <v>0</v>
      </c>
      <c r="AX71">
        <v>1.60278440346613</v>
      </c>
      <c r="AY71">
        <v>-8.6975465337232301</v>
      </c>
      <c r="AZ71">
        <v>94.671109552000402</v>
      </c>
      <c r="BA71">
        <v>0</v>
      </c>
      <c r="BB71">
        <v>1.743934595</v>
      </c>
      <c r="BC71">
        <f>8.161020632*(-1)</f>
        <v>-8.1610206319999996</v>
      </c>
      <c r="BD71">
        <v>532.33778510000002</v>
      </c>
      <c r="BE71">
        <v>0</v>
      </c>
      <c r="BF71">
        <v>3.0011514225651199</v>
      </c>
      <c r="BG71">
        <v>-0.63827599237465005</v>
      </c>
      <c r="BH71">
        <v>60.844167445000402</v>
      </c>
      <c r="BI71">
        <v>0</v>
      </c>
      <c r="BJ71">
        <v>2.4042537990000001</v>
      </c>
      <c r="BK71">
        <f>0.615370386*(-1)</f>
        <v>-0.61537038600000005</v>
      </c>
      <c r="BL71">
        <v>24.27321392</v>
      </c>
    </row>
    <row r="72" spans="1:64" x14ac:dyDescent="0.4">
      <c r="A72">
        <v>0</v>
      </c>
      <c r="B72">
        <v>5.1930642154094899</v>
      </c>
      <c r="C72">
        <v>-2.5301038177730502</v>
      </c>
      <c r="D72">
        <v>33.858594338002099</v>
      </c>
      <c r="E72">
        <v>0</v>
      </c>
      <c r="F72">
        <v>5.5416756972484098</v>
      </c>
      <c r="G72">
        <f>2.40385078849051*(-1)</f>
        <v>-2.40385078849051</v>
      </c>
      <c r="H72">
        <v>175.26195138000099</v>
      </c>
      <c r="I72">
        <v>0</v>
      </c>
      <c r="J72">
        <v>2.65254782362886</v>
      </c>
      <c r="K72">
        <v>-9.3617344526015103</v>
      </c>
      <c r="L72">
        <v>64.026907668005094</v>
      </c>
      <c r="M72">
        <v>1</v>
      </c>
      <c r="N72">
        <v>0</v>
      </c>
      <c r="O72">
        <f>0*(-1)</f>
        <v>0</v>
      </c>
      <c r="P72">
        <v>0</v>
      </c>
      <c r="Q72">
        <v>0</v>
      </c>
      <c r="R72">
        <v>1.46745483224923</v>
      </c>
      <c r="S72">
        <v>-9.6519934120286095</v>
      </c>
      <c r="T72">
        <v>68.017356623000495</v>
      </c>
      <c r="U72">
        <v>1</v>
      </c>
      <c r="V72">
        <v>0</v>
      </c>
      <c r="W72">
        <f>0*(-1)</f>
        <v>0</v>
      </c>
      <c r="X72">
        <v>0</v>
      </c>
      <c r="Y72">
        <v>0</v>
      </c>
      <c r="Z72">
        <v>4.2106848190352801</v>
      </c>
      <c r="AA72">
        <v>-3.4618738863121998</v>
      </c>
      <c r="AB72">
        <v>54.067217693998799</v>
      </c>
      <c r="AC72">
        <v>0</v>
      </c>
      <c r="AD72">
        <v>3.73782860686851</v>
      </c>
      <c r="AE72">
        <f>3.29533612914966*(-1)</f>
        <v>-3.2953361291496601</v>
      </c>
      <c r="AF72">
        <v>200.02843863000001</v>
      </c>
      <c r="AG72">
        <v>0</v>
      </c>
      <c r="AH72">
        <v>1.4545117801024501</v>
      </c>
      <c r="AI72">
        <v>-8.6381503624466305</v>
      </c>
      <c r="AJ72">
        <v>77.713174958000295</v>
      </c>
      <c r="AK72">
        <v>1</v>
      </c>
      <c r="AL72">
        <v>0</v>
      </c>
      <c r="AM72">
        <f>0*(-1)</f>
        <v>0</v>
      </c>
      <c r="AN72">
        <v>0</v>
      </c>
      <c r="AO72">
        <v>0</v>
      </c>
      <c r="AP72">
        <v>1.17691438195537</v>
      </c>
      <c r="AQ72">
        <v>-9.9433810468563699</v>
      </c>
      <c r="AR72">
        <v>140.130858518998</v>
      </c>
      <c r="AS72">
        <v>1</v>
      </c>
      <c r="AT72">
        <v>0</v>
      </c>
      <c r="AU72">
        <f>0*(-1)</f>
        <v>0</v>
      </c>
      <c r="AV72">
        <v>0</v>
      </c>
      <c r="AW72">
        <v>0</v>
      </c>
      <c r="AX72">
        <v>4.0587448992388699</v>
      </c>
      <c r="AY72">
        <v>-1.57352882212372</v>
      </c>
      <c r="AZ72">
        <v>81.023062266998707</v>
      </c>
      <c r="BA72">
        <v>0</v>
      </c>
      <c r="BB72">
        <v>4.3581019980000004</v>
      </c>
      <c r="BC72">
        <f>1.498836088*(-1)</f>
        <v>-1.498836088</v>
      </c>
      <c r="BD72">
        <v>71.222890629999995</v>
      </c>
      <c r="BE72">
        <v>0</v>
      </c>
      <c r="BF72">
        <v>2.2173007729558698</v>
      </c>
      <c r="BG72">
        <v>-6.40847889149331</v>
      </c>
      <c r="BH72">
        <v>62.561244579999702</v>
      </c>
      <c r="BI72">
        <v>0</v>
      </c>
      <c r="BJ72">
        <v>2.232572121</v>
      </c>
      <c r="BK72">
        <f>6.208098894*(-1)</f>
        <v>-6.2080988939999999</v>
      </c>
      <c r="BL72">
        <v>347.91705109999998</v>
      </c>
    </row>
    <row r="73" spans="1:64" x14ac:dyDescent="0.4">
      <c r="A73">
        <v>0</v>
      </c>
      <c r="B73">
        <v>3.0605720140293702</v>
      </c>
      <c r="C73">
        <v>-9.0146554386854394</v>
      </c>
      <c r="D73">
        <v>78.241732194001003</v>
      </c>
      <c r="E73">
        <v>1</v>
      </c>
      <c r="F73">
        <v>0</v>
      </c>
      <c r="G73">
        <f>0*(-1)</f>
        <v>0</v>
      </c>
      <c r="H73">
        <v>0</v>
      </c>
      <c r="I73">
        <v>0</v>
      </c>
      <c r="J73">
        <v>2.7521488033561599</v>
      </c>
      <c r="K73">
        <v>-8.9465184279225998</v>
      </c>
      <c r="L73">
        <v>85.906204964005099</v>
      </c>
      <c r="M73">
        <v>1</v>
      </c>
      <c r="N73">
        <v>0</v>
      </c>
      <c r="O73">
        <f>0*(-1)</f>
        <v>0</v>
      </c>
      <c r="P73">
        <v>0</v>
      </c>
      <c r="Q73">
        <v>0</v>
      </c>
      <c r="R73">
        <v>4.8289347292648399</v>
      </c>
      <c r="S73">
        <v>-1.6139268981072801</v>
      </c>
      <c r="T73">
        <v>29.003453481003799</v>
      </c>
      <c r="U73">
        <v>0</v>
      </c>
      <c r="V73">
        <v>4.799413683</v>
      </c>
      <c r="W73">
        <f>1.503358739*(-1)</f>
        <v>-1.5033587390000001</v>
      </c>
      <c r="X73">
        <v>111.87415849999999</v>
      </c>
      <c r="Y73">
        <v>0</v>
      </c>
      <c r="Z73">
        <v>2.4029800535628101</v>
      </c>
      <c r="AA73">
        <v>-6.6749406541008298</v>
      </c>
      <c r="AB73">
        <v>76.326217642999794</v>
      </c>
      <c r="AC73">
        <v>0</v>
      </c>
      <c r="AD73">
        <v>2.35611900253754</v>
      </c>
      <c r="AE73">
        <f>6.61614452376955*(-1)</f>
        <v>-6.6161445237695498</v>
      </c>
      <c r="AF73">
        <v>234.19499250599901</v>
      </c>
      <c r="AG73">
        <v>0</v>
      </c>
      <c r="AH73">
        <v>1.43808395869565</v>
      </c>
      <c r="AI73">
        <v>-9.5397333003966498</v>
      </c>
      <c r="AJ73">
        <v>111.515713126005</v>
      </c>
      <c r="AK73">
        <v>1</v>
      </c>
      <c r="AL73">
        <v>0</v>
      </c>
      <c r="AM73">
        <f>0*(-1)</f>
        <v>0</v>
      </c>
      <c r="AN73">
        <v>0</v>
      </c>
      <c r="AO73">
        <v>0</v>
      </c>
      <c r="AP73">
        <v>1.18254384932384</v>
      </c>
      <c r="AQ73">
        <v>-9.9317703481172206</v>
      </c>
      <c r="AR73">
        <v>140.40861320100501</v>
      </c>
      <c r="AS73">
        <v>1</v>
      </c>
      <c r="AT73">
        <v>0</v>
      </c>
      <c r="AU73">
        <f>0*(-1)</f>
        <v>0</v>
      </c>
      <c r="AV73">
        <v>0</v>
      </c>
      <c r="AW73">
        <v>0</v>
      </c>
      <c r="AX73">
        <v>1.23661584132348</v>
      </c>
      <c r="AY73">
        <v>-8.6395416913700398</v>
      </c>
      <c r="AZ73">
        <v>61.404812961001802</v>
      </c>
      <c r="BA73">
        <v>1</v>
      </c>
      <c r="BB73">
        <v>0</v>
      </c>
      <c r="BC73">
        <f>0*(-1)</f>
        <v>0</v>
      </c>
      <c r="BD73">
        <v>0</v>
      </c>
      <c r="BE73">
        <v>0</v>
      </c>
      <c r="BF73">
        <v>2.2024687677262098</v>
      </c>
      <c r="BG73">
        <v>-7.6884703054552697</v>
      </c>
      <c r="BH73">
        <v>61.859439261999697</v>
      </c>
      <c r="BI73">
        <v>0</v>
      </c>
      <c r="BJ73">
        <v>2.6762320590000002</v>
      </c>
      <c r="BK73">
        <f>7.103304192*(-1)</f>
        <v>-7.1033041920000004</v>
      </c>
      <c r="BL73">
        <v>345.41613469999999</v>
      </c>
    </row>
    <row r="74" spans="1:64" x14ac:dyDescent="0.4">
      <c r="A74">
        <v>0</v>
      </c>
      <c r="B74">
        <v>2.6117505280677298</v>
      </c>
      <c r="C74">
        <v>-0.368317440055907</v>
      </c>
      <c r="D74">
        <v>34.748780908994298</v>
      </c>
      <c r="E74">
        <v>0</v>
      </c>
      <c r="F74">
        <v>2.6117505280677298</v>
      </c>
      <c r="G74">
        <f>0.368317440055907*(-1)</f>
        <v>-0.368317440055907</v>
      </c>
      <c r="H74">
        <v>14.0980866369936</v>
      </c>
      <c r="I74">
        <v>0</v>
      </c>
      <c r="J74">
        <v>2.6789655682254101</v>
      </c>
      <c r="K74">
        <v>-9.2220478185672903</v>
      </c>
      <c r="L74">
        <v>112.142331789</v>
      </c>
      <c r="M74">
        <v>0</v>
      </c>
      <c r="N74">
        <v>2.6842355050000002</v>
      </c>
      <c r="O74">
        <f>9.167309832*(-1)</f>
        <v>-9.1673098320000008</v>
      </c>
      <c r="P74">
        <v>641.63024229999996</v>
      </c>
      <c r="Q74">
        <v>0</v>
      </c>
      <c r="R74">
        <v>1.4968256715911801</v>
      </c>
      <c r="S74">
        <v>-9.6427353737625197</v>
      </c>
      <c r="T74">
        <v>89.276671154999306</v>
      </c>
      <c r="U74">
        <v>1</v>
      </c>
      <c r="V74">
        <v>0</v>
      </c>
      <c r="W74">
        <f>0*(-1)</f>
        <v>0</v>
      </c>
      <c r="X74">
        <v>0</v>
      </c>
      <c r="Y74">
        <v>0</v>
      </c>
      <c r="Z74">
        <v>4.2367481039034898</v>
      </c>
      <c r="AA74">
        <v>-3.2527394361343198</v>
      </c>
      <c r="AB74">
        <v>53.431580686999901</v>
      </c>
      <c r="AC74">
        <v>0</v>
      </c>
      <c r="AD74">
        <v>3.9960578308485699</v>
      </c>
      <c r="AE74">
        <f>3.30246228448237*(-1)</f>
        <v>-3.3024622844823699</v>
      </c>
      <c r="AF74">
        <v>169.118098828999</v>
      </c>
      <c r="AG74">
        <v>0</v>
      </c>
      <c r="AH74">
        <v>1.4282957892552799</v>
      </c>
      <c r="AI74">
        <v>-9.8725464242809693</v>
      </c>
      <c r="AJ74">
        <v>120.34989443799699</v>
      </c>
      <c r="AK74">
        <v>1</v>
      </c>
      <c r="AL74">
        <v>0</v>
      </c>
      <c r="AM74">
        <f>0*(-1)</f>
        <v>0</v>
      </c>
      <c r="AN74">
        <v>0</v>
      </c>
      <c r="AO74">
        <v>0</v>
      </c>
      <c r="AP74">
        <v>0.62977622255604904</v>
      </c>
      <c r="AQ74">
        <v>-9.8170631591903792</v>
      </c>
      <c r="AR74">
        <v>108.340975063998</v>
      </c>
      <c r="AS74">
        <v>1</v>
      </c>
      <c r="AT74">
        <v>0</v>
      </c>
      <c r="AU74">
        <f>0*(-1)</f>
        <v>0</v>
      </c>
      <c r="AV74">
        <v>0</v>
      </c>
      <c r="AW74">
        <v>0</v>
      </c>
      <c r="AX74">
        <v>0.71518349291941097</v>
      </c>
      <c r="AY74">
        <v>-9.9479799374478795</v>
      </c>
      <c r="AZ74">
        <v>70.918516256002405</v>
      </c>
      <c r="BA74">
        <v>1</v>
      </c>
      <c r="BB74">
        <v>0</v>
      </c>
      <c r="BC74">
        <f>0*(-1)</f>
        <v>0</v>
      </c>
      <c r="BD74">
        <v>0</v>
      </c>
      <c r="BE74">
        <v>0</v>
      </c>
      <c r="BF74">
        <v>0.87167511200123404</v>
      </c>
      <c r="BG74">
        <v>-9.6873534074449008</v>
      </c>
      <c r="BH74">
        <v>104.34028709000199</v>
      </c>
      <c r="BI74">
        <v>1</v>
      </c>
      <c r="BJ74">
        <v>0</v>
      </c>
      <c r="BK74">
        <f>0*(-1)</f>
        <v>0</v>
      </c>
      <c r="BL74">
        <v>0</v>
      </c>
    </row>
    <row r="75" spans="1:64" x14ac:dyDescent="0.4">
      <c r="A75">
        <v>0</v>
      </c>
      <c r="B75">
        <v>2.8399780009819602</v>
      </c>
      <c r="C75">
        <v>-1.6726360355985499</v>
      </c>
      <c r="D75">
        <v>56.351455641000904</v>
      </c>
      <c r="E75">
        <v>0</v>
      </c>
      <c r="F75">
        <v>2.46367301164595</v>
      </c>
      <c r="G75">
        <f>1.46488397877359*(-1)</f>
        <v>-1.4648839787735899</v>
      </c>
      <c r="H75">
        <v>28.0017488870071</v>
      </c>
      <c r="I75">
        <v>0</v>
      </c>
      <c r="J75">
        <v>2.56940871697052</v>
      </c>
      <c r="K75">
        <v>-9.5247367668129908</v>
      </c>
      <c r="L75">
        <v>63.174042038000998</v>
      </c>
      <c r="M75">
        <v>1</v>
      </c>
      <c r="N75">
        <v>0</v>
      </c>
      <c r="O75">
        <f>0*(-1)</f>
        <v>0</v>
      </c>
      <c r="P75">
        <v>0</v>
      </c>
      <c r="Q75">
        <v>0</v>
      </c>
      <c r="R75">
        <v>4.17157099403794</v>
      </c>
      <c r="S75">
        <v>-3.1217052645259602</v>
      </c>
      <c r="T75">
        <v>28.9034471849954</v>
      </c>
      <c r="U75">
        <v>0</v>
      </c>
      <c r="V75">
        <v>4.3803355819999998</v>
      </c>
      <c r="W75">
        <f>2.995287082*(-1)</f>
        <v>-2.9952870819999999</v>
      </c>
      <c r="X75">
        <v>298.26800079999998</v>
      </c>
      <c r="Y75">
        <v>0</v>
      </c>
      <c r="Z75">
        <v>4.0834236220094997</v>
      </c>
      <c r="AA75">
        <v>-1.9675699928232899</v>
      </c>
      <c r="AB75">
        <v>91.498520953995396</v>
      </c>
      <c r="AC75">
        <v>0</v>
      </c>
      <c r="AD75">
        <v>4.8918027531299</v>
      </c>
      <c r="AE75">
        <f>1.86748529611595*(-1)</f>
        <v>-1.86748529611595</v>
      </c>
      <c r="AF75">
        <v>79.150461083998294</v>
      </c>
      <c r="AG75">
        <v>0</v>
      </c>
      <c r="AH75">
        <v>3.0135413092161301</v>
      </c>
      <c r="AI75">
        <v>-4.3636125439312101</v>
      </c>
      <c r="AJ75">
        <v>53.892933559996798</v>
      </c>
      <c r="AK75">
        <v>0</v>
      </c>
      <c r="AL75">
        <v>3.143744775</v>
      </c>
      <c r="AM75">
        <f>4.163983792*(-1)</f>
        <v>-4.1639837919999998</v>
      </c>
      <c r="AN75">
        <v>329.5138268</v>
      </c>
      <c r="AO75">
        <v>0</v>
      </c>
      <c r="AP75">
        <v>4.0390030450546304</v>
      </c>
      <c r="AQ75">
        <v>-3.1552957814693099</v>
      </c>
      <c r="AR75">
        <v>51.378032512999198</v>
      </c>
      <c r="AS75">
        <v>0</v>
      </c>
      <c r="AT75">
        <v>3.5726740690000001</v>
      </c>
      <c r="AU75">
        <f>2.956516379*(-1)</f>
        <v>-2.956516379</v>
      </c>
      <c r="AV75">
        <v>134.92644089999999</v>
      </c>
      <c r="AW75">
        <v>0</v>
      </c>
      <c r="AX75">
        <v>0.68850549028658903</v>
      </c>
      <c r="AY75">
        <v>-9.7957468471206308</v>
      </c>
      <c r="AZ75">
        <v>62.503072259001698</v>
      </c>
      <c r="BA75">
        <v>1</v>
      </c>
      <c r="BB75">
        <v>0</v>
      </c>
      <c r="BC75">
        <f>0*(-1)</f>
        <v>0</v>
      </c>
      <c r="BD75">
        <v>0</v>
      </c>
      <c r="BE75">
        <v>0</v>
      </c>
      <c r="BF75">
        <v>1.4629656604577199</v>
      </c>
      <c r="BG75">
        <v>-6.8570218096581499</v>
      </c>
      <c r="BH75">
        <v>101.253734924997</v>
      </c>
      <c r="BI75">
        <v>0</v>
      </c>
      <c r="BJ75">
        <v>1.440011989</v>
      </c>
      <c r="BK75">
        <f>6.10643292*(-1)</f>
        <v>-6.1064329199999996</v>
      </c>
      <c r="BL75">
        <v>131.37105650000001</v>
      </c>
    </row>
    <row r="76" spans="1:64" x14ac:dyDescent="0.4">
      <c r="A76">
        <v>0</v>
      </c>
      <c r="B76">
        <v>5.6425345416706696</v>
      </c>
      <c r="C76">
        <v>-2.0487993880106901</v>
      </c>
      <c r="D76">
        <v>33.402574085004701</v>
      </c>
      <c r="E76">
        <v>0</v>
      </c>
      <c r="F76">
        <v>5.4990733608109803</v>
      </c>
      <c r="G76">
        <f>2.32494601845912*(-1)</f>
        <v>-2.3249460184591202</v>
      </c>
      <c r="H76">
        <v>194.694621759001</v>
      </c>
      <c r="I76">
        <v>0</v>
      </c>
      <c r="J76">
        <v>1.80158378922296</v>
      </c>
      <c r="K76">
        <v>-9.4174945834090202</v>
      </c>
      <c r="L76">
        <v>88.691465478004801</v>
      </c>
      <c r="M76">
        <v>0</v>
      </c>
      <c r="N76">
        <v>2.0266004980000001</v>
      </c>
      <c r="O76">
        <f>9.112620795*(-1)</f>
        <v>-9.1126207949999998</v>
      </c>
      <c r="P76">
        <v>393.55166070000001</v>
      </c>
      <c r="Q76">
        <v>0</v>
      </c>
      <c r="R76">
        <v>3.2158901926250598</v>
      </c>
      <c r="S76">
        <v>-7.1048914627957203</v>
      </c>
      <c r="T76">
        <v>28.6262649149939</v>
      </c>
      <c r="U76">
        <v>0</v>
      </c>
      <c r="V76">
        <v>3.4209934299999998</v>
      </c>
      <c r="W76">
        <f>6.611665358*(-1)</f>
        <v>-6.6116653579999998</v>
      </c>
      <c r="X76">
        <v>504.50185110000001</v>
      </c>
      <c r="Y76">
        <v>0</v>
      </c>
      <c r="Z76">
        <v>1.53668836500038</v>
      </c>
      <c r="AA76">
        <v>-9.9299278688388597</v>
      </c>
      <c r="AB76">
        <v>117.73461206700399</v>
      </c>
      <c r="AC76">
        <v>1</v>
      </c>
      <c r="AD76">
        <v>0</v>
      </c>
      <c r="AE76">
        <f>0*(-1)</f>
        <v>0</v>
      </c>
      <c r="AF76">
        <v>0</v>
      </c>
      <c r="AG76">
        <v>0</v>
      </c>
      <c r="AH76">
        <v>1.6409069883945</v>
      </c>
      <c r="AI76">
        <v>-9.2615236616894698</v>
      </c>
      <c r="AJ76">
        <v>119.502854538004</v>
      </c>
      <c r="AK76">
        <v>0</v>
      </c>
      <c r="AL76">
        <v>1.684368235</v>
      </c>
      <c r="AM76">
        <f>9.14476753*(-1)</f>
        <v>-9.1447675299999993</v>
      </c>
      <c r="AN76">
        <v>622.19145419999995</v>
      </c>
      <c r="AO76">
        <v>0</v>
      </c>
      <c r="AP76">
        <v>1.19089871644947</v>
      </c>
      <c r="AQ76">
        <v>-9.9191626402989801</v>
      </c>
      <c r="AR76">
        <v>117.16546183200199</v>
      </c>
      <c r="AS76">
        <v>1</v>
      </c>
      <c r="AT76">
        <v>0</v>
      </c>
      <c r="AU76">
        <f>0*(-1)</f>
        <v>0</v>
      </c>
      <c r="AV76">
        <v>0</v>
      </c>
      <c r="AW76">
        <v>0</v>
      </c>
      <c r="AX76">
        <v>0.88767206877775795</v>
      </c>
      <c r="AY76">
        <v>-9.6886854906316895</v>
      </c>
      <c r="AZ76">
        <v>71.846266946005898</v>
      </c>
      <c r="BA76">
        <v>1</v>
      </c>
      <c r="BB76">
        <v>0</v>
      </c>
      <c r="BC76">
        <f>0*(-1)</f>
        <v>0</v>
      </c>
      <c r="BD76">
        <v>0</v>
      </c>
      <c r="BE76">
        <v>0</v>
      </c>
      <c r="BF76">
        <v>4.0590713235115796</v>
      </c>
      <c r="BG76">
        <v>-2.5259762923372802</v>
      </c>
      <c r="BH76">
        <v>64.266954551996605</v>
      </c>
      <c r="BI76">
        <v>0</v>
      </c>
      <c r="BJ76">
        <v>3.635587728</v>
      </c>
      <c r="BK76">
        <f>2.543841427*(-1)</f>
        <v>-2.5438414269999998</v>
      </c>
      <c r="BL76">
        <v>263.84503280000001</v>
      </c>
    </row>
    <row r="77" spans="1:64" x14ac:dyDescent="0.4">
      <c r="A77">
        <v>0</v>
      </c>
      <c r="B77">
        <v>3.1873541524664</v>
      </c>
      <c r="C77">
        <v>-9.7354869165422997</v>
      </c>
      <c r="D77">
        <v>60.0088270310006</v>
      </c>
      <c r="E77">
        <v>1</v>
      </c>
      <c r="F77">
        <v>0</v>
      </c>
      <c r="G77">
        <f>0*(-1)</f>
        <v>0</v>
      </c>
      <c r="H77">
        <v>0</v>
      </c>
      <c r="I77">
        <v>0</v>
      </c>
      <c r="J77">
        <v>1.6200414202231299</v>
      </c>
      <c r="K77">
        <v>-9.6842851056786206</v>
      </c>
      <c r="L77">
        <v>88.417551521000803</v>
      </c>
      <c r="M77">
        <v>1</v>
      </c>
      <c r="N77">
        <v>0</v>
      </c>
      <c r="O77">
        <f>0*(-1)</f>
        <v>0</v>
      </c>
      <c r="P77">
        <v>0</v>
      </c>
      <c r="Q77">
        <v>0</v>
      </c>
      <c r="R77">
        <v>2.3895875740949299</v>
      </c>
      <c r="S77">
        <v>-8.9954031043997702</v>
      </c>
      <c r="T77">
        <v>28.680199431000801</v>
      </c>
      <c r="U77">
        <v>1</v>
      </c>
      <c r="V77">
        <v>0</v>
      </c>
      <c r="W77">
        <f>0*(-1)</f>
        <v>0</v>
      </c>
      <c r="X77">
        <v>0</v>
      </c>
      <c r="Y77">
        <v>0</v>
      </c>
      <c r="Z77">
        <v>1.5738253337338901</v>
      </c>
      <c r="AA77">
        <v>-8.7678054382507309</v>
      </c>
      <c r="AB77">
        <v>133.520325683995</v>
      </c>
      <c r="AC77">
        <v>1</v>
      </c>
      <c r="AD77">
        <v>0</v>
      </c>
      <c r="AE77">
        <f>0*(-1)</f>
        <v>0</v>
      </c>
      <c r="AF77">
        <v>0</v>
      </c>
      <c r="AG77">
        <v>0</v>
      </c>
      <c r="AH77">
        <v>1.7161897639850201</v>
      </c>
      <c r="AI77">
        <v>-8.6382201231719407</v>
      </c>
      <c r="AJ77">
        <v>121.116476215996</v>
      </c>
      <c r="AK77">
        <v>1</v>
      </c>
      <c r="AL77">
        <v>0</v>
      </c>
      <c r="AM77">
        <f>0*(-1)</f>
        <v>0</v>
      </c>
      <c r="AN77">
        <v>0</v>
      </c>
      <c r="AO77">
        <v>0</v>
      </c>
      <c r="AP77">
        <v>1.30575151761401</v>
      </c>
      <c r="AQ77">
        <v>-9.3294689697691204</v>
      </c>
      <c r="AR77">
        <v>133.410699721003</v>
      </c>
      <c r="AS77">
        <v>1</v>
      </c>
      <c r="AT77">
        <v>0</v>
      </c>
      <c r="AU77">
        <f>0*(-1)</f>
        <v>0</v>
      </c>
      <c r="AV77">
        <v>0</v>
      </c>
      <c r="AW77">
        <v>0</v>
      </c>
      <c r="AX77">
        <v>1.8779808015989901</v>
      </c>
      <c r="AY77">
        <v>-7.2881827702423303</v>
      </c>
      <c r="AZ77">
        <v>68.926175943000999</v>
      </c>
      <c r="BA77">
        <v>0</v>
      </c>
      <c r="BB77">
        <v>1.826912989</v>
      </c>
      <c r="BC77">
        <f>7.934214298*(-1)</f>
        <v>-7.9342142979999997</v>
      </c>
      <c r="BD77">
        <v>208.24076600000001</v>
      </c>
      <c r="BE77">
        <v>0</v>
      </c>
      <c r="BF77">
        <v>1.6434916257925001</v>
      </c>
      <c r="BG77">
        <v>-3.0986442362595601</v>
      </c>
      <c r="BH77">
        <v>107.33525091600301</v>
      </c>
      <c r="BI77">
        <v>0</v>
      </c>
      <c r="BJ77">
        <v>1.415516725</v>
      </c>
      <c r="BK77">
        <f>2.915787466*(-1)</f>
        <v>-2.9157874659999998</v>
      </c>
      <c r="BL77">
        <v>39.305629879999998</v>
      </c>
    </row>
    <row r="78" spans="1:64" x14ac:dyDescent="0.4">
      <c r="A78">
        <v>0</v>
      </c>
      <c r="B78">
        <v>2.4743901099360799</v>
      </c>
      <c r="C78">
        <v>-8.9926111419059591</v>
      </c>
      <c r="D78">
        <v>77.520537536001896</v>
      </c>
      <c r="E78">
        <v>0</v>
      </c>
      <c r="F78">
        <v>2.5705927729880398</v>
      </c>
      <c r="G78">
        <f>8.87631605466014*(-1)</f>
        <v>-8.8763160546601405</v>
      </c>
      <c r="H78">
        <v>346.595317981991</v>
      </c>
      <c r="I78">
        <v>0</v>
      </c>
      <c r="J78">
        <v>3.0702639803066001</v>
      </c>
      <c r="K78">
        <v>-6.0588748773166499</v>
      </c>
      <c r="L78">
        <v>63.678759413000002</v>
      </c>
      <c r="M78">
        <v>0</v>
      </c>
      <c r="N78">
        <v>3.4422040250000001</v>
      </c>
      <c r="O78">
        <f>5.859675985*(-1)</f>
        <v>-5.859675985</v>
      </c>
      <c r="P78">
        <v>235.8036482</v>
      </c>
      <c r="Q78">
        <v>0</v>
      </c>
      <c r="R78">
        <v>1.8443268351144499</v>
      </c>
      <c r="S78">
        <v>-9.5389386277374797</v>
      </c>
      <c r="T78">
        <v>67.967277832001798</v>
      </c>
      <c r="U78">
        <v>1</v>
      </c>
      <c r="V78">
        <v>0</v>
      </c>
      <c r="W78">
        <f>0*(-1)</f>
        <v>0</v>
      </c>
      <c r="X78">
        <v>0</v>
      </c>
      <c r="Y78">
        <v>0</v>
      </c>
      <c r="Z78">
        <v>1.8445083830892199</v>
      </c>
      <c r="AA78">
        <v>-9.44633885068761</v>
      </c>
      <c r="AB78">
        <v>77.483107763000504</v>
      </c>
      <c r="AC78">
        <v>1</v>
      </c>
      <c r="AD78">
        <v>0</v>
      </c>
      <c r="AE78">
        <f>0*(-1)</f>
        <v>0</v>
      </c>
      <c r="AF78">
        <v>0</v>
      </c>
      <c r="AG78">
        <v>0</v>
      </c>
      <c r="AH78">
        <v>1.0760695252990999</v>
      </c>
      <c r="AI78">
        <v>-9.4732635000923704</v>
      </c>
      <c r="AJ78">
        <v>119.553723758996</v>
      </c>
      <c r="AK78">
        <v>1</v>
      </c>
      <c r="AL78">
        <v>0</v>
      </c>
      <c r="AM78">
        <f>0*(-1)</f>
        <v>0</v>
      </c>
      <c r="AN78">
        <v>0</v>
      </c>
      <c r="AO78">
        <v>0</v>
      </c>
      <c r="AP78">
        <v>0.91258300752444099</v>
      </c>
      <c r="AQ78">
        <v>-9.9883585162397992</v>
      </c>
      <c r="AR78">
        <v>136.27516709699501</v>
      </c>
      <c r="AS78">
        <v>1</v>
      </c>
      <c r="AT78">
        <v>0</v>
      </c>
      <c r="AU78">
        <f>0*(-1)</f>
        <v>0</v>
      </c>
      <c r="AV78">
        <v>0</v>
      </c>
      <c r="AW78">
        <v>0</v>
      </c>
      <c r="AX78">
        <v>2.2469214107534698</v>
      </c>
      <c r="AY78">
        <v>-7.9087301009009199</v>
      </c>
      <c r="AZ78">
        <v>48.382483893998099</v>
      </c>
      <c r="BA78">
        <v>0</v>
      </c>
      <c r="BB78">
        <v>1.1380618229999999</v>
      </c>
      <c r="BC78">
        <f>9.982339593*(-1)</f>
        <v>-9.9823395930000007</v>
      </c>
      <c r="BD78">
        <v>2452.9328169999999</v>
      </c>
      <c r="BE78">
        <v>0</v>
      </c>
      <c r="BF78">
        <v>1.7568162466256101</v>
      </c>
      <c r="BG78">
        <v>-8.9337318300046302</v>
      </c>
      <c r="BH78">
        <v>57.391098537002101</v>
      </c>
      <c r="BI78">
        <v>1</v>
      </c>
      <c r="BJ78">
        <v>0</v>
      </c>
      <c r="BK78">
        <f>0*(-1)</f>
        <v>0</v>
      </c>
      <c r="BL78">
        <v>0</v>
      </c>
    </row>
    <row r="79" spans="1:64" x14ac:dyDescent="0.4">
      <c r="A79">
        <v>0</v>
      </c>
      <c r="B79">
        <v>5.4913475218748102</v>
      </c>
      <c r="C79">
        <v>-2.4723973808308699</v>
      </c>
      <c r="D79">
        <v>33.084738912999399</v>
      </c>
      <c r="E79">
        <v>0</v>
      </c>
      <c r="F79">
        <v>5.4319347242132601</v>
      </c>
      <c r="G79">
        <f>2.46434106580397*(-1)</f>
        <v>-2.4643410658039699</v>
      </c>
      <c r="H79">
        <v>209.42194888598101</v>
      </c>
      <c r="I79">
        <v>0</v>
      </c>
      <c r="J79">
        <v>2.6878826279994001</v>
      </c>
      <c r="K79">
        <v>-9.3241100939592005</v>
      </c>
      <c r="L79">
        <v>63.4925986670059</v>
      </c>
      <c r="M79">
        <v>1</v>
      </c>
      <c r="N79">
        <v>0</v>
      </c>
      <c r="O79">
        <f>0*(-1)</f>
        <v>0</v>
      </c>
      <c r="P79">
        <v>0</v>
      </c>
      <c r="Q79">
        <v>0</v>
      </c>
      <c r="R79">
        <v>1.8510263311861499</v>
      </c>
      <c r="S79">
        <v>-1.18320923042406</v>
      </c>
      <c r="T79">
        <v>87.871671128996198</v>
      </c>
      <c r="U79">
        <v>0</v>
      </c>
      <c r="V79">
        <v>1.8510263309999999</v>
      </c>
      <c r="W79">
        <f>1.18320923*(-1)</f>
        <v>-1.1832092299999999</v>
      </c>
      <c r="X79">
        <v>17.698143009999999</v>
      </c>
      <c r="Y79">
        <v>0</v>
      </c>
      <c r="Z79">
        <v>2.9737533031907701</v>
      </c>
      <c r="AA79">
        <v>-7.0742560012063196</v>
      </c>
      <c r="AB79">
        <v>92.205015338993604</v>
      </c>
      <c r="AC79">
        <v>0</v>
      </c>
      <c r="AD79">
        <v>2.8937343198580701</v>
      </c>
      <c r="AE79">
        <f>7.1179680302339*(-1)</f>
        <v>-7.1179680302339001</v>
      </c>
      <c r="AF79">
        <v>281.73669748799801</v>
      </c>
      <c r="AG79">
        <v>0</v>
      </c>
      <c r="AH79">
        <v>1.6949565970257501</v>
      </c>
      <c r="AI79">
        <v>-9.2613196802143296</v>
      </c>
      <c r="AJ79">
        <v>54.267205378004199</v>
      </c>
      <c r="AK79">
        <v>0</v>
      </c>
      <c r="AL79">
        <v>1.696431464</v>
      </c>
      <c r="AM79">
        <f>9.255527346*(-1)</f>
        <v>-9.2555273459999992</v>
      </c>
      <c r="AN79">
        <v>665.63833529999999</v>
      </c>
      <c r="AO79">
        <v>0</v>
      </c>
      <c r="AP79">
        <v>0.79238726376187496</v>
      </c>
      <c r="AQ79">
        <v>-9.7489372528780898</v>
      </c>
      <c r="AR79">
        <v>111.635460393998</v>
      </c>
      <c r="AS79">
        <v>1</v>
      </c>
      <c r="AT79">
        <v>0</v>
      </c>
      <c r="AU79">
        <f>0*(-1)</f>
        <v>0</v>
      </c>
      <c r="AV79">
        <v>0</v>
      </c>
      <c r="AW79">
        <v>0</v>
      </c>
      <c r="AX79">
        <v>0.93464300297842795</v>
      </c>
      <c r="AY79">
        <v>-9.6873040544283793</v>
      </c>
      <c r="AZ79">
        <v>157.07479988500501</v>
      </c>
      <c r="BA79">
        <v>1</v>
      </c>
      <c r="BB79">
        <v>0</v>
      </c>
      <c r="BC79">
        <f>0*(-1)</f>
        <v>0</v>
      </c>
      <c r="BD79">
        <v>0</v>
      </c>
      <c r="BE79">
        <v>0</v>
      </c>
      <c r="BF79">
        <v>2.9129414143451999</v>
      </c>
      <c r="BG79">
        <v>-6.0807799242645499</v>
      </c>
      <c r="BH79">
        <v>63.698359605004903</v>
      </c>
      <c r="BI79">
        <v>0</v>
      </c>
      <c r="BJ79">
        <v>2.8098220230000002</v>
      </c>
      <c r="BK79">
        <f>6.269205746*(-1)</f>
        <v>-6.2692057459999999</v>
      </c>
      <c r="BL79">
        <v>275.14468419999997</v>
      </c>
    </row>
    <row r="80" spans="1:64" x14ac:dyDescent="0.4">
      <c r="A80">
        <v>0</v>
      </c>
      <c r="B80">
        <v>5.6288202276732902</v>
      </c>
      <c r="C80">
        <v>-2.8797341199245601</v>
      </c>
      <c r="D80">
        <v>34.439651894994299</v>
      </c>
      <c r="E80">
        <v>0</v>
      </c>
      <c r="F80">
        <v>5.2062926926526698</v>
      </c>
      <c r="G80">
        <f>2.9274951779421*(-1)</f>
        <v>-2.9274951779421001</v>
      </c>
      <c r="H80">
        <v>260.89072543001299</v>
      </c>
      <c r="I80">
        <v>0</v>
      </c>
      <c r="J80">
        <v>3.1435476779998601</v>
      </c>
      <c r="K80">
        <v>-5.95727012594977</v>
      </c>
      <c r="L80">
        <v>106.815603827999</v>
      </c>
      <c r="M80">
        <v>0</v>
      </c>
      <c r="N80">
        <v>3.5539585159999998</v>
      </c>
      <c r="O80">
        <f>5.369258297*(-1)</f>
        <v>-5.369258297</v>
      </c>
      <c r="P80">
        <v>169.04318929999999</v>
      </c>
      <c r="Q80">
        <v>0</v>
      </c>
      <c r="R80">
        <v>1.6405552171092299</v>
      </c>
      <c r="S80">
        <v>-9.9791524396044196</v>
      </c>
      <c r="T80">
        <v>86.308181489999697</v>
      </c>
      <c r="U80">
        <v>1</v>
      </c>
      <c r="V80">
        <v>0</v>
      </c>
      <c r="W80">
        <f>0*(-1)</f>
        <v>0</v>
      </c>
      <c r="X80">
        <v>0</v>
      </c>
      <c r="Y80">
        <v>0</v>
      </c>
      <c r="Z80">
        <v>1.3593770791318101</v>
      </c>
      <c r="AA80">
        <v>-8.7795830235978602</v>
      </c>
      <c r="AB80">
        <v>128.65764290800101</v>
      </c>
      <c r="AC80">
        <v>1</v>
      </c>
      <c r="AD80">
        <v>0</v>
      </c>
      <c r="AE80">
        <f>0*(-1)</f>
        <v>0</v>
      </c>
      <c r="AF80">
        <v>0</v>
      </c>
      <c r="AG80">
        <v>0</v>
      </c>
      <c r="AH80">
        <v>1.48262357942195</v>
      </c>
      <c r="AI80">
        <v>-9.1962026521071198</v>
      </c>
      <c r="AJ80">
        <v>120.771739881005</v>
      </c>
      <c r="AK80">
        <v>1</v>
      </c>
      <c r="AL80">
        <v>0</v>
      </c>
      <c r="AM80">
        <f>0*(-1)</f>
        <v>0</v>
      </c>
      <c r="AN80">
        <v>0</v>
      </c>
      <c r="AO80">
        <v>0</v>
      </c>
      <c r="AP80">
        <v>1.14759088179919</v>
      </c>
      <c r="AQ80">
        <v>-9.6478091778464599</v>
      </c>
      <c r="AR80">
        <v>110.785983180998</v>
      </c>
      <c r="AS80">
        <v>1</v>
      </c>
      <c r="AT80">
        <v>0</v>
      </c>
      <c r="AU80">
        <f>0*(-1)</f>
        <v>0</v>
      </c>
      <c r="AV80">
        <v>0</v>
      </c>
      <c r="AW80">
        <v>0</v>
      </c>
      <c r="AX80">
        <v>2.0404016833340601</v>
      </c>
      <c r="AY80">
        <v>-6.3858215091635202</v>
      </c>
      <c r="AZ80">
        <v>73.738810930000895</v>
      </c>
      <c r="BA80">
        <v>0</v>
      </c>
      <c r="BB80">
        <v>1.9867784020000001</v>
      </c>
      <c r="BC80">
        <f>5.703840434*(-1)</f>
        <v>-5.703840434</v>
      </c>
      <c r="BD80">
        <v>137.3022685</v>
      </c>
      <c r="BE80">
        <v>0</v>
      </c>
      <c r="BF80">
        <v>1.0768743676197901</v>
      </c>
      <c r="BG80">
        <v>-9.4050105351914404</v>
      </c>
      <c r="BH80">
        <v>99.563288126999396</v>
      </c>
      <c r="BI80">
        <v>1</v>
      </c>
      <c r="BJ80">
        <v>0</v>
      </c>
      <c r="BK80">
        <f>0*(-1)</f>
        <v>0</v>
      </c>
      <c r="BL80">
        <v>0</v>
      </c>
    </row>
    <row r="81" spans="1:64" x14ac:dyDescent="0.4">
      <c r="A81">
        <v>0</v>
      </c>
      <c r="B81">
        <v>2.5443645387690101</v>
      </c>
      <c r="C81">
        <v>-9.1022016793976608</v>
      </c>
      <c r="D81">
        <v>78.297120613999098</v>
      </c>
      <c r="E81">
        <v>1</v>
      </c>
      <c r="F81">
        <v>0</v>
      </c>
      <c r="G81">
        <f>0*(-1)</f>
        <v>0</v>
      </c>
      <c r="H81">
        <v>0</v>
      </c>
      <c r="I81">
        <v>0</v>
      </c>
      <c r="J81">
        <v>1.77527959902594</v>
      </c>
      <c r="K81">
        <v>-9.6107430305700898</v>
      </c>
      <c r="L81">
        <v>61.168912617998998</v>
      </c>
      <c r="M81">
        <v>1</v>
      </c>
      <c r="N81">
        <v>0</v>
      </c>
      <c r="O81">
        <f>0*(-1)</f>
        <v>0</v>
      </c>
      <c r="P81">
        <v>0</v>
      </c>
      <c r="Q81">
        <v>0</v>
      </c>
      <c r="R81">
        <v>4.20189232692654</v>
      </c>
      <c r="S81">
        <v>-3.1043251652622401</v>
      </c>
      <c r="T81">
        <v>28.695381856996299</v>
      </c>
      <c r="U81">
        <v>0</v>
      </c>
      <c r="V81">
        <v>4.801463558</v>
      </c>
      <c r="W81">
        <f>2.788905456*(-1)</f>
        <v>-2.7889054560000002</v>
      </c>
      <c r="X81">
        <v>156.40170509999999</v>
      </c>
      <c r="Y81">
        <v>0</v>
      </c>
      <c r="Z81">
        <v>4.2976440338275301</v>
      </c>
      <c r="AA81">
        <v>-2.1516032664667799</v>
      </c>
      <c r="AB81">
        <v>52.631198742004898</v>
      </c>
      <c r="AC81">
        <v>0</v>
      </c>
      <c r="AD81">
        <v>3.9302122846260601</v>
      </c>
      <c r="AE81">
        <f>2.44059204854438*(-1)</f>
        <v>-2.4405920485443802</v>
      </c>
      <c r="AF81">
        <v>93.706033132002602</v>
      </c>
      <c r="AG81">
        <v>0</v>
      </c>
      <c r="AH81">
        <v>2.0882224371213098</v>
      </c>
      <c r="AI81">
        <v>-8.5151471812695991</v>
      </c>
      <c r="AJ81">
        <v>90.660452775002298</v>
      </c>
      <c r="AK81">
        <v>0</v>
      </c>
      <c r="AL81">
        <v>2.0950353700000002</v>
      </c>
      <c r="AM81">
        <f>8.333499397*(-1)</f>
        <v>-8.3334993970000006</v>
      </c>
      <c r="AN81">
        <v>308.41277839999998</v>
      </c>
      <c r="AO81">
        <v>0</v>
      </c>
      <c r="AP81">
        <v>2.4781200505643302</v>
      </c>
      <c r="AQ81">
        <v>-4.1238458671234302</v>
      </c>
      <c r="AR81">
        <v>111.709974933997</v>
      </c>
      <c r="AS81">
        <v>0</v>
      </c>
      <c r="AT81">
        <v>2.2241965279999998</v>
      </c>
      <c r="AU81">
        <f>3.97910792*(-1)</f>
        <v>-3.9791079200000001</v>
      </c>
      <c r="AV81">
        <v>261.95691140000002</v>
      </c>
      <c r="AW81">
        <v>0</v>
      </c>
      <c r="AX81">
        <v>0.60579198354305397</v>
      </c>
      <c r="AY81">
        <v>-9.8798018165799295</v>
      </c>
      <c r="AZ81">
        <v>73.158533595997099</v>
      </c>
      <c r="BA81">
        <v>1</v>
      </c>
      <c r="BB81">
        <v>0</v>
      </c>
      <c r="BC81">
        <f>0*(-1)</f>
        <v>0</v>
      </c>
      <c r="BD81">
        <v>0</v>
      </c>
      <c r="BE81">
        <v>0</v>
      </c>
      <c r="BF81">
        <v>1.24506204468642</v>
      </c>
      <c r="BG81">
        <v>-7.9322867268792896</v>
      </c>
      <c r="BH81">
        <v>56.893281356002198</v>
      </c>
      <c r="BI81">
        <v>0</v>
      </c>
      <c r="BJ81">
        <v>1.295858043</v>
      </c>
      <c r="BK81">
        <f>8.120148987*(-1)</f>
        <v>-8.1201489870000003</v>
      </c>
      <c r="BL81">
        <v>240.90754219999999</v>
      </c>
    </row>
    <row r="82" spans="1:64" x14ac:dyDescent="0.4">
      <c r="A82">
        <v>0</v>
      </c>
      <c r="B82">
        <v>3.1059240276384799</v>
      </c>
      <c r="C82">
        <v>-9.8078576511491899</v>
      </c>
      <c r="D82">
        <v>58.115256659002597</v>
      </c>
      <c r="E82">
        <v>1</v>
      </c>
      <c r="F82">
        <v>0</v>
      </c>
      <c r="G82">
        <f>0*(-1)</f>
        <v>0</v>
      </c>
      <c r="H82">
        <v>0</v>
      </c>
      <c r="I82">
        <v>0</v>
      </c>
      <c r="J82">
        <v>4.7540083818244101</v>
      </c>
      <c r="K82">
        <v>-3.4059529352423299</v>
      </c>
      <c r="L82">
        <v>33.3669284569987</v>
      </c>
      <c r="M82">
        <v>0</v>
      </c>
      <c r="N82">
        <v>4.9113834519999999</v>
      </c>
      <c r="O82">
        <f>3.409076128*(-1)</f>
        <v>-3.4090761280000001</v>
      </c>
      <c r="P82">
        <v>291.68256430000002</v>
      </c>
      <c r="Q82">
        <v>0</v>
      </c>
      <c r="R82">
        <v>2.8692069047153299</v>
      </c>
      <c r="S82">
        <v>-4.5050080381715496</v>
      </c>
      <c r="T82">
        <v>66.769579890002206</v>
      </c>
      <c r="U82">
        <v>0</v>
      </c>
      <c r="V82">
        <v>3.0094517660000002</v>
      </c>
      <c r="W82">
        <f>4.143473677*(-1)</f>
        <v>-4.1434736770000002</v>
      </c>
      <c r="X82">
        <v>182.1928174</v>
      </c>
      <c r="Y82">
        <v>0</v>
      </c>
      <c r="Z82">
        <v>2.1094518481745399</v>
      </c>
      <c r="AA82">
        <v>-8.4882090154179703</v>
      </c>
      <c r="AB82">
        <v>52.617947744998602</v>
      </c>
      <c r="AC82">
        <v>0</v>
      </c>
      <c r="AD82">
        <v>2.0817952663233101</v>
      </c>
      <c r="AE82">
        <f>8.58860117577547*(-1)</f>
        <v>-8.5886011757754694</v>
      </c>
      <c r="AF82">
        <v>557.46325225099997</v>
      </c>
      <c r="AG82">
        <v>0</v>
      </c>
      <c r="AH82">
        <v>1.1045100187227801</v>
      </c>
      <c r="AI82">
        <v>-9.2011641011260696</v>
      </c>
      <c r="AJ82">
        <v>75.383392827999998</v>
      </c>
      <c r="AK82">
        <v>0</v>
      </c>
      <c r="AL82">
        <v>0.95989044499999998</v>
      </c>
      <c r="AM82">
        <f>9.352720343*(-1)</f>
        <v>-9.3527203429999997</v>
      </c>
      <c r="AN82">
        <v>383.84420299999999</v>
      </c>
      <c r="AO82">
        <v>0</v>
      </c>
      <c r="AP82">
        <v>1.08570011977248</v>
      </c>
      <c r="AQ82">
        <v>-9.01262209711639</v>
      </c>
      <c r="AR82">
        <v>136.00825636200099</v>
      </c>
      <c r="AS82">
        <v>1</v>
      </c>
      <c r="AT82">
        <v>0</v>
      </c>
      <c r="AU82">
        <f>0*(-1)</f>
        <v>0</v>
      </c>
      <c r="AV82">
        <v>0</v>
      </c>
      <c r="AW82">
        <v>0</v>
      </c>
      <c r="AX82">
        <v>1.5232924854052901</v>
      </c>
      <c r="AY82">
        <v>-6.45250031519085</v>
      </c>
      <c r="AZ82">
        <v>62.854039682999399</v>
      </c>
      <c r="BA82">
        <v>0</v>
      </c>
      <c r="BB82">
        <v>1.7134653769999999</v>
      </c>
      <c r="BC82">
        <f>6.111308461*(-1)</f>
        <v>-6.1113084610000001</v>
      </c>
      <c r="BD82">
        <v>79.202323789999994</v>
      </c>
      <c r="BE82">
        <v>0</v>
      </c>
      <c r="BF82">
        <v>1.3560565791594099</v>
      </c>
      <c r="BG82">
        <v>-7.9369280529878301</v>
      </c>
      <c r="BH82">
        <v>56.274327602004597</v>
      </c>
      <c r="BI82">
        <v>0</v>
      </c>
      <c r="BJ82">
        <v>1.384434116</v>
      </c>
      <c r="BK82">
        <f>7.844500016*(-1)</f>
        <v>-7.8445000159999996</v>
      </c>
      <c r="BL82">
        <v>399.38597449999997</v>
      </c>
    </row>
    <row r="83" spans="1:64" x14ac:dyDescent="0.4">
      <c r="A83">
        <v>0</v>
      </c>
      <c r="B83">
        <v>5.26659353279135</v>
      </c>
      <c r="C83">
        <v>-1.35314776177254</v>
      </c>
      <c r="D83">
        <v>34.045871706999598</v>
      </c>
      <c r="E83">
        <v>0</v>
      </c>
      <c r="F83">
        <v>5.0914593194342697</v>
      </c>
      <c r="G83">
        <f>1.25753708862518*(-1)</f>
        <v>-1.25753708862518</v>
      </c>
      <c r="H83">
        <v>104.10591455799199</v>
      </c>
      <c r="I83">
        <v>0</v>
      </c>
      <c r="J83">
        <v>2.4261137587916202</v>
      </c>
      <c r="K83">
        <v>-8.6280217530126695</v>
      </c>
      <c r="L83">
        <v>66.850186330993793</v>
      </c>
      <c r="M83">
        <v>0</v>
      </c>
      <c r="N83">
        <v>2.4082363610000002</v>
      </c>
      <c r="O83">
        <f>9.433296773*(-1)</f>
        <v>-9.4332967730000004</v>
      </c>
      <c r="P83">
        <v>304.60571049999999</v>
      </c>
      <c r="Q83">
        <v>0</v>
      </c>
      <c r="R83">
        <v>1.9108633554577801</v>
      </c>
      <c r="S83">
        <v>-9.2033814331046599</v>
      </c>
      <c r="T83">
        <v>86.269366729000396</v>
      </c>
      <c r="U83">
        <v>0</v>
      </c>
      <c r="V83">
        <v>1.6646584149999999</v>
      </c>
      <c r="W83">
        <f>9.199356342*(-1)</f>
        <v>-9.1993563419999997</v>
      </c>
      <c r="X83">
        <v>320.05806619999998</v>
      </c>
      <c r="Y83">
        <v>0</v>
      </c>
      <c r="Z83">
        <v>1.2374045296418099</v>
      </c>
      <c r="AA83">
        <v>-8.3302705903422805</v>
      </c>
      <c r="AB83">
        <v>126.66300223199499</v>
      </c>
      <c r="AC83">
        <v>1</v>
      </c>
      <c r="AD83">
        <v>0</v>
      </c>
      <c r="AE83">
        <f>0*(-1)</f>
        <v>0</v>
      </c>
      <c r="AF83">
        <v>0</v>
      </c>
      <c r="AG83">
        <v>0</v>
      </c>
      <c r="AH83">
        <v>2.0270418056754802</v>
      </c>
      <c r="AI83">
        <v>-8.7439242248414093</v>
      </c>
      <c r="AJ83">
        <v>89.082754871997096</v>
      </c>
      <c r="AK83">
        <v>0</v>
      </c>
      <c r="AL83">
        <v>1.9465256849999999</v>
      </c>
      <c r="AM83">
        <f>8.99854322*(-1)</f>
        <v>-8.9985432200000002</v>
      </c>
      <c r="AN83">
        <v>470.61856970000002</v>
      </c>
      <c r="AO83">
        <v>0</v>
      </c>
      <c r="AP83">
        <v>0.77982084383729899</v>
      </c>
      <c r="AQ83">
        <v>-9.8887636252129401</v>
      </c>
      <c r="AR83">
        <v>114.392272835</v>
      </c>
      <c r="AS83">
        <v>1</v>
      </c>
      <c r="AT83">
        <v>0</v>
      </c>
      <c r="AU83">
        <f>0*(-1)</f>
        <v>0</v>
      </c>
      <c r="AV83">
        <v>0</v>
      </c>
      <c r="AW83">
        <v>0</v>
      </c>
      <c r="AX83">
        <v>0.954572915895055</v>
      </c>
      <c r="AY83">
        <v>-9.6861123549038304</v>
      </c>
      <c r="AZ83">
        <v>71.465877301001399</v>
      </c>
      <c r="BA83">
        <v>1</v>
      </c>
      <c r="BB83">
        <v>0</v>
      </c>
      <c r="BC83">
        <f>0*(-1)</f>
        <v>0</v>
      </c>
      <c r="BD83">
        <v>0</v>
      </c>
      <c r="BE83">
        <v>0</v>
      </c>
      <c r="BF83">
        <v>1.6950544277589801</v>
      </c>
      <c r="BG83">
        <v>-2.6832467616869602</v>
      </c>
      <c r="BH83">
        <v>75.278295607000402</v>
      </c>
      <c r="BI83">
        <v>0</v>
      </c>
      <c r="BJ83">
        <v>1.7439564139999999</v>
      </c>
      <c r="BK83">
        <f>2.528766483*(-1)</f>
        <v>-2.5287664830000001</v>
      </c>
      <c r="BL83">
        <v>49.950639219999999</v>
      </c>
    </row>
    <row r="84" spans="1:64" x14ac:dyDescent="0.4">
      <c r="A84">
        <v>0</v>
      </c>
      <c r="B84">
        <v>5.5262462171197102</v>
      </c>
      <c r="C84">
        <v>-2.00746935422328</v>
      </c>
      <c r="D84">
        <v>33.520730855998401</v>
      </c>
      <c r="E84">
        <v>0</v>
      </c>
      <c r="F84">
        <v>5.5909090389609002</v>
      </c>
      <c r="G84">
        <f>1.98693189358519*(-1)</f>
        <v>-1.9869318935851901</v>
      </c>
      <c r="H84">
        <v>184.453453582013</v>
      </c>
      <c r="I84">
        <v>0</v>
      </c>
      <c r="J84">
        <v>3.0537866218772298</v>
      </c>
      <c r="K84">
        <v>-8.1122777562452892</v>
      </c>
      <c r="L84">
        <v>114.884134316998</v>
      </c>
      <c r="M84">
        <v>0</v>
      </c>
      <c r="N84">
        <v>2.9600299040000002</v>
      </c>
      <c r="O84">
        <f>8.024801755*(-1)</f>
        <v>-8.0248017550000004</v>
      </c>
      <c r="P84">
        <v>386.13079699999997</v>
      </c>
      <c r="Q84">
        <v>0</v>
      </c>
      <c r="R84">
        <v>1.5425584521718001</v>
      </c>
      <c r="S84">
        <v>-9.4629718442136301</v>
      </c>
      <c r="T84">
        <v>85.261607468004499</v>
      </c>
      <c r="U84">
        <v>1</v>
      </c>
      <c r="V84">
        <v>0</v>
      </c>
      <c r="W84">
        <f>0*(-1)</f>
        <v>0</v>
      </c>
      <c r="X84">
        <v>0</v>
      </c>
      <c r="Y84">
        <v>0</v>
      </c>
      <c r="Z84">
        <v>2.31619421926858</v>
      </c>
      <c r="AA84">
        <v>-6.3001129767845496</v>
      </c>
      <c r="AB84">
        <v>76.915515622000299</v>
      </c>
      <c r="AC84">
        <v>0</v>
      </c>
      <c r="AD84">
        <v>2.26925233672881</v>
      </c>
      <c r="AE84">
        <f>5.81222163651769*(-1)</f>
        <v>-5.8122216365176902</v>
      </c>
      <c r="AF84">
        <v>158.97715462298899</v>
      </c>
      <c r="AG84">
        <v>0</v>
      </c>
      <c r="AH84">
        <v>1.6200595943015701</v>
      </c>
      <c r="AI84">
        <v>-9.6574803961340105</v>
      </c>
      <c r="AJ84">
        <v>93.268574740999597</v>
      </c>
      <c r="AK84">
        <v>1</v>
      </c>
      <c r="AL84">
        <v>0</v>
      </c>
      <c r="AM84">
        <f>0*(-1)</f>
        <v>0</v>
      </c>
      <c r="AN84">
        <v>0</v>
      </c>
      <c r="AO84">
        <v>0</v>
      </c>
      <c r="AP84">
        <v>1.1989430708422799</v>
      </c>
      <c r="AQ84">
        <v>-9.8233213404135693</v>
      </c>
      <c r="AR84">
        <v>137.44229848899701</v>
      </c>
      <c r="AS84">
        <v>1</v>
      </c>
      <c r="AT84">
        <v>0</v>
      </c>
      <c r="AU84">
        <f>0*(-1)</f>
        <v>0</v>
      </c>
      <c r="AV84">
        <v>0</v>
      </c>
      <c r="AW84">
        <v>0</v>
      </c>
      <c r="AX84">
        <v>0.94557930254654798</v>
      </c>
      <c r="AY84">
        <v>-9.4718952333945303</v>
      </c>
      <c r="AZ84">
        <v>130.68785109999499</v>
      </c>
      <c r="BA84">
        <v>1</v>
      </c>
      <c r="BB84">
        <v>0</v>
      </c>
      <c r="BC84">
        <f>0*(-1)</f>
        <v>0</v>
      </c>
      <c r="BD84">
        <v>0</v>
      </c>
      <c r="BE84">
        <v>0</v>
      </c>
      <c r="BF84">
        <v>1.2526536081047801</v>
      </c>
      <c r="BG84">
        <v>-7.9268665316934097</v>
      </c>
      <c r="BH84">
        <v>57.024092839004801</v>
      </c>
      <c r="BI84">
        <v>1</v>
      </c>
      <c r="BJ84">
        <v>0</v>
      </c>
      <c r="BK84">
        <f>0*(-1)</f>
        <v>0</v>
      </c>
      <c r="BL84">
        <v>0</v>
      </c>
    </row>
    <row r="85" spans="1:64" x14ac:dyDescent="0.4">
      <c r="A85">
        <v>0</v>
      </c>
      <c r="B85">
        <v>1.8513081088580201</v>
      </c>
      <c r="C85">
        <v>-0.27442179435470299</v>
      </c>
      <c r="D85">
        <v>33.416404712996098</v>
      </c>
      <c r="E85">
        <v>0</v>
      </c>
      <c r="F85">
        <v>1.8513081088580201</v>
      </c>
      <c r="G85">
        <f>0.274421794354703*(-1)</f>
        <v>-0.27442179435470299</v>
      </c>
      <c r="H85">
        <v>4.7653494020050804</v>
      </c>
      <c r="I85">
        <v>0</v>
      </c>
      <c r="J85">
        <v>2.4441228061270301</v>
      </c>
      <c r="K85">
        <v>-8.5953694315547207</v>
      </c>
      <c r="L85">
        <v>112.548874887004</v>
      </c>
      <c r="M85">
        <v>0</v>
      </c>
      <c r="N85">
        <v>2.462721497</v>
      </c>
      <c r="O85">
        <f>8.424615671*(-1)</f>
        <v>-8.4246156709999998</v>
      </c>
      <c r="P85">
        <v>234.12552930000001</v>
      </c>
      <c r="Q85">
        <v>0</v>
      </c>
      <c r="R85">
        <v>1.9211021181875001</v>
      </c>
      <c r="S85">
        <v>-9.8869926014001397</v>
      </c>
      <c r="T85">
        <v>86.414237933997299</v>
      </c>
      <c r="U85">
        <v>1</v>
      </c>
      <c r="V85">
        <v>0</v>
      </c>
      <c r="W85">
        <f>0*(-1)</f>
        <v>0</v>
      </c>
      <c r="X85">
        <v>0</v>
      </c>
      <c r="Y85">
        <v>0</v>
      </c>
      <c r="Z85">
        <v>2.1138809630316899</v>
      </c>
      <c r="AA85">
        <v>-9.0936502550251301</v>
      </c>
      <c r="AB85">
        <v>89.408548494000499</v>
      </c>
      <c r="AC85">
        <v>0</v>
      </c>
      <c r="AD85">
        <v>1.5171602416668599</v>
      </c>
      <c r="AE85">
        <f>9.97379577001495*(-1)</f>
        <v>-9.9737957700149504</v>
      </c>
      <c r="AF85">
        <v>9386.8957820720098</v>
      </c>
      <c r="AG85">
        <v>0</v>
      </c>
      <c r="AH85">
        <v>2.3441493747469799</v>
      </c>
      <c r="AI85">
        <v>-8.1334968600291404</v>
      </c>
      <c r="AJ85">
        <v>92.530715783999696</v>
      </c>
      <c r="AK85">
        <v>0</v>
      </c>
      <c r="AL85">
        <v>2.4329330840000001</v>
      </c>
      <c r="AM85">
        <f>7.911088105*(-1)</f>
        <v>-7.9110881050000001</v>
      </c>
      <c r="AN85">
        <v>344.35079769999999</v>
      </c>
      <c r="AO85">
        <v>0</v>
      </c>
      <c r="AP85">
        <v>1.3563831582947901</v>
      </c>
      <c r="AQ85">
        <v>-9.5546777953530793</v>
      </c>
      <c r="AR85">
        <v>115.349863948002</v>
      </c>
      <c r="AS85">
        <v>1</v>
      </c>
      <c r="AT85">
        <v>0</v>
      </c>
      <c r="AU85">
        <f>0*(-1)</f>
        <v>0</v>
      </c>
      <c r="AV85">
        <v>0</v>
      </c>
      <c r="AW85">
        <v>0</v>
      </c>
      <c r="AX85">
        <v>1.58675855407669</v>
      </c>
      <c r="AY85">
        <v>-8.1870056646274101</v>
      </c>
      <c r="AZ85">
        <v>70.490845215004796</v>
      </c>
      <c r="BA85">
        <v>0</v>
      </c>
      <c r="BB85">
        <v>1.5990747789999999</v>
      </c>
      <c r="BC85">
        <f>7.817421834*(-1)</f>
        <v>-7.8174218340000001</v>
      </c>
      <c r="BD85">
        <v>265.19526100000002</v>
      </c>
      <c r="BE85">
        <v>0</v>
      </c>
      <c r="BF85">
        <v>1.8986526065125999</v>
      </c>
      <c r="BG85">
        <v>-7.1256171858707802</v>
      </c>
      <c r="BH85">
        <v>94.376976856001406</v>
      </c>
      <c r="BI85">
        <v>0</v>
      </c>
      <c r="BJ85">
        <v>1.6322329209999999</v>
      </c>
      <c r="BK85">
        <f>7.124082345*(-1)</f>
        <v>-7.1240823449999997</v>
      </c>
      <c r="BL85">
        <v>269.87426010000001</v>
      </c>
    </row>
    <row r="86" spans="1:64" x14ac:dyDescent="0.4">
      <c r="A86">
        <v>0</v>
      </c>
      <c r="B86">
        <v>3.1644702572191599</v>
      </c>
      <c r="C86">
        <v>-9.5314760491967405</v>
      </c>
      <c r="D86">
        <v>77.270790577000298</v>
      </c>
      <c r="E86">
        <v>1</v>
      </c>
      <c r="F86">
        <v>0</v>
      </c>
      <c r="G86">
        <f>0*(-1)</f>
        <v>0</v>
      </c>
      <c r="H86">
        <v>0</v>
      </c>
      <c r="I86">
        <v>0</v>
      </c>
      <c r="J86">
        <v>5.2168487911392898</v>
      </c>
      <c r="K86">
        <v>-1.2373913395960401</v>
      </c>
      <c r="L86">
        <v>34.891861759002403</v>
      </c>
      <c r="M86">
        <v>0</v>
      </c>
      <c r="N86">
        <v>5.1908653579999999</v>
      </c>
      <c r="O86">
        <f>1.231571841*(-1)</f>
        <v>-1.2315718410000001</v>
      </c>
      <c r="P86">
        <v>84.01714303</v>
      </c>
      <c r="Q86">
        <v>0</v>
      </c>
      <c r="R86">
        <v>2.7937876076545298</v>
      </c>
      <c r="S86">
        <v>-8.1016347297218108</v>
      </c>
      <c r="T86">
        <v>28.645546573003202</v>
      </c>
      <c r="U86">
        <v>0</v>
      </c>
      <c r="V86">
        <v>2.78420172</v>
      </c>
      <c r="W86">
        <f>7.946970187*(-1)</f>
        <v>-7.9469701869999998</v>
      </c>
      <c r="X86">
        <v>433.22443270000002</v>
      </c>
      <c r="Y86">
        <v>0</v>
      </c>
      <c r="Z86">
        <v>1.6279768185644901</v>
      </c>
      <c r="AA86">
        <v>-9.8944902796586707</v>
      </c>
      <c r="AB86">
        <v>114.928553562</v>
      </c>
      <c r="AC86">
        <v>0</v>
      </c>
      <c r="AD86">
        <v>1.6554081291573299</v>
      </c>
      <c r="AE86">
        <f>9.80813439679909*(-1)</f>
        <v>-9.8081343967990904</v>
      </c>
      <c r="AF86">
        <v>793.58647388100496</v>
      </c>
      <c r="AG86">
        <v>0</v>
      </c>
      <c r="AH86">
        <v>1.34042277847675</v>
      </c>
      <c r="AI86">
        <v>-9.9196472830574898</v>
      </c>
      <c r="AJ86">
        <v>121.158311238999</v>
      </c>
      <c r="AK86">
        <v>1</v>
      </c>
      <c r="AL86">
        <v>0</v>
      </c>
      <c r="AM86">
        <f>0*(-1)</f>
        <v>0</v>
      </c>
      <c r="AN86">
        <v>0</v>
      </c>
      <c r="AO86">
        <v>0</v>
      </c>
      <c r="AP86">
        <v>1.4310316728713199</v>
      </c>
      <c r="AQ86">
        <v>-9.1418372008075899</v>
      </c>
      <c r="AR86">
        <v>58.423435143995398</v>
      </c>
      <c r="AS86">
        <v>0</v>
      </c>
      <c r="AT86">
        <v>1.41386232</v>
      </c>
      <c r="AU86">
        <f>9.149615725*(-1)</f>
        <v>-9.1496157250000003</v>
      </c>
      <c r="AV86">
        <v>623.1219347</v>
      </c>
      <c r="AW86">
        <v>0</v>
      </c>
      <c r="AX86">
        <v>1.3173183771316499</v>
      </c>
      <c r="AY86">
        <v>-7.93206514095555</v>
      </c>
      <c r="AZ86">
        <v>62.3368162319966</v>
      </c>
      <c r="BA86">
        <v>0</v>
      </c>
      <c r="BB86">
        <v>1.4060598500000001</v>
      </c>
      <c r="BC86">
        <f>7.600582139*(-1)</f>
        <v>-7.6005821390000001</v>
      </c>
      <c r="BD86">
        <v>264.47934049999998</v>
      </c>
      <c r="BE86">
        <v>0</v>
      </c>
      <c r="BF86">
        <v>1.2204175582885499</v>
      </c>
      <c r="BG86">
        <v>-9.4954164774028804</v>
      </c>
      <c r="BH86">
        <v>77.461543236997301</v>
      </c>
      <c r="BI86">
        <v>0</v>
      </c>
      <c r="BJ86">
        <v>0.856517262</v>
      </c>
      <c r="BK86">
        <f>9.856608784*(-1)</f>
        <v>-9.8566087840000005</v>
      </c>
      <c r="BL86">
        <v>893.49689330000001</v>
      </c>
    </row>
    <row r="87" spans="1:64" x14ac:dyDescent="0.4">
      <c r="A87">
        <v>0</v>
      </c>
      <c r="B87">
        <v>4.0464394196187303</v>
      </c>
      <c r="C87">
        <v>-6.9490662641824299</v>
      </c>
      <c r="D87">
        <v>34.029922852001597</v>
      </c>
      <c r="E87">
        <v>0</v>
      </c>
      <c r="F87">
        <v>4.0385348906381697</v>
      </c>
      <c r="G87">
        <f>6.89073966082529*(-1)</f>
        <v>-6.8907396608252904</v>
      </c>
      <c r="H87">
        <v>487.13128597300903</v>
      </c>
      <c r="I87">
        <v>0</v>
      </c>
      <c r="J87">
        <v>3.98250276988137</v>
      </c>
      <c r="K87">
        <v>-6.57809648467894</v>
      </c>
      <c r="L87">
        <v>33.992295197997002</v>
      </c>
      <c r="M87">
        <v>0</v>
      </c>
      <c r="N87">
        <v>4.0701665360000003</v>
      </c>
      <c r="O87">
        <f>6.070558582*(-1)</f>
        <v>-6.0705585820000003</v>
      </c>
      <c r="P87">
        <v>324.94435099999998</v>
      </c>
      <c r="Q87">
        <v>0</v>
      </c>
      <c r="R87">
        <v>1.40370246623441</v>
      </c>
      <c r="S87">
        <v>-9.7924604464045704</v>
      </c>
      <c r="T87">
        <v>140.79588687299801</v>
      </c>
      <c r="U87">
        <v>1</v>
      </c>
      <c r="V87">
        <v>0</v>
      </c>
      <c r="W87">
        <f>0*(-1)</f>
        <v>0</v>
      </c>
      <c r="X87">
        <v>0</v>
      </c>
      <c r="Y87">
        <v>0</v>
      </c>
      <c r="Z87">
        <v>1.5381099116660999</v>
      </c>
      <c r="AA87">
        <v>-9.75911428251964</v>
      </c>
      <c r="AB87">
        <v>133.93895464699699</v>
      </c>
      <c r="AC87">
        <v>1</v>
      </c>
      <c r="AD87">
        <v>0</v>
      </c>
      <c r="AE87">
        <f>0*(-1)</f>
        <v>0</v>
      </c>
      <c r="AF87">
        <v>0</v>
      </c>
      <c r="AG87">
        <v>0</v>
      </c>
      <c r="AH87">
        <v>4.2600447469917802</v>
      </c>
      <c r="AI87">
        <v>-1.7558473485536901</v>
      </c>
      <c r="AJ87">
        <v>53.480715515994198</v>
      </c>
      <c r="AK87">
        <v>0</v>
      </c>
      <c r="AL87">
        <v>4.0895412919999998</v>
      </c>
      <c r="AM87">
        <f>2.0183946*(-1)</f>
        <v>-2.0183946000000001</v>
      </c>
      <c r="AN87">
        <v>76.725324549999996</v>
      </c>
      <c r="AO87">
        <v>0</v>
      </c>
      <c r="AP87">
        <v>1.1533980515164799</v>
      </c>
      <c r="AQ87">
        <v>-9.9597084435695002</v>
      </c>
      <c r="AR87">
        <v>116.660068103003</v>
      </c>
      <c r="AS87">
        <v>1</v>
      </c>
      <c r="AT87">
        <v>0</v>
      </c>
      <c r="AU87">
        <f>0*(-1)</f>
        <v>0</v>
      </c>
      <c r="AV87">
        <v>0</v>
      </c>
      <c r="AW87">
        <v>0</v>
      </c>
      <c r="AX87">
        <v>1.6646092506625201</v>
      </c>
      <c r="AY87">
        <v>-9.2782942426999906</v>
      </c>
      <c r="AZ87">
        <v>82.342949361998706</v>
      </c>
      <c r="BA87">
        <v>1</v>
      </c>
      <c r="BB87">
        <v>0</v>
      </c>
      <c r="BC87">
        <f>0*(-1)</f>
        <v>0</v>
      </c>
      <c r="BD87">
        <v>0</v>
      </c>
      <c r="BE87">
        <v>0</v>
      </c>
      <c r="BF87">
        <v>1.13168474405436</v>
      </c>
      <c r="BG87">
        <v>-9.1276625049255795</v>
      </c>
      <c r="BH87">
        <v>77.546346435999993</v>
      </c>
      <c r="BI87">
        <v>1</v>
      </c>
      <c r="BJ87">
        <v>0</v>
      </c>
      <c r="BK87">
        <f>0*(-1)</f>
        <v>0</v>
      </c>
      <c r="BL87">
        <v>0</v>
      </c>
    </row>
    <row r="88" spans="1:64" x14ac:dyDescent="0.4">
      <c r="A88">
        <v>0</v>
      </c>
      <c r="B88">
        <v>5.1147444311173498</v>
      </c>
      <c r="C88">
        <v>-4.7699455165215303</v>
      </c>
      <c r="D88">
        <v>31.1485108150009</v>
      </c>
      <c r="E88">
        <v>0</v>
      </c>
      <c r="F88">
        <v>4.8438672779670702</v>
      </c>
      <c r="G88">
        <f>4.77215129711409*(-1)</f>
        <v>-4.7721512971140898</v>
      </c>
      <c r="H88">
        <v>205.177278797025</v>
      </c>
      <c r="I88">
        <v>0</v>
      </c>
      <c r="J88">
        <v>2.06905797260309</v>
      </c>
      <c r="K88">
        <v>-9.2711011094831708</v>
      </c>
      <c r="L88">
        <v>110.33146714900001</v>
      </c>
      <c r="M88">
        <v>1</v>
      </c>
      <c r="N88">
        <v>0</v>
      </c>
      <c r="O88">
        <f>0*(-1)</f>
        <v>0</v>
      </c>
      <c r="P88">
        <v>0</v>
      </c>
      <c r="Q88">
        <v>0</v>
      </c>
      <c r="R88">
        <v>4.9272917120652604</v>
      </c>
      <c r="S88">
        <v>-2.3882741399343699</v>
      </c>
      <c r="T88">
        <v>29.2648219370021</v>
      </c>
      <c r="U88">
        <v>0</v>
      </c>
      <c r="V88">
        <v>4.4320548400000002</v>
      </c>
      <c r="W88">
        <f>2.573541733*(-1)</f>
        <v>-2.5735417329999999</v>
      </c>
      <c r="X88">
        <v>128.56497769999999</v>
      </c>
      <c r="Y88">
        <v>0</v>
      </c>
      <c r="Z88">
        <v>4.1977729777349699</v>
      </c>
      <c r="AA88">
        <v>-1.70396264451113</v>
      </c>
      <c r="AB88">
        <v>93.438159566001502</v>
      </c>
      <c r="AC88">
        <v>0</v>
      </c>
      <c r="AD88">
        <v>4.1977729777349699</v>
      </c>
      <c r="AE88">
        <f>1.70396264451113*(-1)</f>
        <v>-1.70396264451113</v>
      </c>
      <c r="AF88">
        <v>95.120210355991702</v>
      </c>
      <c r="AG88">
        <v>0</v>
      </c>
      <c r="AH88">
        <v>1.38057032038712</v>
      </c>
      <c r="AI88">
        <v>-8.7784041423562904</v>
      </c>
      <c r="AJ88">
        <v>111.69194211799901</v>
      </c>
      <c r="AK88">
        <v>1</v>
      </c>
      <c r="AL88">
        <v>0</v>
      </c>
      <c r="AM88">
        <f>0*(-1)</f>
        <v>0</v>
      </c>
      <c r="AN88">
        <v>0</v>
      </c>
      <c r="AO88">
        <v>0</v>
      </c>
      <c r="AP88">
        <v>1.9388393592620099</v>
      </c>
      <c r="AQ88">
        <v>-8.6441160033619404</v>
      </c>
      <c r="AR88">
        <v>54.0091307289985</v>
      </c>
      <c r="AS88">
        <v>0</v>
      </c>
      <c r="AT88">
        <v>1.8771612019999999</v>
      </c>
      <c r="AU88">
        <f>8.705869274*(-1)</f>
        <v>-8.7058692739999994</v>
      </c>
      <c r="AV88">
        <v>448.97020750000001</v>
      </c>
      <c r="AW88">
        <v>0</v>
      </c>
      <c r="AX88">
        <v>0.82451001689197301</v>
      </c>
      <c r="AY88">
        <v>-9.7179343424637405</v>
      </c>
      <c r="AZ88">
        <v>135.643044800002</v>
      </c>
      <c r="BA88">
        <v>1</v>
      </c>
      <c r="BB88">
        <v>0</v>
      </c>
      <c r="BC88">
        <f>0*(-1)</f>
        <v>0</v>
      </c>
      <c r="BD88">
        <v>0</v>
      </c>
      <c r="BE88">
        <v>0</v>
      </c>
      <c r="BF88">
        <v>2.87732091712006</v>
      </c>
      <c r="BG88">
        <v>-6.53527214326449</v>
      </c>
      <c r="BH88">
        <v>63.127024086002997</v>
      </c>
      <c r="BI88">
        <v>0</v>
      </c>
      <c r="BJ88">
        <v>2.8961563030000002</v>
      </c>
      <c r="BK88">
        <f>6.010268221*(-1)</f>
        <v>-6.0102682209999996</v>
      </c>
      <c r="BL88">
        <v>224.02494390000001</v>
      </c>
    </row>
    <row r="89" spans="1:64" x14ac:dyDescent="0.4">
      <c r="A89">
        <v>0</v>
      </c>
      <c r="B89">
        <v>3.3345243183803199</v>
      </c>
      <c r="C89">
        <v>-9.4845541427219704</v>
      </c>
      <c r="D89">
        <v>78.104392635999801</v>
      </c>
      <c r="E89">
        <v>1</v>
      </c>
      <c r="F89">
        <v>0</v>
      </c>
      <c r="G89">
        <f>0*(-1)</f>
        <v>0</v>
      </c>
      <c r="H89">
        <v>0</v>
      </c>
      <c r="I89">
        <v>0</v>
      </c>
      <c r="J89">
        <v>2.41014888254993</v>
      </c>
      <c r="K89">
        <v>-9.5562175504101692</v>
      </c>
      <c r="L89">
        <v>108.887794024005</v>
      </c>
      <c r="M89">
        <v>1</v>
      </c>
      <c r="N89">
        <v>0</v>
      </c>
      <c r="O89">
        <f>0*(-1)</f>
        <v>0</v>
      </c>
      <c r="P89">
        <v>0</v>
      </c>
      <c r="Q89">
        <v>0</v>
      </c>
      <c r="R89">
        <v>3.71645687748329</v>
      </c>
      <c r="S89">
        <v>-4.1994637092550802</v>
      </c>
      <c r="T89">
        <v>28.688451649999401</v>
      </c>
      <c r="U89">
        <v>0</v>
      </c>
      <c r="V89">
        <v>3.817261738</v>
      </c>
      <c r="W89">
        <f>3.968581102*(-1)</f>
        <v>-3.9685811019999999</v>
      </c>
      <c r="X89">
        <v>290.87540250000001</v>
      </c>
      <c r="Y89">
        <v>0</v>
      </c>
      <c r="Z89">
        <v>2.6471829464454601</v>
      </c>
      <c r="AA89">
        <v>-7.4863124293011802</v>
      </c>
      <c r="AB89">
        <v>92.463678892003301</v>
      </c>
      <c r="AC89">
        <v>0</v>
      </c>
      <c r="AD89">
        <v>2.5356760009927002</v>
      </c>
      <c r="AE89">
        <f>7.84067856109206*(-1)</f>
        <v>-7.8406785610920604</v>
      </c>
      <c r="AF89">
        <v>449.55206345900598</v>
      </c>
      <c r="AG89">
        <v>0</v>
      </c>
      <c r="AH89">
        <v>1.2252432728286</v>
      </c>
      <c r="AI89">
        <v>-8.9031546041634897</v>
      </c>
      <c r="AJ89">
        <v>110.541130591002</v>
      </c>
      <c r="AK89">
        <v>0</v>
      </c>
      <c r="AL89">
        <v>1.3586259730000001</v>
      </c>
      <c r="AM89">
        <f>9.012442883*(-1)</f>
        <v>-9.0124428830000003</v>
      </c>
      <c r="AN89">
        <v>300.66827410000002</v>
      </c>
      <c r="AO89">
        <v>0</v>
      </c>
      <c r="AP89">
        <v>1.8264940586429701</v>
      </c>
      <c r="AQ89">
        <v>-6.2443900735524203</v>
      </c>
      <c r="AR89">
        <v>86.902400398997997</v>
      </c>
      <c r="AS89">
        <v>0</v>
      </c>
      <c r="AT89">
        <v>1.9522966260000001</v>
      </c>
      <c r="AU89">
        <f>5.328020418*(-1)</f>
        <v>-5.3280204180000004</v>
      </c>
      <c r="AV89">
        <v>162.6427698</v>
      </c>
      <c r="AW89">
        <v>0</v>
      </c>
      <c r="AX89">
        <v>0.85810345575531299</v>
      </c>
      <c r="AY89">
        <v>-9.7184891084856293</v>
      </c>
      <c r="AZ89">
        <v>63.254644482003599</v>
      </c>
      <c r="BA89">
        <v>1</v>
      </c>
      <c r="BB89">
        <v>0</v>
      </c>
      <c r="BC89">
        <f>0*(-1)</f>
        <v>0</v>
      </c>
      <c r="BD89">
        <v>0</v>
      </c>
      <c r="BE89">
        <v>0</v>
      </c>
      <c r="BF89">
        <v>1.35209928285093</v>
      </c>
      <c r="BG89">
        <v>-9.3416238872849799</v>
      </c>
      <c r="BH89">
        <v>62.723999524001499</v>
      </c>
      <c r="BI89">
        <v>0</v>
      </c>
      <c r="BJ89">
        <v>1.222297467</v>
      </c>
      <c r="BK89">
        <f>9.487958998*(-1)</f>
        <v>-9.4879589979999999</v>
      </c>
      <c r="BL89">
        <v>608.83898260000001</v>
      </c>
    </row>
    <row r="90" spans="1:64" x14ac:dyDescent="0.4">
      <c r="A90">
        <v>0</v>
      </c>
      <c r="B90">
        <v>3.3243375915684901</v>
      </c>
      <c r="C90">
        <v>-9.4647441739442009</v>
      </c>
      <c r="D90">
        <v>59.295921388998899</v>
      </c>
      <c r="E90">
        <v>0</v>
      </c>
      <c r="F90">
        <v>3.3454515321326901</v>
      </c>
      <c r="G90">
        <f>9.39099196943102*(-1)</f>
        <v>-9.3909919694310204</v>
      </c>
      <c r="H90">
        <v>680.18090799701099</v>
      </c>
      <c r="I90">
        <v>0</v>
      </c>
      <c r="J90">
        <v>2.5107632371414601</v>
      </c>
      <c r="K90">
        <v>-9.5263933187751899</v>
      </c>
      <c r="L90">
        <v>84.799863348998699</v>
      </c>
      <c r="M90">
        <v>1</v>
      </c>
      <c r="N90">
        <v>0</v>
      </c>
      <c r="O90">
        <f>0*(-1)</f>
        <v>0</v>
      </c>
      <c r="P90">
        <v>0</v>
      </c>
      <c r="Q90">
        <v>0</v>
      </c>
      <c r="R90">
        <v>2.05973691154911</v>
      </c>
      <c r="S90">
        <v>-9.5489945491418098</v>
      </c>
      <c r="T90">
        <v>88.467445217996996</v>
      </c>
      <c r="U90">
        <v>1</v>
      </c>
      <c r="V90">
        <v>0</v>
      </c>
      <c r="W90">
        <f>0*(-1)</f>
        <v>0</v>
      </c>
      <c r="X90">
        <v>0</v>
      </c>
      <c r="Y90">
        <v>0</v>
      </c>
      <c r="Z90">
        <v>1.7759170414888701</v>
      </c>
      <c r="AA90">
        <v>-9.5973255570214597</v>
      </c>
      <c r="AB90">
        <v>91.569224701997797</v>
      </c>
      <c r="AC90">
        <v>0</v>
      </c>
      <c r="AD90">
        <v>1.83234202122905</v>
      </c>
      <c r="AE90">
        <f>9.43591685840795*(-1)</f>
        <v>-9.4359168584079498</v>
      </c>
      <c r="AF90">
        <v>726.78604628000096</v>
      </c>
      <c r="AG90">
        <v>0</v>
      </c>
      <c r="AH90">
        <v>2.4560917447174702</v>
      </c>
      <c r="AI90">
        <v>-4.2032461580565803</v>
      </c>
      <c r="AJ90">
        <v>76.035400792999994</v>
      </c>
      <c r="AK90">
        <v>0</v>
      </c>
      <c r="AL90">
        <v>2.0850517179999999</v>
      </c>
      <c r="AM90">
        <f>3.957563797*(-1)</f>
        <v>-3.9575637970000002</v>
      </c>
      <c r="AN90">
        <v>117.7137549</v>
      </c>
      <c r="AO90">
        <v>0</v>
      </c>
      <c r="AP90">
        <v>3.8315449218937099</v>
      </c>
      <c r="AQ90">
        <v>-3.3560581288614499</v>
      </c>
      <c r="AR90">
        <v>88.240129206998901</v>
      </c>
      <c r="AS90">
        <v>0</v>
      </c>
      <c r="AT90">
        <v>3.6554694369999998</v>
      </c>
      <c r="AU90">
        <f>3.265749374*(-1)</f>
        <v>-3.2657493739999999</v>
      </c>
      <c r="AV90">
        <v>187.2372838</v>
      </c>
      <c r="AW90">
        <v>0</v>
      </c>
      <c r="AX90">
        <v>0.90994941226252801</v>
      </c>
      <c r="AY90">
        <v>-9.9961948173039499</v>
      </c>
      <c r="AZ90">
        <v>76.030011220995206</v>
      </c>
      <c r="BA90">
        <v>1</v>
      </c>
      <c r="BB90">
        <v>0</v>
      </c>
      <c r="BC90">
        <f>0*(-1)</f>
        <v>0</v>
      </c>
      <c r="BD90">
        <v>0</v>
      </c>
      <c r="BE90">
        <v>0</v>
      </c>
      <c r="BF90">
        <v>0.98725521286691198</v>
      </c>
      <c r="BG90">
        <v>-9.6445468235518295</v>
      </c>
      <c r="BH90">
        <v>103.99274412800099</v>
      </c>
      <c r="BI90">
        <v>1</v>
      </c>
      <c r="BJ90">
        <v>0</v>
      </c>
      <c r="BK90">
        <f>0*(-1)</f>
        <v>0</v>
      </c>
      <c r="BL90">
        <v>0</v>
      </c>
    </row>
    <row r="91" spans="1:64" x14ac:dyDescent="0.4">
      <c r="A91">
        <v>0</v>
      </c>
      <c r="B91">
        <v>2.9280962612149102</v>
      </c>
      <c r="C91">
        <v>-9.5617559786212407</v>
      </c>
      <c r="D91">
        <v>56.402785455997197</v>
      </c>
      <c r="E91">
        <v>1</v>
      </c>
      <c r="F91">
        <v>0</v>
      </c>
      <c r="G91">
        <f>0*(-1)</f>
        <v>0</v>
      </c>
      <c r="H91">
        <v>0</v>
      </c>
      <c r="I91">
        <v>0</v>
      </c>
      <c r="J91">
        <v>2.60138757325063</v>
      </c>
      <c r="K91">
        <v>-9.4721239385717908</v>
      </c>
      <c r="L91">
        <v>111.36533330400501</v>
      </c>
      <c r="M91">
        <v>0</v>
      </c>
      <c r="N91">
        <v>2.6280737699999999</v>
      </c>
      <c r="O91">
        <f>9.296094817*(-1)</f>
        <v>-9.2960948170000002</v>
      </c>
      <c r="P91">
        <v>664.33075919999999</v>
      </c>
      <c r="Q91">
        <v>0</v>
      </c>
      <c r="R91">
        <v>4.6223865477924502</v>
      </c>
      <c r="S91">
        <v>-1.17487650575856</v>
      </c>
      <c r="T91">
        <v>28.7053190869992</v>
      </c>
      <c r="U91">
        <v>0</v>
      </c>
      <c r="V91">
        <v>4.1750622220000002</v>
      </c>
      <c r="W91">
        <f>1.174863953*(-1)</f>
        <v>-1.174863953</v>
      </c>
      <c r="X91">
        <v>63.98693085</v>
      </c>
      <c r="Y91">
        <v>0</v>
      </c>
      <c r="Z91">
        <v>4.4875728991625801</v>
      </c>
      <c r="AA91">
        <v>-2.5388378532576099</v>
      </c>
      <c r="AB91">
        <v>52.460645061997603</v>
      </c>
      <c r="AC91">
        <v>0</v>
      </c>
      <c r="AD91">
        <v>4.0655489110588903</v>
      </c>
      <c r="AE91">
        <f>2.30916900064507*(-1)</f>
        <v>-2.30916900064507</v>
      </c>
      <c r="AF91">
        <v>113.963875822009</v>
      </c>
      <c r="AG91">
        <v>0</v>
      </c>
      <c r="AH91">
        <v>1.35443938111858</v>
      </c>
      <c r="AI91">
        <v>-9.9344217074307899</v>
      </c>
      <c r="AJ91">
        <v>143.65483081700199</v>
      </c>
      <c r="AK91">
        <v>1</v>
      </c>
      <c r="AL91">
        <v>0</v>
      </c>
      <c r="AM91">
        <f>0*(-1)</f>
        <v>0</v>
      </c>
      <c r="AN91">
        <v>0</v>
      </c>
      <c r="AO91">
        <v>0</v>
      </c>
      <c r="AP91">
        <v>0.95644361906629505</v>
      </c>
      <c r="AQ91">
        <v>-9.4165192116854506</v>
      </c>
      <c r="AR91">
        <v>85.667712490998298</v>
      </c>
      <c r="AS91">
        <v>1</v>
      </c>
      <c r="AT91">
        <v>0</v>
      </c>
      <c r="AU91">
        <f>0*(-1)</f>
        <v>0</v>
      </c>
      <c r="AV91">
        <v>0</v>
      </c>
      <c r="AW91">
        <v>0</v>
      </c>
      <c r="AX91">
        <v>1.1611534919984701</v>
      </c>
      <c r="AY91">
        <v>-9.4036777989828408</v>
      </c>
      <c r="AZ91">
        <v>132.31896754800201</v>
      </c>
      <c r="BA91">
        <v>1</v>
      </c>
      <c r="BB91">
        <v>0</v>
      </c>
      <c r="BC91">
        <f>0*(-1)</f>
        <v>0</v>
      </c>
      <c r="BD91">
        <v>0</v>
      </c>
      <c r="BE91">
        <v>0</v>
      </c>
      <c r="BF91">
        <v>0.89175340933374303</v>
      </c>
      <c r="BG91">
        <v>-9.9885805975532094</v>
      </c>
      <c r="BH91">
        <v>115.35888848700399</v>
      </c>
      <c r="BI91">
        <v>1</v>
      </c>
      <c r="BJ91">
        <v>0</v>
      </c>
      <c r="BK91">
        <f>0*(-1)</f>
        <v>0</v>
      </c>
      <c r="BL91">
        <v>0</v>
      </c>
    </row>
    <row r="92" spans="1:64" x14ac:dyDescent="0.4">
      <c r="A92">
        <v>0</v>
      </c>
      <c r="B92">
        <v>5.8606946697146203</v>
      </c>
      <c r="C92">
        <v>-2.44533619406644</v>
      </c>
      <c r="D92">
        <v>33.884538225000099</v>
      </c>
      <c r="E92">
        <v>0</v>
      </c>
      <c r="F92">
        <v>5.4810437819873696</v>
      </c>
      <c r="G92">
        <f>2.4574057901221*(-1)</f>
        <v>-2.4574057901220998</v>
      </c>
      <c r="H92">
        <v>205.270525022002</v>
      </c>
      <c r="I92">
        <v>0</v>
      </c>
      <c r="J92">
        <v>1.9923731004476199</v>
      </c>
      <c r="K92">
        <v>-9.4014178650117994</v>
      </c>
      <c r="L92">
        <v>113.843386426997</v>
      </c>
      <c r="M92">
        <v>1</v>
      </c>
      <c r="N92">
        <v>0</v>
      </c>
      <c r="O92">
        <f>0*(-1)</f>
        <v>0</v>
      </c>
      <c r="P92">
        <v>0</v>
      </c>
      <c r="Q92">
        <v>0</v>
      </c>
      <c r="R92">
        <v>2.1015844335299998</v>
      </c>
      <c r="S92">
        <v>-9.5791733600420397</v>
      </c>
      <c r="T92">
        <v>124.251069496</v>
      </c>
      <c r="U92">
        <v>0</v>
      </c>
      <c r="V92">
        <v>2.1420606019999999</v>
      </c>
      <c r="W92">
        <f>9.459291331*(-1)</f>
        <v>-9.4592913309999993</v>
      </c>
      <c r="X92">
        <v>650.09199290000004</v>
      </c>
      <c r="Y92">
        <v>0</v>
      </c>
      <c r="Z92">
        <v>2.1027388274379399</v>
      </c>
      <c r="AA92">
        <v>-5.8003504395865404</v>
      </c>
      <c r="AB92">
        <v>131.888768460004</v>
      </c>
      <c r="AC92">
        <v>0</v>
      </c>
      <c r="AD92">
        <v>1.9992398302875101</v>
      </c>
      <c r="AE92">
        <f>7.92674830208091*(-1)</f>
        <v>-7.9267483020809104</v>
      </c>
      <c r="AF92">
        <v>93.557301709006396</v>
      </c>
      <c r="AG92">
        <v>0</v>
      </c>
      <c r="AH92">
        <v>1.2312615707672101</v>
      </c>
      <c r="AI92">
        <v>-9.19482602368236</v>
      </c>
      <c r="AJ92">
        <v>115.56676834500099</v>
      </c>
      <c r="AK92">
        <v>0</v>
      </c>
      <c r="AL92">
        <v>1.1874491599999999</v>
      </c>
      <c r="AM92">
        <f>9.279226475*(-1)</f>
        <v>-9.2792264749999998</v>
      </c>
      <c r="AN92">
        <v>314.36258290000001</v>
      </c>
      <c r="AO92">
        <v>0</v>
      </c>
      <c r="AP92">
        <v>1.0033072842305399</v>
      </c>
      <c r="AQ92">
        <v>-9.2801144850802899</v>
      </c>
      <c r="AR92">
        <v>130.23488264399899</v>
      </c>
      <c r="AS92">
        <v>1</v>
      </c>
      <c r="AT92">
        <v>0</v>
      </c>
      <c r="AU92">
        <f>0*(-1)</f>
        <v>0</v>
      </c>
      <c r="AV92">
        <v>0</v>
      </c>
      <c r="AW92">
        <v>0</v>
      </c>
      <c r="AX92">
        <v>1.22602221669658</v>
      </c>
      <c r="AY92">
        <v>-8.7801691970398501</v>
      </c>
      <c r="AZ92">
        <v>75.997434126002105</v>
      </c>
      <c r="BA92">
        <v>0</v>
      </c>
      <c r="BB92">
        <v>1.0009211499999999</v>
      </c>
      <c r="BC92">
        <f>9.770037514*(-1)</f>
        <v>-9.7700375140000002</v>
      </c>
      <c r="BD92">
        <v>497.86374760000001</v>
      </c>
      <c r="BE92">
        <v>0</v>
      </c>
      <c r="BF92">
        <v>1.4396719276315599</v>
      </c>
      <c r="BG92">
        <v>-7.0750684640070096</v>
      </c>
      <c r="BH92">
        <v>59.3904447370005</v>
      </c>
      <c r="BI92">
        <v>0</v>
      </c>
      <c r="BJ92">
        <v>1.495509406</v>
      </c>
      <c r="BK92">
        <f>6.811624674*(-1)</f>
        <v>-6.8116246739999999</v>
      </c>
      <c r="BL92">
        <v>285.15108859999998</v>
      </c>
    </row>
    <row r="93" spans="1:64" x14ac:dyDescent="0.4">
      <c r="A93">
        <v>0</v>
      </c>
      <c r="B93">
        <v>4.0865322325379401</v>
      </c>
      <c r="C93">
        <v>-7.88471104178132</v>
      </c>
      <c r="D93">
        <v>32.728916828004003</v>
      </c>
      <c r="E93">
        <v>0</v>
      </c>
      <c r="F93">
        <v>4.0688442706859398</v>
      </c>
      <c r="G93">
        <f>7.29229396231137*(-1)</f>
        <v>-7.2922939623113701</v>
      </c>
      <c r="H93">
        <v>283.27401752301301</v>
      </c>
      <c r="I93">
        <v>0</v>
      </c>
      <c r="J93">
        <v>2.6529103987195399</v>
      </c>
      <c r="K93">
        <v>-8.4863115243860499</v>
      </c>
      <c r="L93">
        <v>110.21880390400401</v>
      </c>
      <c r="M93">
        <v>0</v>
      </c>
      <c r="N93">
        <v>2.9227144360000001</v>
      </c>
      <c r="O93">
        <f>8.903106572*(-1)</f>
        <v>-8.9031065720000004</v>
      </c>
      <c r="P93">
        <v>277.93838119999998</v>
      </c>
      <c r="Q93">
        <v>0</v>
      </c>
      <c r="R93">
        <v>2.4445784391588399</v>
      </c>
      <c r="S93">
        <v>-7.7960855528537296</v>
      </c>
      <c r="T93">
        <v>87.538714140995495</v>
      </c>
      <c r="U93">
        <v>0</v>
      </c>
      <c r="V93">
        <v>2.5191540350000001</v>
      </c>
      <c r="W93">
        <f>7.973332945*(-1)</f>
        <v>-7.9733329450000001</v>
      </c>
      <c r="X93">
        <v>265.62312910000003</v>
      </c>
      <c r="Y93">
        <v>0</v>
      </c>
      <c r="Z93">
        <v>1.56228272327813</v>
      </c>
      <c r="AA93">
        <v>-8.8841473783336404</v>
      </c>
      <c r="AB93">
        <v>131.65833703899901</v>
      </c>
      <c r="AC93">
        <v>1</v>
      </c>
      <c r="AD93">
        <v>0</v>
      </c>
      <c r="AE93">
        <f>0*(-1)</f>
        <v>0</v>
      </c>
      <c r="AF93">
        <v>0</v>
      </c>
      <c r="AG93">
        <v>0</v>
      </c>
      <c r="AH93">
        <v>2.3072764828253698</v>
      </c>
      <c r="AI93">
        <v>-3.98073156136061</v>
      </c>
      <c r="AJ93">
        <v>120.655881149999</v>
      </c>
      <c r="AK93">
        <v>0</v>
      </c>
      <c r="AL93">
        <v>2.1086672399999999</v>
      </c>
      <c r="AM93">
        <f>3.934051287*(-1)</f>
        <v>-3.934051287</v>
      </c>
      <c r="AN93">
        <v>77.326791299999996</v>
      </c>
      <c r="AO93">
        <v>0</v>
      </c>
      <c r="AP93">
        <v>1.73764047857405</v>
      </c>
      <c r="AQ93">
        <v>-7.3591111448408402</v>
      </c>
      <c r="AR93">
        <v>57.319653213002297</v>
      </c>
      <c r="AS93">
        <v>0</v>
      </c>
      <c r="AT93">
        <v>1.688304493</v>
      </c>
      <c r="AU93">
        <f>7.521908862*(-1)</f>
        <v>-7.5219088620000001</v>
      </c>
      <c r="AV93">
        <v>378.30369919999998</v>
      </c>
      <c r="AW93">
        <v>0</v>
      </c>
      <c r="AX93">
        <v>1.1217411465296401</v>
      </c>
      <c r="AY93">
        <v>-8.3312667622985703</v>
      </c>
      <c r="AZ93">
        <v>62.2339507389988</v>
      </c>
      <c r="BA93">
        <v>0</v>
      </c>
      <c r="BB93">
        <v>1.2897217480000001</v>
      </c>
      <c r="BC93">
        <f>8.497801644*(-1)</f>
        <v>-8.4978016440000008</v>
      </c>
      <c r="BD93">
        <v>280.95614430000001</v>
      </c>
      <c r="BE93">
        <v>0</v>
      </c>
      <c r="BF93">
        <v>1.6389141105684499</v>
      </c>
      <c r="BG93">
        <v>-2.1904073022836101</v>
      </c>
      <c r="BH93">
        <v>73.415618152001102</v>
      </c>
      <c r="BI93">
        <v>0</v>
      </c>
      <c r="BJ93">
        <v>1.760187135</v>
      </c>
      <c r="BK93">
        <f>1.987317576*(-1)</f>
        <v>-1.9873175759999999</v>
      </c>
      <c r="BL93">
        <v>20.995029559999999</v>
      </c>
    </row>
    <row r="94" spans="1:64" x14ac:dyDescent="0.4">
      <c r="A94">
        <v>0</v>
      </c>
      <c r="B94">
        <v>2.8063108856763201</v>
      </c>
      <c r="C94">
        <v>-9.3135198437884394</v>
      </c>
      <c r="D94">
        <v>77.417455201000806</v>
      </c>
      <c r="E94">
        <v>1</v>
      </c>
      <c r="F94">
        <v>0</v>
      </c>
      <c r="G94">
        <f>0*(-1)</f>
        <v>0</v>
      </c>
      <c r="H94">
        <v>0</v>
      </c>
      <c r="I94">
        <v>0</v>
      </c>
      <c r="J94">
        <v>2.0620189913933502</v>
      </c>
      <c r="K94">
        <v>-9.3909544227729498</v>
      </c>
      <c r="L94">
        <v>111.738661155999</v>
      </c>
      <c r="M94">
        <v>1</v>
      </c>
      <c r="N94">
        <v>0</v>
      </c>
      <c r="O94">
        <f>0*(-1)</f>
        <v>0</v>
      </c>
      <c r="P94">
        <v>0</v>
      </c>
      <c r="Q94">
        <v>0</v>
      </c>
      <c r="R94">
        <v>1.89179433386062</v>
      </c>
      <c r="S94">
        <v>-9.8987929134523505</v>
      </c>
      <c r="T94">
        <v>124.54962422099899</v>
      </c>
      <c r="U94">
        <v>1</v>
      </c>
      <c r="V94">
        <v>0</v>
      </c>
      <c r="W94">
        <f>0*(-1)</f>
        <v>0</v>
      </c>
      <c r="X94">
        <v>0</v>
      </c>
      <c r="Y94">
        <v>0</v>
      </c>
      <c r="Z94">
        <v>2.3229682972803101</v>
      </c>
      <c r="AA94">
        <v>-6.1628395318789702</v>
      </c>
      <c r="AB94">
        <v>76.951457668998003</v>
      </c>
      <c r="AC94">
        <v>0</v>
      </c>
      <c r="AD94">
        <v>2.45589715445101</v>
      </c>
      <c r="AE94">
        <f>6.16895821282893*(-1)</f>
        <v>-6.1689582128289304</v>
      </c>
      <c r="AF94">
        <v>217.28536590898801</v>
      </c>
      <c r="AG94">
        <v>0</v>
      </c>
      <c r="AH94">
        <v>2.25200947056135</v>
      </c>
      <c r="AI94">
        <v>-2.0764281935164099</v>
      </c>
      <c r="AJ94">
        <v>143.73883238199701</v>
      </c>
      <c r="AK94">
        <v>0</v>
      </c>
      <c r="AL94">
        <v>1.711108651</v>
      </c>
      <c r="AM94">
        <f>1.84896546*(-1)</f>
        <v>-1.8489654600000001</v>
      </c>
      <c r="AN94">
        <v>26.00957154</v>
      </c>
      <c r="AO94">
        <v>0</v>
      </c>
      <c r="AP94">
        <v>1.74331506180135</v>
      </c>
      <c r="AQ94">
        <v>-8.9922254942023603</v>
      </c>
      <c r="AR94">
        <v>52.2784922880018</v>
      </c>
      <c r="AS94">
        <v>0</v>
      </c>
      <c r="AT94">
        <v>1.7315102099999999</v>
      </c>
      <c r="AU94">
        <f>8.957072735*(-1)</f>
        <v>-8.9570727350000006</v>
      </c>
      <c r="AV94">
        <v>595.36829560000001</v>
      </c>
      <c r="AW94">
        <v>0</v>
      </c>
      <c r="AX94">
        <v>2.9444674908572801</v>
      </c>
      <c r="AY94">
        <v>-4.8532492845264397</v>
      </c>
      <c r="AZ94">
        <v>81.687977862995396</v>
      </c>
      <c r="BA94">
        <v>0</v>
      </c>
      <c r="BB94">
        <v>2.6716453370000002</v>
      </c>
      <c r="BC94">
        <f>4.949067359*(-1)</f>
        <v>-4.9490673589999998</v>
      </c>
      <c r="BD94">
        <v>250.6063145</v>
      </c>
      <c r="BE94">
        <v>0</v>
      </c>
      <c r="BF94">
        <v>1.2002658716511001</v>
      </c>
      <c r="BG94">
        <v>-9.3122432792289001</v>
      </c>
      <c r="BH94">
        <v>115.064482604997</v>
      </c>
      <c r="BI94">
        <v>1</v>
      </c>
      <c r="BJ94">
        <v>0</v>
      </c>
      <c r="BK94">
        <f>0*(-1)</f>
        <v>0</v>
      </c>
      <c r="BL94">
        <v>0</v>
      </c>
    </row>
    <row r="95" spans="1:64" x14ac:dyDescent="0.4">
      <c r="A95">
        <v>0</v>
      </c>
      <c r="B95">
        <v>3.1615178304866398</v>
      </c>
      <c r="C95">
        <v>-9.2035014759652096</v>
      </c>
      <c r="D95">
        <v>78.036118240001002</v>
      </c>
      <c r="E95">
        <v>1</v>
      </c>
      <c r="F95">
        <v>0</v>
      </c>
      <c r="G95">
        <f>0*(-1)</f>
        <v>0</v>
      </c>
      <c r="H95">
        <v>0</v>
      </c>
      <c r="I95">
        <v>0</v>
      </c>
      <c r="J95">
        <v>3.5092887008747402</v>
      </c>
      <c r="K95">
        <v>-5.6634514193880303</v>
      </c>
      <c r="L95">
        <v>62.195643138999003</v>
      </c>
      <c r="M95">
        <v>0</v>
      </c>
      <c r="N95">
        <v>3.405208284</v>
      </c>
      <c r="O95">
        <f>4.853544441*(-1)</f>
        <v>-4.8535444410000004</v>
      </c>
      <c r="P95">
        <v>231.43078149999999</v>
      </c>
      <c r="Q95">
        <v>0</v>
      </c>
      <c r="R95">
        <v>1.44033721697242</v>
      </c>
      <c r="S95">
        <v>-9.71059946847428</v>
      </c>
      <c r="T95">
        <v>126.750254728001</v>
      </c>
      <c r="U95">
        <v>1</v>
      </c>
      <c r="V95">
        <v>0</v>
      </c>
      <c r="W95">
        <f>0*(-1)</f>
        <v>0</v>
      </c>
      <c r="X95">
        <v>0</v>
      </c>
      <c r="Y95">
        <v>0</v>
      </c>
      <c r="Z95">
        <v>1.7952713626839101</v>
      </c>
      <c r="AA95">
        <v>-9.4328301001105697</v>
      </c>
      <c r="AB95">
        <v>76.824263665002903</v>
      </c>
      <c r="AC95">
        <v>1</v>
      </c>
      <c r="AD95">
        <v>0</v>
      </c>
      <c r="AE95">
        <f>0*(-1)</f>
        <v>0</v>
      </c>
      <c r="AF95">
        <v>0</v>
      </c>
      <c r="AG95">
        <v>0</v>
      </c>
      <c r="AH95">
        <v>1.4483486437566799</v>
      </c>
      <c r="AI95">
        <v>-9.2004019370109305</v>
      </c>
      <c r="AJ95">
        <v>119.223597548996</v>
      </c>
      <c r="AK95">
        <v>0</v>
      </c>
      <c r="AL95">
        <v>1.436826567</v>
      </c>
      <c r="AM95">
        <f>9.11162028*(-1)</f>
        <v>-9.1116202800000003</v>
      </c>
      <c r="AN95">
        <v>335.5228151</v>
      </c>
      <c r="AO95">
        <v>0</v>
      </c>
      <c r="AP95">
        <v>1.29497295409377</v>
      </c>
      <c r="AQ95">
        <v>-8.7737700835176504</v>
      </c>
      <c r="AR95">
        <v>57.777027541000201</v>
      </c>
      <c r="AS95">
        <v>1</v>
      </c>
      <c r="AT95">
        <v>0</v>
      </c>
      <c r="AU95">
        <f>0*(-1)</f>
        <v>0</v>
      </c>
      <c r="AV95">
        <v>0</v>
      </c>
      <c r="AW95">
        <v>0</v>
      </c>
      <c r="AX95">
        <v>1.19240103576348</v>
      </c>
      <c r="AY95">
        <v>-9.6679774587009604</v>
      </c>
      <c r="AZ95">
        <v>77.418088288002707</v>
      </c>
      <c r="BA95">
        <v>1</v>
      </c>
      <c r="BB95">
        <v>0</v>
      </c>
      <c r="BC95">
        <f>0*(-1)</f>
        <v>0</v>
      </c>
      <c r="BD95">
        <v>0</v>
      </c>
      <c r="BE95">
        <v>0</v>
      </c>
      <c r="BF95">
        <v>1.3234158685362201</v>
      </c>
      <c r="BG95">
        <v>-8.8596203843032306</v>
      </c>
      <c r="BH95">
        <v>95.619898478995296</v>
      </c>
      <c r="BI95">
        <v>0</v>
      </c>
      <c r="BJ95">
        <v>1.2556684119999999</v>
      </c>
      <c r="BK95">
        <f>8.85268624*(-1)</f>
        <v>-8.8526862400000006</v>
      </c>
      <c r="BL95">
        <v>305.03467019999999</v>
      </c>
    </row>
    <row r="96" spans="1:64" x14ac:dyDescent="0.4">
      <c r="A96">
        <v>0</v>
      </c>
      <c r="B96">
        <v>3.19753876533338</v>
      </c>
      <c r="C96">
        <v>-9.7463017816316206</v>
      </c>
      <c r="D96">
        <v>59.206540407001697</v>
      </c>
      <c r="E96">
        <v>1</v>
      </c>
      <c r="F96">
        <v>0</v>
      </c>
      <c r="G96">
        <f>0*(-1)</f>
        <v>0</v>
      </c>
      <c r="H96">
        <v>0</v>
      </c>
      <c r="I96">
        <v>0</v>
      </c>
      <c r="J96">
        <v>2.3479322265351898</v>
      </c>
      <c r="K96">
        <v>-8.6361426760519606</v>
      </c>
      <c r="L96">
        <v>111.98898317800101</v>
      </c>
      <c r="M96">
        <v>0</v>
      </c>
      <c r="N96">
        <v>2.3118352</v>
      </c>
      <c r="O96">
        <f>8.893981281*(-1)</f>
        <v>-8.8939812810000003</v>
      </c>
      <c r="P96">
        <v>233.99301249999999</v>
      </c>
      <c r="Q96">
        <v>0</v>
      </c>
      <c r="R96">
        <v>1.38286028683139</v>
      </c>
      <c r="S96">
        <v>-9.3475600769048501</v>
      </c>
      <c r="T96">
        <v>141.393332614999</v>
      </c>
      <c r="U96">
        <v>1</v>
      </c>
      <c r="V96">
        <v>0</v>
      </c>
      <c r="W96">
        <f>0*(-1)</f>
        <v>0</v>
      </c>
      <c r="X96">
        <v>0</v>
      </c>
      <c r="Y96">
        <v>0</v>
      </c>
      <c r="Z96">
        <v>1.3485640296052199</v>
      </c>
      <c r="AA96">
        <v>-8.9001390172667296</v>
      </c>
      <c r="AB96">
        <v>136.22743556599701</v>
      </c>
      <c r="AC96">
        <v>1</v>
      </c>
      <c r="AD96">
        <v>0</v>
      </c>
      <c r="AE96">
        <f>0*(-1)</f>
        <v>0</v>
      </c>
      <c r="AF96">
        <v>0</v>
      </c>
      <c r="AG96">
        <v>0</v>
      </c>
      <c r="AH96">
        <v>1.31941746336474</v>
      </c>
      <c r="AI96">
        <v>-9.9496176834499792</v>
      </c>
      <c r="AJ96">
        <v>146.01348773699999</v>
      </c>
      <c r="AK96">
        <v>1</v>
      </c>
      <c r="AL96">
        <v>0</v>
      </c>
      <c r="AM96">
        <f>0*(-1)</f>
        <v>0</v>
      </c>
      <c r="AN96">
        <v>0</v>
      </c>
      <c r="AO96">
        <v>0</v>
      </c>
      <c r="AP96">
        <v>1.9780717799562799</v>
      </c>
      <c r="AQ96">
        <v>-5.3403817881369902</v>
      </c>
      <c r="AR96">
        <v>115.013254926001</v>
      </c>
      <c r="AS96">
        <v>0</v>
      </c>
      <c r="AT96">
        <v>2.128074759</v>
      </c>
      <c r="AU96">
        <f>4.823752868*(-1)</f>
        <v>-4.8237528679999997</v>
      </c>
      <c r="AV96">
        <v>158.8247259</v>
      </c>
      <c r="AW96">
        <v>0</v>
      </c>
      <c r="AX96">
        <v>1.1931357871000501</v>
      </c>
      <c r="AY96">
        <v>-8.7761197511863607</v>
      </c>
      <c r="AZ96">
        <v>62.147724980000902</v>
      </c>
      <c r="BA96">
        <v>1</v>
      </c>
      <c r="BB96">
        <v>0</v>
      </c>
      <c r="BC96">
        <f>0*(-1)</f>
        <v>0</v>
      </c>
      <c r="BD96">
        <v>0</v>
      </c>
      <c r="BE96">
        <v>0</v>
      </c>
      <c r="BF96">
        <v>1.69567843608151</v>
      </c>
      <c r="BG96">
        <v>-8.8095721630893795</v>
      </c>
      <c r="BH96">
        <v>57.846409549005301</v>
      </c>
      <c r="BI96">
        <v>0</v>
      </c>
      <c r="BJ96">
        <v>1.47442199</v>
      </c>
      <c r="BK96">
        <f>9.038050938*(-1)</f>
        <v>-9.0380509379999996</v>
      </c>
      <c r="BL96">
        <v>501.10851159999999</v>
      </c>
    </row>
    <row r="97" spans="1:64" x14ac:dyDescent="0.4">
      <c r="A97">
        <v>0</v>
      </c>
      <c r="B97">
        <v>5.8593428697249301</v>
      </c>
      <c r="C97">
        <v>-1.8350397189938801</v>
      </c>
      <c r="D97">
        <v>34.974275900996801</v>
      </c>
      <c r="E97">
        <v>0</v>
      </c>
      <c r="F97">
        <v>5.4560100328920198</v>
      </c>
      <c r="G97">
        <f>1.60234478744471*(-1)</f>
        <v>-1.6023447874447101</v>
      </c>
      <c r="H97">
        <v>175.06617226399899</v>
      </c>
      <c r="I97">
        <v>0</v>
      </c>
      <c r="J97">
        <v>2.1792046295149801</v>
      </c>
      <c r="K97">
        <v>-8.7774620158899896</v>
      </c>
      <c r="L97">
        <v>107.883410706002</v>
      </c>
      <c r="M97">
        <v>1</v>
      </c>
      <c r="N97">
        <v>0</v>
      </c>
      <c r="O97">
        <f>0*(-1)</f>
        <v>0</v>
      </c>
      <c r="P97">
        <v>0</v>
      </c>
      <c r="Q97">
        <v>0</v>
      </c>
      <c r="R97">
        <v>2.4530910007411402</v>
      </c>
      <c r="S97">
        <v>-8.6582271763051502</v>
      </c>
      <c r="T97">
        <v>126.798439411999</v>
      </c>
      <c r="U97">
        <v>0</v>
      </c>
      <c r="V97">
        <v>2.4578918399999998</v>
      </c>
      <c r="W97">
        <f>8.536247617*(-1)</f>
        <v>-8.5362476170000008</v>
      </c>
      <c r="X97">
        <v>400.92707990000002</v>
      </c>
      <c r="Y97">
        <v>0</v>
      </c>
      <c r="Z97">
        <v>2.9355757174487498</v>
      </c>
      <c r="AA97">
        <v>-4.2644196708218596</v>
      </c>
      <c r="AB97">
        <v>76.235408141001201</v>
      </c>
      <c r="AC97">
        <v>0</v>
      </c>
      <c r="AD97">
        <v>2.6018956596066301</v>
      </c>
      <c r="AE97">
        <f>3.82193427904537*(-1)</f>
        <v>-3.8219342790453701</v>
      </c>
      <c r="AF97">
        <v>144.66588937700701</v>
      </c>
      <c r="AG97">
        <v>0</v>
      </c>
      <c r="AH97">
        <v>3.52651238971134</v>
      </c>
      <c r="AI97">
        <v>-0.79013253412829298</v>
      </c>
      <c r="AJ97">
        <v>52.5610597810009</v>
      </c>
      <c r="AK97">
        <v>0</v>
      </c>
      <c r="AL97">
        <v>2.9381793649999999</v>
      </c>
      <c r="AM97">
        <f>0.789419139*(-1)</f>
        <v>-0.78941913900000005</v>
      </c>
      <c r="AN97">
        <v>20.872481409999999</v>
      </c>
      <c r="AO97">
        <v>0</v>
      </c>
      <c r="AP97">
        <v>1.23272796437076</v>
      </c>
      <c r="AQ97">
        <v>-9.8827262199176307</v>
      </c>
      <c r="AR97">
        <v>115.79282834799901</v>
      </c>
      <c r="AS97">
        <v>1</v>
      </c>
      <c r="AT97">
        <v>0</v>
      </c>
      <c r="AU97">
        <f>0*(-1)</f>
        <v>0</v>
      </c>
      <c r="AV97">
        <v>0</v>
      </c>
      <c r="AW97">
        <v>0</v>
      </c>
      <c r="AX97">
        <v>2.18246278760921</v>
      </c>
      <c r="AY97">
        <v>-8.2040778524588092</v>
      </c>
      <c r="AZ97">
        <v>81.946250195993301</v>
      </c>
      <c r="BA97">
        <v>0</v>
      </c>
      <c r="BB97">
        <v>2.391864102</v>
      </c>
      <c r="BC97">
        <f>7.763540116*(-1)</f>
        <v>-7.7635401159999997</v>
      </c>
      <c r="BD97">
        <v>320.631507</v>
      </c>
      <c r="BE97">
        <v>0</v>
      </c>
      <c r="BF97">
        <v>0.80874740626671504</v>
      </c>
      <c r="BG97">
        <v>-9.8971189714304497</v>
      </c>
      <c r="BH97">
        <v>114.516483883999</v>
      </c>
      <c r="BI97">
        <v>1</v>
      </c>
      <c r="BJ97">
        <v>0</v>
      </c>
      <c r="BK97">
        <f>0*(-1)</f>
        <v>0</v>
      </c>
      <c r="BL97">
        <v>0</v>
      </c>
    </row>
    <row r="98" spans="1:64" x14ac:dyDescent="0.4">
      <c r="A98">
        <v>0</v>
      </c>
      <c r="B98">
        <v>2.7510507997480098</v>
      </c>
      <c r="C98">
        <v>-9.3013228129765402</v>
      </c>
      <c r="D98">
        <v>56.556905678997197</v>
      </c>
      <c r="E98">
        <v>1</v>
      </c>
      <c r="F98">
        <v>0</v>
      </c>
      <c r="G98">
        <f>0*(-1)</f>
        <v>0</v>
      </c>
      <c r="H98">
        <v>0</v>
      </c>
      <c r="I98">
        <v>0</v>
      </c>
      <c r="J98">
        <v>3.8950244079392702</v>
      </c>
      <c r="K98">
        <v>-7.3793540880564397</v>
      </c>
      <c r="L98">
        <v>33.479438870999701</v>
      </c>
      <c r="M98">
        <v>0</v>
      </c>
      <c r="N98">
        <v>3.591364419</v>
      </c>
      <c r="O98">
        <f>7.203565738*(-1)</f>
        <v>-7.203565738</v>
      </c>
      <c r="P98">
        <v>259.57238699999999</v>
      </c>
      <c r="Q98">
        <v>0</v>
      </c>
      <c r="R98">
        <v>2.9481166940156802</v>
      </c>
      <c r="S98">
        <v>-3.5893423564632099</v>
      </c>
      <c r="T98">
        <v>66.199548926997494</v>
      </c>
      <c r="U98">
        <v>0</v>
      </c>
      <c r="V98">
        <v>2.9481166939999999</v>
      </c>
      <c r="W98">
        <f>3.589342356*(-1)</f>
        <v>-3.589342356</v>
      </c>
      <c r="X98">
        <v>74.734845579999998</v>
      </c>
      <c r="Y98">
        <v>0</v>
      </c>
      <c r="Z98">
        <v>1.2195779010962999</v>
      </c>
      <c r="AA98">
        <v>-9.5709843527680096</v>
      </c>
      <c r="AB98">
        <v>130.62044725900299</v>
      </c>
      <c r="AC98">
        <v>1</v>
      </c>
      <c r="AD98">
        <v>0</v>
      </c>
      <c r="AE98">
        <f>0*(-1)</f>
        <v>0</v>
      </c>
      <c r="AF98">
        <v>0</v>
      </c>
      <c r="AG98">
        <v>0</v>
      </c>
      <c r="AH98">
        <v>1.1686092921217199</v>
      </c>
      <c r="AI98">
        <v>-9.5219566272210105</v>
      </c>
      <c r="AJ98">
        <v>75.239352194999796</v>
      </c>
      <c r="AK98">
        <v>1</v>
      </c>
      <c r="AL98">
        <v>0</v>
      </c>
      <c r="AM98">
        <f>0*(-1)</f>
        <v>0</v>
      </c>
      <c r="AN98">
        <v>0</v>
      </c>
      <c r="AO98">
        <v>0</v>
      </c>
      <c r="AP98">
        <v>0.97499171582201005</v>
      </c>
      <c r="AQ98">
        <v>-9.6490253298890192</v>
      </c>
      <c r="AR98">
        <v>141.10198806299701</v>
      </c>
      <c r="AS98">
        <v>1</v>
      </c>
      <c r="AT98">
        <v>0</v>
      </c>
      <c r="AU98">
        <f>0*(-1)</f>
        <v>0</v>
      </c>
      <c r="AV98">
        <v>0</v>
      </c>
      <c r="AW98">
        <v>0</v>
      </c>
      <c r="AX98">
        <v>1.31633214066097</v>
      </c>
      <c r="AY98">
        <v>-9.4846352101949503</v>
      </c>
      <c r="AZ98">
        <v>48.362165986000001</v>
      </c>
      <c r="BA98">
        <v>0</v>
      </c>
      <c r="BB98">
        <v>1.328716029</v>
      </c>
      <c r="BC98">
        <f>9.478922053*(-1)</f>
        <v>-9.4789220529999998</v>
      </c>
      <c r="BD98">
        <v>656.23868630000004</v>
      </c>
      <c r="BE98">
        <v>0</v>
      </c>
      <c r="BF98">
        <v>1.6731347479079</v>
      </c>
      <c r="BG98">
        <v>-6.2084615714357998</v>
      </c>
      <c r="BH98">
        <v>116.644611057003</v>
      </c>
      <c r="BI98">
        <v>0</v>
      </c>
      <c r="BJ98">
        <v>1.652396741</v>
      </c>
      <c r="BK98">
        <f>4.695000997*(-1)</f>
        <v>-4.6950009970000002</v>
      </c>
      <c r="BL98">
        <v>118.03667919999999</v>
      </c>
    </row>
    <row r="99" spans="1:64" x14ac:dyDescent="0.4">
      <c r="A99">
        <v>0</v>
      </c>
      <c r="B99">
        <v>1.73446040806686</v>
      </c>
      <c r="C99">
        <v>-8.4989331636472798</v>
      </c>
      <c r="D99">
        <v>57.181542386002498</v>
      </c>
      <c r="E99">
        <v>0</v>
      </c>
      <c r="F99">
        <v>1.70401743865466</v>
      </c>
      <c r="G99">
        <f>8.64902799668204*(-1)</f>
        <v>-8.6490279966820403</v>
      </c>
      <c r="H99">
        <v>261.46249065198901</v>
      </c>
      <c r="I99">
        <v>0</v>
      </c>
      <c r="J99">
        <v>1.7360655680567401</v>
      </c>
      <c r="K99">
        <v>-9.6749785206998098</v>
      </c>
      <c r="L99">
        <v>84.784583519998705</v>
      </c>
      <c r="M99">
        <v>1</v>
      </c>
      <c r="N99">
        <v>0</v>
      </c>
      <c r="O99">
        <f>0*(-1)</f>
        <v>0</v>
      </c>
      <c r="P99">
        <v>0</v>
      </c>
      <c r="Q99">
        <v>0</v>
      </c>
      <c r="R99">
        <v>2.0780690357898202</v>
      </c>
      <c r="S99">
        <v>-9.6563674140849507</v>
      </c>
      <c r="T99">
        <v>124.673274369997</v>
      </c>
      <c r="U99">
        <v>0</v>
      </c>
      <c r="V99">
        <v>2.1031143750000001</v>
      </c>
      <c r="W99">
        <f>9.561711904*(-1)</f>
        <v>-9.5617119039999992</v>
      </c>
      <c r="X99">
        <v>633.37360939999996</v>
      </c>
      <c r="Y99">
        <v>0</v>
      </c>
      <c r="Z99">
        <v>2.0413863574148898</v>
      </c>
      <c r="AA99">
        <v>-8.7347560771045103</v>
      </c>
      <c r="AB99">
        <v>54.064555030999998</v>
      </c>
      <c r="AC99">
        <v>0</v>
      </c>
      <c r="AD99">
        <v>2.0670221902300598</v>
      </c>
      <c r="AE99">
        <f>8.58454945025188*(-1)</f>
        <v>-8.5845494502518793</v>
      </c>
      <c r="AF99">
        <v>683.20857094498899</v>
      </c>
      <c r="AG99">
        <v>0</v>
      </c>
      <c r="AH99">
        <v>1.6323789860950699</v>
      </c>
      <c r="AI99">
        <v>-8.8334893597533792</v>
      </c>
      <c r="AJ99">
        <v>78.293812277006495</v>
      </c>
      <c r="AK99">
        <v>0</v>
      </c>
      <c r="AL99">
        <v>1.6445714570000001</v>
      </c>
      <c r="AM99">
        <f>8.685628671*(-1)</f>
        <v>-8.6856286709999999</v>
      </c>
      <c r="AN99">
        <v>541.12940739999999</v>
      </c>
      <c r="AO99">
        <v>0</v>
      </c>
      <c r="AP99">
        <v>1.1384742156693901</v>
      </c>
      <c r="AQ99">
        <v>-9.8865061718088807</v>
      </c>
      <c r="AR99">
        <v>137.540594129997</v>
      </c>
      <c r="AS99">
        <v>1</v>
      </c>
      <c r="AT99">
        <v>0</v>
      </c>
      <c r="AU99">
        <f>0*(-1)</f>
        <v>0</v>
      </c>
      <c r="AV99">
        <v>0</v>
      </c>
      <c r="AW99">
        <v>0</v>
      </c>
      <c r="AX99">
        <v>1.4194307567280799</v>
      </c>
      <c r="AY99">
        <v>-9.1798748128938996</v>
      </c>
      <c r="AZ99">
        <v>48.174525862996198</v>
      </c>
      <c r="BA99">
        <v>1</v>
      </c>
      <c r="BB99">
        <v>0</v>
      </c>
      <c r="BC99">
        <f>0*(-1)</f>
        <v>0</v>
      </c>
      <c r="BD99">
        <v>0</v>
      </c>
      <c r="BE99">
        <v>0</v>
      </c>
      <c r="BF99">
        <v>0.68376037673148204</v>
      </c>
      <c r="BG99">
        <v>-9.6899547723560406</v>
      </c>
      <c r="BH99">
        <v>117.981823492998</v>
      </c>
      <c r="BI99">
        <v>1</v>
      </c>
      <c r="BJ99">
        <v>0</v>
      </c>
      <c r="BK99">
        <f>0*(-1)</f>
        <v>0</v>
      </c>
      <c r="BL99">
        <v>0</v>
      </c>
    </row>
    <row r="100" spans="1:64" x14ac:dyDescent="0.4">
      <c r="A100">
        <v>0</v>
      </c>
      <c r="B100">
        <v>3.68760935834029</v>
      </c>
      <c r="C100">
        <v>-4.3756377238543296</v>
      </c>
      <c r="D100">
        <v>78.9519160880008</v>
      </c>
      <c r="E100">
        <v>0</v>
      </c>
      <c r="F100">
        <v>3.80159526327403</v>
      </c>
      <c r="G100">
        <f>4.37818108835257*(-1)</f>
        <v>-4.3781810883525702</v>
      </c>
      <c r="H100">
        <v>126.352657258001</v>
      </c>
      <c r="I100">
        <v>0</v>
      </c>
      <c r="J100">
        <v>2.97720358823539</v>
      </c>
      <c r="K100">
        <v>-6.09732908733511</v>
      </c>
      <c r="L100">
        <v>62.933106067997798</v>
      </c>
      <c r="M100">
        <v>0</v>
      </c>
      <c r="N100">
        <v>2.9479961170000002</v>
      </c>
      <c r="O100">
        <f>5.198075785*(-1)</f>
        <v>-5.1980757850000003</v>
      </c>
      <c r="P100">
        <v>130.4931134</v>
      </c>
      <c r="Q100">
        <v>0</v>
      </c>
      <c r="R100">
        <v>1.9617977656457</v>
      </c>
      <c r="S100">
        <v>-9.2117837020474003</v>
      </c>
      <c r="T100">
        <v>87.538132111003506</v>
      </c>
      <c r="U100">
        <v>0</v>
      </c>
      <c r="V100">
        <v>1.5997036179999999</v>
      </c>
      <c r="W100">
        <f>9.854467762*(-1)</f>
        <v>-9.8544677620000005</v>
      </c>
      <c r="X100">
        <v>585.17622759999995</v>
      </c>
      <c r="Y100">
        <v>0</v>
      </c>
      <c r="Z100">
        <v>1.6116061392099801</v>
      </c>
      <c r="AA100">
        <v>-9.83299814660284</v>
      </c>
      <c r="AB100">
        <v>127.602631294997</v>
      </c>
      <c r="AC100">
        <v>1</v>
      </c>
      <c r="AD100">
        <v>0</v>
      </c>
      <c r="AE100">
        <f>0*(-1)</f>
        <v>0</v>
      </c>
      <c r="AF100">
        <v>0</v>
      </c>
      <c r="AG100">
        <v>0</v>
      </c>
      <c r="AH100">
        <v>1.24127988710293</v>
      </c>
      <c r="AI100">
        <v>-9.9811063030137799</v>
      </c>
      <c r="AJ100">
        <v>142.13523981699799</v>
      </c>
      <c r="AK100">
        <v>1</v>
      </c>
      <c r="AL100">
        <v>0</v>
      </c>
      <c r="AM100">
        <f>0*(-1)</f>
        <v>0</v>
      </c>
      <c r="AN100">
        <v>0</v>
      </c>
      <c r="AO100">
        <v>0</v>
      </c>
      <c r="AP100">
        <v>1.0438061017503899</v>
      </c>
      <c r="AQ100">
        <v>-9.4174954729504794</v>
      </c>
      <c r="AR100">
        <v>109.837414139998</v>
      </c>
      <c r="AS100">
        <v>1</v>
      </c>
      <c r="AT100">
        <v>0</v>
      </c>
      <c r="AU100">
        <f>0*(-1)</f>
        <v>0</v>
      </c>
      <c r="AV100">
        <v>0</v>
      </c>
      <c r="AW100">
        <v>0</v>
      </c>
      <c r="AX100">
        <v>3.6920647927478298</v>
      </c>
      <c r="AY100">
        <v>-2.2045775896723798</v>
      </c>
      <c r="AZ100">
        <v>81.709191191002901</v>
      </c>
      <c r="BA100">
        <v>0</v>
      </c>
      <c r="BB100">
        <v>3.768548671</v>
      </c>
      <c r="BC100">
        <f>2.155911637*(-1)</f>
        <v>-2.155911637</v>
      </c>
      <c r="BD100">
        <v>129.43487619999999</v>
      </c>
      <c r="BE100">
        <v>0</v>
      </c>
      <c r="BF100">
        <v>1.1754564741868601</v>
      </c>
      <c r="BG100">
        <v>-8.1468094579762802</v>
      </c>
      <c r="BH100">
        <v>103.853040535999</v>
      </c>
      <c r="BI100">
        <v>0</v>
      </c>
      <c r="BJ100">
        <v>1.11991171</v>
      </c>
      <c r="BK100">
        <f>7.457963818*(-1)</f>
        <v>-7.4579638179999996</v>
      </c>
      <c r="BL100">
        <v>167.16386790000001</v>
      </c>
    </row>
    <row r="101" spans="1:64" x14ac:dyDescent="0.4">
      <c r="A101">
        <v>0</v>
      </c>
      <c r="B101">
        <v>5.5726431886603196</v>
      </c>
      <c r="C101">
        <v>-2.23009026985418</v>
      </c>
      <c r="D101">
        <v>34.0808683559953</v>
      </c>
      <c r="E101">
        <v>0</v>
      </c>
      <c r="F101">
        <v>5.63522215289552</v>
      </c>
      <c r="G101">
        <f>2.16625718332784*(-1)</f>
        <v>-2.1662571833278399</v>
      </c>
      <c r="H101">
        <v>226.46560106400199</v>
      </c>
      <c r="I101">
        <v>0</v>
      </c>
      <c r="J101">
        <v>1.8443243115238599</v>
      </c>
      <c r="K101">
        <v>-9.4572022083861995</v>
      </c>
      <c r="L101">
        <v>110.124841183001</v>
      </c>
      <c r="M101">
        <v>1</v>
      </c>
      <c r="N101">
        <v>0</v>
      </c>
      <c r="O101">
        <f>0*(-1)</f>
        <v>0</v>
      </c>
      <c r="P101">
        <v>0</v>
      </c>
      <c r="Q101">
        <v>0</v>
      </c>
      <c r="R101">
        <v>2.1956801009936902</v>
      </c>
      <c r="S101">
        <v>-9.4277632198798198</v>
      </c>
      <c r="T101">
        <v>68.208865465996496</v>
      </c>
      <c r="U101">
        <v>1</v>
      </c>
      <c r="V101">
        <v>0</v>
      </c>
      <c r="W101">
        <f>0*(-1)</f>
        <v>0</v>
      </c>
      <c r="X101">
        <v>0</v>
      </c>
      <c r="Y101">
        <v>0</v>
      </c>
      <c r="Z101">
        <v>1.3476783160682499</v>
      </c>
      <c r="AA101">
        <v>-8.9002354212370705</v>
      </c>
      <c r="AB101">
        <v>134.46564036400301</v>
      </c>
      <c r="AC101">
        <v>1</v>
      </c>
      <c r="AD101">
        <v>0</v>
      </c>
      <c r="AE101">
        <f>0*(-1)</f>
        <v>0</v>
      </c>
      <c r="AF101">
        <v>0</v>
      </c>
      <c r="AG101">
        <v>0</v>
      </c>
      <c r="AH101">
        <v>1.17972788579965</v>
      </c>
      <c r="AI101">
        <v>-9.4714155593682996</v>
      </c>
      <c r="AJ101">
        <v>144.59883068899899</v>
      </c>
      <c r="AK101">
        <v>0</v>
      </c>
      <c r="AL101">
        <v>0.95783720500000002</v>
      </c>
      <c r="AM101">
        <f>9.994284428*(-1)</f>
        <v>-9.9942844280000003</v>
      </c>
      <c r="AN101">
        <v>10067.81374</v>
      </c>
      <c r="AO101">
        <v>0</v>
      </c>
      <c r="AP101">
        <v>3.8230822501633002</v>
      </c>
      <c r="AQ101">
        <v>-1.2507882853469801</v>
      </c>
      <c r="AR101">
        <v>53.391537435003499</v>
      </c>
      <c r="AS101">
        <v>0</v>
      </c>
      <c r="AT101">
        <v>3.7483303139999999</v>
      </c>
      <c r="AU101">
        <f>1.273867542*(-1)</f>
        <v>-1.2738675420000001</v>
      </c>
      <c r="AV101">
        <v>46.030658379999998</v>
      </c>
      <c r="AW101">
        <v>0</v>
      </c>
      <c r="AX101">
        <v>1.3154876492771701</v>
      </c>
      <c r="AY101">
        <v>-8.6429000769652404</v>
      </c>
      <c r="AZ101">
        <v>77.619277901001595</v>
      </c>
      <c r="BA101">
        <v>0</v>
      </c>
      <c r="BB101">
        <v>1.3534833070000001</v>
      </c>
      <c r="BC101">
        <f>8.473376644*(-1)</f>
        <v>-8.473376644</v>
      </c>
      <c r="BD101">
        <v>282.33367049999998</v>
      </c>
      <c r="BE101">
        <v>0</v>
      </c>
      <c r="BF101">
        <v>0.793042571188324</v>
      </c>
      <c r="BG101">
        <v>-9.8986158114160006</v>
      </c>
      <c r="BH101">
        <v>113.936254287997</v>
      </c>
      <c r="BI101">
        <v>1</v>
      </c>
      <c r="BJ101">
        <v>0</v>
      </c>
      <c r="BK101">
        <f>0*(-1)</f>
        <v>0</v>
      </c>
      <c r="BL101">
        <v>0</v>
      </c>
    </row>
    <row r="102" spans="1:64" x14ac:dyDescent="0.4">
      <c r="A102">
        <v>0</v>
      </c>
      <c r="B102">
        <v>5.6387701790258404</v>
      </c>
      <c r="C102">
        <v>-2.02373938613857</v>
      </c>
      <c r="D102">
        <v>33.803808910997702</v>
      </c>
      <c r="E102">
        <v>0</v>
      </c>
      <c r="F102">
        <v>5.8113355507533804</v>
      </c>
      <c r="G102">
        <f>1.90346829461066*(-1)</f>
        <v>-1.90346829461066</v>
      </c>
      <c r="H102">
        <v>195.25659238400101</v>
      </c>
      <c r="I102">
        <v>0</v>
      </c>
      <c r="J102">
        <v>1.95264014394793</v>
      </c>
      <c r="K102">
        <v>-9.6313487347815894</v>
      </c>
      <c r="L102">
        <v>62.7783421420026</v>
      </c>
      <c r="M102">
        <v>1</v>
      </c>
      <c r="N102">
        <v>0</v>
      </c>
      <c r="O102">
        <f>0*(-1)</f>
        <v>0</v>
      </c>
      <c r="P102">
        <v>0</v>
      </c>
      <c r="Q102">
        <v>0</v>
      </c>
      <c r="R102">
        <v>2.6659069090483101</v>
      </c>
      <c r="S102">
        <v>-6.6430555834215799</v>
      </c>
      <c r="T102">
        <v>125.948897453003</v>
      </c>
      <c r="U102">
        <v>0</v>
      </c>
      <c r="V102">
        <v>2.8113344530000002</v>
      </c>
      <c r="W102">
        <f>7.172902341*(-1)</f>
        <v>-7.1729023410000003</v>
      </c>
      <c r="X102">
        <v>203.36501319999999</v>
      </c>
      <c r="Y102">
        <v>0</v>
      </c>
      <c r="Z102">
        <v>1.29082381175656</v>
      </c>
      <c r="AA102">
        <v>-9.0117973079425706</v>
      </c>
      <c r="AB102">
        <v>135.210353675996</v>
      </c>
      <c r="AC102">
        <v>1</v>
      </c>
      <c r="AD102">
        <v>0</v>
      </c>
      <c r="AE102">
        <f>0*(-1)</f>
        <v>0</v>
      </c>
      <c r="AF102">
        <v>0</v>
      </c>
      <c r="AG102">
        <v>0</v>
      </c>
      <c r="AH102">
        <v>1.0086600228965801</v>
      </c>
      <c r="AI102">
        <v>-9.8463480863956292</v>
      </c>
      <c r="AJ102">
        <v>139.93200918300101</v>
      </c>
      <c r="AK102">
        <v>1</v>
      </c>
      <c r="AL102">
        <v>0</v>
      </c>
      <c r="AM102">
        <f>0*(-1)</f>
        <v>0</v>
      </c>
      <c r="AN102">
        <v>0</v>
      </c>
      <c r="AO102">
        <v>0</v>
      </c>
      <c r="AP102">
        <v>1.03857409692881</v>
      </c>
      <c r="AQ102">
        <v>-9.4139462803297693</v>
      </c>
      <c r="AR102">
        <v>134.23451177099901</v>
      </c>
      <c r="AS102">
        <v>1</v>
      </c>
      <c r="AT102">
        <v>0</v>
      </c>
      <c r="AU102">
        <f>0*(-1)</f>
        <v>0</v>
      </c>
      <c r="AV102">
        <v>0</v>
      </c>
      <c r="AW102">
        <v>0</v>
      </c>
      <c r="AX102">
        <v>0.86619094236537497</v>
      </c>
      <c r="AY102">
        <v>-9.5734354176705896</v>
      </c>
      <c r="AZ102">
        <v>158.62858457199701</v>
      </c>
      <c r="BA102">
        <v>1</v>
      </c>
      <c r="BB102">
        <v>0</v>
      </c>
      <c r="BC102">
        <f>0*(-1)</f>
        <v>0</v>
      </c>
      <c r="BD102">
        <v>0</v>
      </c>
      <c r="BE102">
        <v>0</v>
      </c>
      <c r="BF102">
        <v>1.9259879693700901</v>
      </c>
      <c r="BG102">
        <v>-2.4354824216602</v>
      </c>
      <c r="BH102">
        <v>99.021286511997403</v>
      </c>
      <c r="BI102">
        <v>0</v>
      </c>
      <c r="BJ102">
        <v>1.766476248</v>
      </c>
      <c r="BK102">
        <f>2.372790621*(-1)</f>
        <v>-2.372790621</v>
      </c>
      <c r="BL102">
        <v>47.533237540000002</v>
      </c>
    </row>
    <row r="103" spans="1:64" x14ac:dyDescent="0.4">
      <c r="A103">
        <v>0</v>
      </c>
      <c r="B103">
        <v>2.4399981430098698</v>
      </c>
      <c r="C103">
        <v>-9.3781338470202797</v>
      </c>
      <c r="D103">
        <v>57.9740039459939</v>
      </c>
      <c r="E103">
        <v>1</v>
      </c>
      <c r="F103">
        <v>0</v>
      </c>
      <c r="G103">
        <f>0*(-1)</f>
        <v>0</v>
      </c>
      <c r="H103">
        <v>0</v>
      </c>
      <c r="I103">
        <v>0</v>
      </c>
      <c r="J103">
        <v>4.00849811087883</v>
      </c>
      <c r="K103">
        <v>-5.0533571707191598</v>
      </c>
      <c r="L103">
        <v>33.546060120999698</v>
      </c>
      <c r="M103">
        <v>0</v>
      </c>
      <c r="N103">
        <v>3.8187773119999999</v>
      </c>
      <c r="O103">
        <f>5.366205633*(-1)</f>
        <v>-5.3662056329999999</v>
      </c>
      <c r="P103">
        <v>302.75060869999999</v>
      </c>
      <c r="Q103">
        <v>0</v>
      </c>
      <c r="R103">
        <v>2.2603251066099199</v>
      </c>
      <c r="S103">
        <v>-7.9320488053570699</v>
      </c>
      <c r="T103">
        <v>125.87149395699799</v>
      </c>
      <c r="U103">
        <v>0</v>
      </c>
      <c r="V103">
        <v>2.2819785189999999</v>
      </c>
      <c r="W103">
        <f>8.143439417*(-1)</f>
        <v>-8.1434394169999997</v>
      </c>
      <c r="X103">
        <v>268.3732162</v>
      </c>
      <c r="Y103">
        <v>0</v>
      </c>
      <c r="Z103">
        <v>1.6017058923652601</v>
      </c>
      <c r="AA103">
        <v>-9.43767576168384</v>
      </c>
      <c r="AB103">
        <v>131.29612866100001</v>
      </c>
      <c r="AC103">
        <v>1</v>
      </c>
      <c r="AD103">
        <v>0</v>
      </c>
      <c r="AE103">
        <f>0*(-1)</f>
        <v>0</v>
      </c>
      <c r="AF103">
        <v>0</v>
      </c>
      <c r="AG103">
        <v>0</v>
      </c>
      <c r="AH103">
        <v>4.0743633344836701</v>
      </c>
      <c r="AI103">
        <v>-3.9567432525422501</v>
      </c>
      <c r="AJ103">
        <v>92.725560009996101</v>
      </c>
      <c r="AK103">
        <v>0</v>
      </c>
      <c r="AL103">
        <v>4.0484824829999999</v>
      </c>
      <c r="AM103">
        <f>3.594464538*(-1)</f>
        <v>-3.594464538</v>
      </c>
      <c r="AN103">
        <v>175.66634830000001</v>
      </c>
      <c r="AO103">
        <v>0</v>
      </c>
      <c r="AP103">
        <v>3.5426423385191401</v>
      </c>
      <c r="AQ103">
        <v>-3.01434822910042</v>
      </c>
      <c r="AR103">
        <v>52.984897011003298</v>
      </c>
      <c r="AS103">
        <v>0</v>
      </c>
      <c r="AT103">
        <v>3.5169729470000002</v>
      </c>
      <c r="AU103">
        <f>2.841782961*(-1)</f>
        <v>-2.8417829609999998</v>
      </c>
      <c r="AV103">
        <v>153.93849030000001</v>
      </c>
      <c r="AW103">
        <v>0</v>
      </c>
      <c r="AX103">
        <v>1.39864738347078</v>
      </c>
      <c r="AY103">
        <v>-8.4059155567783996</v>
      </c>
      <c r="AZ103">
        <v>75.791029010004394</v>
      </c>
      <c r="BA103">
        <v>1</v>
      </c>
      <c r="BB103">
        <v>0</v>
      </c>
      <c r="BC103">
        <f>0*(-1)</f>
        <v>0</v>
      </c>
      <c r="BD103">
        <v>0</v>
      </c>
      <c r="BE103">
        <v>0</v>
      </c>
      <c r="BF103">
        <v>0.81976956967750203</v>
      </c>
      <c r="BG103">
        <v>-9.8751605829760702</v>
      </c>
      <c r="BH103">
        <v>97.620888534002006</v>
      </c>
      <c r="BI103">
        <v>1</v>
      </c>
      <c r="BJ103">
        <v>0</v>
      </c>
      <c r="BK103">
        <f>0*(-1)</f>
        <v>0</v>
      </c>
      <c r="BL103">
        <v>0</v>
      </c>
    </row>
    <row r="104" spans="1:64" x14ac:dyDescent="0.4">
      <c r="A104">
        <v>0</v>
      </c>
      <c r="B104">
        <v>2.9684258639461301</v>
      </c>
      <c r="C104">
        <v>-9.3420960180424508</v>
      </c>
      <c r="D104">
        <v>76.945943405997198</v>
      </c>
      <c r="E104">
        <v>1</v>
      </c>
      <c r="F104">
        <v>0</v>
      </c>
      <c r="G104">
        <f>0*(-1)</f>
        <v>0</v>
      </c>
      <c r="H104">
        <v>0</v>
      </c>
      <c r="I104">
        <v>0</v>
      </c>
      <c r="J104">
        <v>2.37613025700414</v>
      </c>
      <c r="K104">
        <v>-9.8203345632433301</v>
      </c>
      <c r="L104">
        <v>111.752675397998</v>
      </c>
      <c r="M104">
        <v>1</v>
      </c>
      <c r="N104">
        <v>0</v>
      </c>
      <c r="O104">
        <f>0*(-1)</f>
        <v>0</v>
      </c>
      <c r="P104">
        <v>0</v>
      </c>
      <c r="Q104">
        <v>0</v>
      </c>
      <c r="R104">
        <v>1.52044391148208</v>
      </c>
      <c r="S104">
        <v>-9.7987282958281501</v>
      </c>
      <c r="T104">
        <v>88.641865960998899</v>
      </c>
      <c r="U104">
        <v>1</v>
      </c>
      <c r="V104">
        <v>0</v>
      </c>
      <c r="W104">
        <f>0*(-1)</f>
        <v>0</v>
      </c>
      <c r="X104">
        <v>0</v>
      </c>
      <c r="Y104">
        <v>0</v>
      </c>
      <c r="Z104">
        <v>1.5926176327974999</v>
      </c>
      <c r="AA104">
        <v>-9.8850803268366292</v>
      </c>
      <c r="AB104">
        <v>117.497941020003</v>
      </c>
      <c r="AC104">
        <v>1</v>
      </c>
      <c r="AD104">
        <v>0</v>
      </c>
      <c r="AE104">
        <f>0*(-1)</f>
        <v>0</v>
      </c>
      <c r="AF104">
        <v>0</v>
      </c>
      <c r="AG104">
        <v>0</v>
      </c>
      <c r="AH104">
        <v>1.83025064976799</v>
      </c>
      <c r="AI104">
        <v>-8.7897197083205292</v>
      </c>
      <c r="AJ104">
        <v>121.66042770999699</v>
      </c>
      <c r="AK104">
        <v>0</v>
      </c>
      <c r="AL104">
        <v>1.8679760489999999</v>
      </c>
      <c r="AM104">
        <f>8.465970963*(-1)</f>
        <v>-8.4659709630000002</v>
      </c>
      <c r="AN104">
        <v>428.48414170000001</v>
      </c>
      <c r="AO104">
        <v>0</v>
      </c>
      <c r="AP104">
        <v>0.76296828861997901</v>
      </c>
      <c r="AQ104">
        <v>-9.7200590449668791</v>
      </c>
      <c r="AR104">
        <v>114.012301041999</v>
      </c>
      <c r="AS104">
        <v>1</v>
      </c>
      <c r="AT104">
        <v>0</v>
      </c>
      <c r="AU104">
        <f>0*(-1)</f>
        <v>0</v>
      </c>
      <c r="AV104">
        <v>0</v>
      </c>
      <c r="AW104">
        <v>0</v>
      </c>
      <c r="AX104">
        <v>1.0116541139541499</v>
      </c>
      <c r="AY104">
        <v>-9.9120398669933891</v>
      </c>
      <c r="AZ104">
        <v>62.787595494999501</v>
      </c>
      <c r="BA104">
        <v>1</v>
      </c>
      <c r="BB104">
        <v>0</v>
      </c>
      <c r="BC104">
        <f>0*(-1)</f>
        <v>0</v>
      </c>
      <c r="BD104">
        <v>0</v>
      </c>
      <c r="BE104">
        <v>0</v>
      </c>
      <c r="BF104">
        <v>0.95034958480522402</v>
      </c>
      <c r="BG104">
        <v>-9.5249539638156993</v>
      </c>
      <c r="BH104">
        <v>60.042847682001501</v>
      </c>
      <c r="BI104">
        <v>1</v>
      </c>
      <c r="BJ104">
        <v>0</v>
      </c>
      <c r="BK104">
        <f>0*(-1)</f>
        <v>0</v>
      </c>
      <c r="BL104">
        <v>0</v>
      </c>
    </row>
    <row r="105" spans="1:64" x14ac:dyDescent="0.4">
      <c r="A105">
        <v>0</v>
      </c>
      <c r="B105">
        <v>5.1532695860661404</v>
      </c>
      <c r="C105">
        <v>-2.3782875979635301</v>
      </c>
      <c r="D105">
        <v>33.318244912996299</v>
      </c>
      <c r="E105">
        <v>0</v>
      </c>
      <c r="F105">
        <v>5.61086208058581</v>
      </c>
      <c r="G105">
        <f>2.27922060603663*(-1)</f>
        <v>-2.2792206060366298</v>
      </c>
      <c r="H105">
        <v>125.502419406999</v>
      </c>
      <c r="I105">
        <v>0</v>
      </c>
      <c r="J105">
        <v>3.0765457222182602</v>
      </c>
      <c r="K105">
        <v>-7.63684980044866</v>
      </c>
      <c r="L105">
        <v>32.916053304994399</v>
      </c>
      <c r="M105">
        <v>0</v>
      </c>
      <c r="N105">
        <v>3.1525739160000001</v>
      </c>
      <c r="O105">
        <f>7.412782725*(-1)</f>
        <v>-7.4127827249999996</v>
      </c>
      <c r="P105">
        <v>579.53495410000005</v>
      </c>
      <c r="Q105">
        <v>0</v>
      </c>
      <c r="R105">
        <v>1.38286028683139</v>
      </c>
      <c r="S105">
        <v>-9.3475600769048501</v>
      </c>
      <c r="T105">
        <v>139.94427171300001</v>
      </c>
      <c r="U105">
        <v>1</v>
      </c>
      <c r="V105">
        <v>0</v>
      </c>
      <c r="W105">
        <f>0*(-1)</f>
        <v>0</v>
      </c>
      <c r="X105">
        <v>0</v>
      </c>
      <c r="Y105">
        <v>0</v>
      </c>
      <c r="Z105">
        <v>4.3001178788371099</v>
      </c>
      <c r="AA105">
        <v>-1.2652643121318801</v>
      </c>
      <c r="AB105">
        <v>53.698473391996203</v>
      </c>
      <c r="AC105">
        <v>0</v>
      </c>
      <c r="AD105">
        <v>4.2308605566453199</v>
      </c>
      <c r="AE105">
        <f>1.29296222228619*(-1)</f>
        <v>-1.2929622222861901</v>
      </c>
      <c r="AF105">
        <v>74.892404609010498</v>
      </c>
      <c r="AG105">
        <v>0</v>
      </c>
      <c r="AH105">
        <v>1.9222881787692201</v>
      </c>
      <c r="AI105">
        <v>-8.9277772166464509</v>
      </c>
      <c r="AJ105">
        <v>93.276741991001401</v>
      </c>
      <c r="AK105">
        <v>1</v>
      </c>
      <c r="AL105">
        <v>0</v>
      </c>
      <c r="AM105">
        <f>0*(-1)</f>
        <v>0</v>
      </c>
      <c r="AN105">
        <v>0</v>
      </c>
      <c r="AO105">
        <v>0</v>
      </c>
      <c r="AP105">
        <v>2.6809687384854999</v>
      </c>
      <c r="AQ105">
        <v>-7.4352789157418702</v>
      </c>
      <c r="AR105">
        <v>52.283487439999497</v>
      </c>
      <c r="AS105">
        <v>0</v>
      </c>
      <c r="AT105">
        <v>2.6982888919999999</v>
      </c>
      <c r="AU105">
        <f>6.811404666*(-1)</f>
        <v>-6.8114046659999996</v>
      </c>
      <c r="AV105">
        <v>263.11806250000001</v>
      </c>
      <c r="AW105">
        <v>0</v>
      </c>
      <c r="AX105">
        <v>1.3074100118156</v>
      </c>
      <c r="AY105">
        <v>-9.4595468061255392</v>
      </c>
      <c r="AZ105">
        <v>48.239795346999003</v>
      </c>
      <c r="BA105">
        <v>1</v>
      </c>
      <c r="BB105">
        <v>0</v>
      </c>
      <c r="BC105">
        <f>0*(-1)</f>
        <v>0</v>
      </c>
      <c r="BD105">
        <v>0</v>
      </c>
      <c r="BE105">
        <v>0</v>
      </c>
      <c r="BF105">
        <v>0.94735241767489498</v>
      </c>
      <c r="BG105">
        <v>-9.4151884548264793</v>
      </c>
      <c r="BH105">
        <v>117.659840963002</v>
      </c>
      <c r="BI105">
        <v>1</v>
      </c>
      <c r="BJ105">
        <v>0</v>
      </c>
      <c r="BK105">
        <f>0*(-1)</f>
        <v>0</v>
      </c>
      <c r="BL105">
        <v>0</v>
      </c>
    </row>
    <row r="106" spans="1:64" x14ac:dyDescent="0.4">
      <c r="A106">
        <v>0</v>
      </c>
      <c r="B106">
        <v>5.51991239320538</v>
      </c>
      <c r="C106">
        <v>-1.6013579569148899</v>
      </c>
      <c r="D106">
        <v>34.685212231001003</v>
      </c>
      <c r="E106">
        <v>0</v>
      </c>
      <c r="F106">
        <v>5.7313136259452504</v>
      </c>
      <c r="G106">
        <f>1.49484961278864*(-1)</f>
        <v>-1.4948496127886399</v>
      </c>
      <c r="H106">
        <v>153.23779063500101</v>
      </c>
      <c r="I106">
        <v>0</v>
      </c>
      <c r="J106">
        <v>2.9613707241578702</v>
      </c>
      <c r="K106">
        <v>-8.0685680021517694</v>
      </c>
      <c r="L106">
        <v>87.425220119999693</v>
      </c>
      <c r="M106">
        <v>0</v>
      </c>
      <c r="N106">
        <v>3.046440617</v>
      </c>
      <c r="O106">
        <f>7.536320957*(-1)</f>
        <v>-7.536320957</v>
      </c>
      <c r="P106">
        <v>279.83410930000002</v>
      </c>
      <c r="Q106">
        <v>0</v>
      </c>
      <c r="R106">
        <v>2.1259359581894</v>
      </c>
      <c r="S106">
        <v>-9.36471362133212</v>
      </c>
      <c r="T106">
        <v>87.497981248001395</v>
      </c>
      <c r="U106">
        <v>1</v>
      </c>
      <c r="V106">
        <v>0</v>
      </c>
      <c r="W106">
        <f>0*(-1)</f>
        <v>0</v>
      </c>
      <c r="X106">
        <v>0</v>
      </c>
      <c r="Y106">
        <v>0</v>
      </c>
      <c r="Z106">
        <v>1.6410103842280499</v>
      </c>
      <c r="AA106">
        <v>-9.2607122091952299</v>
      </c>
      <c r="AB106">
        <v>130.35590640299699</v>
      </c>
      <c r="AC106">
        <v>1</v>
      </c>
      <c r="AD106">
        <v>0</v>
      </c>
      <c r="AE106">
        <f>0*(-1)</f>
        <v>0</v>
      </c>
      <c r="AF106">
        <v>0</v>
      </c>
      <c r="AG106">
        <v>0</v>
      </c>
      <c r="AH106">
        <v>1.23598760829015</v>
      </c>
      <c r="AI106">
        <v>-9.6759256927962998</v>
      </c>
      <c r="AJ106">
        <v>113.20647387899901</v>
      </c>
      <c r="AK106">
        <v>1</v>
      </c>
      <c r="AL106">
        <v>0</v>
      </c>
      <c r="AM106">
        <f>0*(-1)</f>
        <v>0</v>
      </c>
      <c r="AN106">
        <v>0</v>
      </c>
      <c r="AO106">
        <v>0</v>
      </c>
      <c r="AP106">
        <v>1.6710803647633301</v>
      </c>
      <c r="AQ106">
        <v>-9.1925296476675502</v>
      </c>
      <c r="AR106">
        <v>50.556037401001902</v>
      </c>
      <c r="AS106">
        <v>0</v>
      </c>
      <c r="AT106">
        <v>1.220585115</v>
      </c>
      <c r="AU106">
        <f>9.908850781*(-1)</f>
        <v>-9.9088507809999999</v>
      </c>
      <c r="AV106">
        <v>4095.9957129999998</v>
      </c>
      <c r="AW106">
        <v>0</v>
      </c>
      <c r="AX106">
        <v>1.1092363762784001</v>
      </c>
      <c r="AY106">
        <v>-9.6483594907828305</v>
      </c>
      <c r="AZ106">
        <v>60.197226106996801</v>
      </c>
      <c r="BA106">
        <v>0</v>
      </c>
      <c r="BB106">
        <v>1.091051167</v>
      </c>
      <c r="BC106">
        <f>9.742522332*(-1)</f>
        <v>-9.7425223320000001</v>
      </c>
      <c r="BD106">
        <v>837.5180335</v>
      </c>
      <c r="BE106">
        <v>0</v>
      </c>
      <c r="BF106">
        <v>1.6110732921052999</v>
      </c>
      <c r="BG106">
        <v>-4.8028374526338702</v>
      </c>
      <c r="BH106">
        <v>59.475891560003198</v>
      </c>
      <c r="BI106">
        <v>0</v>
      </c>
      <c r="BJ106">
        <v>1.6611488700000001</v>
      </c>
      <c r="BK106">
        <f>4.531903827*(-1)</f>
        <v>-4.5319038269999998</v>
      </c>
      <c r="BL106">
        <v>88.170616780000003</v>
      </c>
    </row>
    <row r="107" spans="1:64" x14ac:dyDescent="0.4">
      <c r="A107">
        <v>0</v>
      </c>
      <c r="B107">
        <v>3.0615220403146099</v>
      </c>
      <c r="C107">
        <v>-9.8542485516273199</v>
      </c>
      <c r="D107">
        <v>57.777786370999799</v>
      </c>
      <c r="E107">
        <v>1</v>
      </c>
      <c r="F107">
        <v>0</v>
      </c>
      <c r="G107">
        <f>0*(-1)</f>
        <v>0</v>
      </c>
      <c r="H107">
        <v>0</v>
      </c>
      <c r="I107">
        <v>0</v>
      </c>
      <c r="J107">
        <v>1.7882822197882999</v>
      </c>
      <c r="K107">
        <v>-9.4696927295293403</v>
      </c>
      <c r="L107">
        <v>111.54330803600099</v>
      </c>
      <c r="M107">
        <v>1</v>
      </c>
      <c r="N107">
        <v>0</v>
      </c>
      <c r="O107">
        <f>0*(-1)</f>
        <v>0</v>
      </c>
      <c r="P107">
        <v>0</v>
      </c>
      <c r="Q107">
        <v>0</v>
      </c>
      <c r="R107">
        <v>1.90654176427114</v>
      </c>
      <c r="S107">
        <v>-9.5484356256980796</v>
      </c>
      <c r="T107">
        <v>138.85815413799699</v>
      </c>
      <c r="U107">
        <v>1</v>
      </c>
      <c r="V107">
        <v>0</v>
      </c>
      <c r="W107">
        <f>0*(-1)</f>
        <v>0</v>
      </c>
      <c r="X107">
        <v>0</v>
      </c>
      <c r="Y107">
        <v>0</v>
      </c>
      <c r="Z107">
        <v>1.5596418336773701</v>
      </c>
      <c r="AA107">
        <v>-8.9876316320713396</v>
      </c>
      <c r="AB107">
        <v>137.546645637994</v>
      </c>
      <c r="AC107">
        <v>1</v>
      </c>
      <c r="AD107">
        <v>0</v>
      </c>
      <c r="AE107">
        <f>0*(-1)</f>
        <v>0</v>
      </c>
      <c r="AF107">
        <v>0</v>
      </c>
      <c r="AG107">
        <v>0</v>
      </c>
      <c r="AH107">
        <v>1.22675245281364</v>
      </c>
      <c r="AI107">
        <v>-9.9824683638102591</v>
      </c>
      <c r="AJ107">
        <v>142.44877950000199</v>
      </c>
      <c r="AK107">
        <v>1</v>
      </c>
      <c r="AL107">
        <v>0</v>
      </c>
      <c r="AM107">
        <f>0*(-1)</f>
        <v>0</v>
      </c>
      <c r="AN107">
        <v>0</v>
      </c>
      <c r="AO107">
        <v>0</v>
      </c>
      <c r="AP107">
        <v>0.81032289810477298</v>
      </c>
      <c r="AQ107">
        <v>-9.7712750726004796</v>
      </c>
      <c r="AR107">
        <v>142.19571276399799</v>
      </c>
      <c r="AS107">
        <v>1</v>
      </c>
      <c r="AT107">
        <v>0</v>
      </c>
      <c r="AU107">
        <f>0*(-1)</f>
        <v>0</v>
      </c>
      <c r="AV107">
        <v>0</v>
      </c>
      <c r="AW107">
        <v>0</v>
      </c>
      <c r="AX107">
        <v>2.0929876350589098</v>
      </c>
      <c r="AY107">
        <v>-8.6901444323613894</v>
      </c>
      <c r="AZ107">
        <v>47.578774520996298</v>
      </c>
      <c r="BA107">
        <v>1</v>
      </c>
      <c r="BB107">
        <v>0</v>
      </c>
      <c r="BC107">
        <f>0*(-1)</f>
        <v>0</v>
      </c>
      <c r="BD107">
        <v>0</v>
      </c>
      <c r="BE107">
        <v>0</v>
      </c>
      <c r="BF107">
        <v>2.80075410058561</v>
      </c>
      <c r="BG107">
        <v>-0.87018393439807495</v>
      </c>
      <c r="BH107">
        <v>59.432594338999401</v>
      </c>
      <c r="BI107">
        <v>0</v>
      </c>
      <c r="BJ107">
        <v>3.7240227969999999</v>
      </c>
      <c r="BK107">
        <f>0.929901508*(-1)</f>
        <v>-0.92990150800000004</v>
      </c>
      <c r="BL107">
        <v>28.458675809999999</v>
      </c>
    </row>
    <row r="108" spans="1:64" x14ac:dyDescent="0.4">
      <c r="A108">
        <v>0</v>
      </c>
      <c r="B108">
        <v>2.7170175141858999</v>
      </c>
      <c r="C108">
        <v>-9.9401915335656401</v>
      </c>
      <c r="D108">
        <v>77.584413563999902</v>
      </c>
      <c r="E108">
        <v>1</v>
      </c>
      <c r="F108">
        <v>0</v>
      </c>
      <c r="G108">
        <f>0*(-1)</f>
        <v>0</v>
      </c>
      <c r="H108">
        <v>0</v>
      </c>
      <c r="I108">
        <v>0</v>
      </c>
      <c r="J108">
        <v>2.9486573385553898</v>
      </c>
      <c r="K108">
        <v>-8.4167560993567303</v>
      </c>
      <c r="L108">
        <v>110.868865548</v>
      </c>
      <c r="M108">
        <v>0</v>
      </c>
      <c r="N108">
        <v>2.9942555579999999</v>
      </c>
      <c r="O108">
        <f>8.241422263*(-1)</f>
        <v>-8.2414222630000005</v>
      </c>
      <c r="P108">
        <v>416.23415599999998</v>
      </c>
      <c r="Q108">
        <v>0</v>
      </c>
      <c r="R108">
        <v>2.5034581357277301</v>
      </c>
      <c r="S108">
        <v>-6.85241484802442</v>
      </c>
      <c r="T108">
        <v>84.594044928002404</v>
      </c>
      <c r="U108">
        <v>0</v>
      </c>
      <c r="V108">
        <v>2.606245103</v>
      </c>
      <c r="W108">
        <f>7.077559498*(-1)</f>
        <v>-7.0775594980000003</v>
      </c>
      <c r="X108">
        <v>248.85534079999999</v>
      </c>
      <c r="Y108">
        <v>0</v>
      </c>
      <c r="Z108">
        <v>1.0914923159202099</v>
      </c>
      <c r="AA108">
        <v>-9.4751365471868301</v>
      </c>
      <c r="AB108">
        <v>115.20780956600299</v>
      </c>
      <c r="AC108">
        <v>1</v>
      </c>
      <c r="AD108">
        <v>0</v>
      </c>
      <c r="AE108">
        <f>0*(-1)</f>
        <v>0</v>
      </c>
      <c r="AF108">
        <v>0</v>
      </c>
      <c r="AG108">
        <v>0</v>
      </c>
      <c r="AH108">
        <v>1.50674704159243</v>
      </c>
      <c r="AI108">
        <v>-9.4785976809227499</v>
      </c>
      <c r="AJ108">
        <v>77.514863689000705</v>
      </c>
      <c r="AK108">
        <v>0</v>
      </c>
      <c r="AL108">
        <v>1.5135725739999999</v>
      </c>
      <c r="AM108">
        <f>9.436111112*(-1)</f>
        <v>-9.4361111120000007</v>
      </c>
      <c r="AN108">
        <v>862.00769700000001</v>
      </c>
      <c r="AO108">
        <v>0</v>
      </c>
      <c r="AP108">
        <v>0.65479685178674696</v>
      </c>
      <c r="AQ108">
        <v>-9.7969851960253695</v>
      </c>
      <c r="AR108">
        <v>111.286255936996</v>
      </c>
      <c r="AS108">
        <v>1</v>
      </c>
      <c r="AT108">
        <v>0</v>
      </c>
      <c r="AU108">
        <f>0*(-1)</f>
        <v>0</v>
      </c>
      <c r="AV108">
        <v>0</v>
      </c>
      <c r="AW108">
        <v>0</v>
      </c>
      <c r="AX108">
        <v>1.7733569260599</v>
      </c>
      <c r="AY108">
        <v>-6.2303644231150503</v>
      </c>
      <c r="AZ108">
        <v>60.747764879000897</v>
      </c>
      <c r="BA108">
        <v>0</v>
      </c>
      <c r="BB108">
        <v>1.8498758559999999</v>
      </c>
      <c r="BC108">
        <f>5.979697579*(-1)</f>
        <v>-5.9796975789999998</v>
      </c>
      <c r="BD108">
        <v>237.90541529999999</v>
      </c>
      <c r="BE108">
        <v>0</v>
      </c>
      <c r="BF108">
        <v>1.298184712708</v>
      </c>
      <c r="BG108">
        <v>-7.9348022566731897</v>
      </c>
      <c r="BH108">
        <v>77.434455594004206</v>
      </c>
      <c r="BI108">
        <v>0</v>
      </c>
      <c r="BJ108">
        <v>1.4622264570000001</v>
      </c>
      <c r="BK108">
        <f>8.506140258*(-1)</f>
        <v>-8.5061402580000003</v>
      </c>
      <c r="BL108">
        <v>253.23298170000001</v>
      </c>
    </row>
    <row r="109" spans="1:64" x14ac:dyDescent="0.4">
      <c r="A109">
        <v>0</v>
      </c>
      <c r="B109">
        <v>4.7217121042727603</v>
      </c>
      <c r="C109">
        <v>-4.7366957451059797</v>
      </c>
      <c r="D109">
        <v>34.386958424001897</v>
      </c>
      <c r="E109">
        <v>0</v>
      </c>
      <c r="F109">
        <v>4.90587453539771</v>
      </c>
      <c r="G109">
        <f>4.44881517514538*(-1)</f>
        <v>-4.4488151751453797</v>
      </c>
      <c r="H109">
        <v>394.37789916499599</v>
      </c>
      <c r="I109">
        <v>0</v>
      </c>
      <c r="J109">
        <v>3.7929049911222301</v>
      </c>
      <c r="K109">
        <v>-5.2755412252142397</v>
      </c>
      <c r="L109">
        <v>32.9384384820004</v>
      </c>
      <c r="M109">
        <v>0</v>
      </c>
      <c r="N109">
        <v>3.8769416969999999</v>
      </c>
      <c r="O109">
        <f>5.166321078*(-1)</f>
        <v>-5.1663210780000002</v>
      </c>
      <c r="P109">
        <v>480.64006239999998</v>
      </c>
      <c r="Q109">
        <v>0</v>
      </c>
      <c r="R109">
        <v>2.1627984189212199</v>
      </c>
      <c r="S109">
        <v>-1.44727909239062</v>
      </c>
      <c r="T109">
        <v>138.87880549499801</v>
      </c>
      <c r="U109">
        <v>0</v>
      </c>
      <c r="V109">
        <v>1.749951284</v>
      </c>
      <c r="W109">
        <f>1.315781005*(-1)</f>
        <v>-1.3157810050000001</v>
      </c>
      <c r="X109">
        <v>11.22482089</v>
      </c>
      <c r="Y109">
        <v>0</v>
      </c>
      <c r="Z109">
        <v>3.66494879213634</v>
      </c>
      <c r="AA109">
        <v>-4.3008858256506404</v>
      </c>
      <c r="AB109">
        <v>51.096111042999802</v>
      </c>
      <c r="AC109">
        <v>0</v>
      </c>
      <c r="AD109">
        <v>3.5444350991721998</v>
      </c>
      <c r="AE109">
        <f>4.96107030367792*(-1)</f>
        <v>-4.9610703036779196</v>
      </c>
      <c r="AF109">
        <v>245.51574609900101</v>
      </c>
      <c r="AG109">
        <v>0</v>
      </c>
      <c r="AH109">
        <v>1.1664618751168701</v>
      </c>
      <c r="AI109">
        <v>-9.2795260128396109</v>
      </c>
      <c r="AJ109">
        <v>146.21796916200401</v>
      </c>
      <c r="AK109">
        <v>0</v>
      </c>
      <c r="AL109">
        <v>1.132921675</v>
      </c>
      <c r="AM109">
        <f>9.199665709*(-1)</f>
        <v>-9.1996657089999996</v>
      </c>
      <c r="AN109">
        <v>344.42203560000002</v>
      </c>
      <c r="AO109">
        <v>0</v>
      </c>
      <c r="AP109">
        <v>1.12751739854057</v>
      </c>
      <c r="AQ109">
        <v>-9.9580304170439398</v>
      </c>
      <c r="AR109">
        <v>138.951724095</v>
      </c>
      <c r="AS109">
        <v>1</v>
      </c>
      <c r="AT109">
        <v>0</v>
      </c>
      <c r="AU109">
        <f>0*(-1)</f>
        <v>0</v>
      </c>
      <c r="AV109">
        <v>0</v>
      </c>
      <c r="AW109">
        <v>0</v>
      </c>
      <c r="AX109">
        <v>1.0677643724235399</v>
      </c>
      <c r="AY109">
        <v>-9.4147938251333105</v>
      </c>
      <c r="AZ109">
        <v>63.747474700001398</v>
      </c>
      <c r="BA109">
        <v>1</v>
      </c>
      <c r="BB109">
        <v>0</v>
      </c>
      <c r="BC109">
        <f>0*(-1)</f>
        <v>0</v>
      </c>
      <c r="BD109">
        <v>0</v>
      </c>
      <c r="BE109">
        <v>0</v>
      </c>
      <c r="BF109">
        <v>1.2541584379070601</v>
      </c>
      <c r="BG109">
        <v>-7.9325215618104696</v>
      </c>
      <c r="BH109">
        <v>100.90642480600199</v>
      </c>
      <c r="BI109">
        <v>1</v>
      </c>
      <c r="BJ109">
        <v>0</v>
      </c>
      <c r="BK109">
        <f>0*(-1)</f>
        <v>0</v>
      </c>
      <c r="BL109">
        <v>0</v>
      </c>
    </row>
    <row r="110" spans="1:64" x14ac:dyDescent="0.4">
      <c r="A110">
        <v>0</v>
      </c>
      <c r="B110">
        <v>2.88310909368042</v>
      </c>
      <c r="C110">
        <v>-9.9324719083737705</v>
      </c>
      <c r="D110">
        <v>59.3283373240046</v>
      </c>
      <c r="E110">
        <v>1</v>
      </c>
      <c r="F110">
        <v>0</v>
      </c>
      <c r="G110">
        <f>0*(-1)</f>
        <v>0</v>
      </c>
      <c r="H110">
        <v>0</v>
      </c>
      <c r="I110">
        <v>0</v>
      </c>
      <c r="J110">
        <v>2.4959125993137499</v>
      </c>
      <c r="K110">
        <v>-9.7044897131530394</v>
      </c>
      <c r="L110">
        <v>61.609252178997799</v>
      </c>
      <c r="M110">
        <v>1</v>
      </c>
      <c r="N110">
        <v>0</v>
      </c>
      <c r="O110">
        <f>0*(-1)</f>
        <v>0</v>
      </c>
      <c r="P110">
        <v>0</v>
      </c>
      <c r="Q110">
        <v>0</v>
      </c>
      <c r="R110">
        <v>1.9427703165815</v>
      </c>
      <c r="S110">
        <v>-9.8690963388914295</v>
      </c>
      <c r="T110">
        <v>88.539236160999195</v>
      </c>
      <c r="U110">
        <v>1</v>
      </c>
      <c r="V110">
        <v>0</v>
      </c>
      <c r="W110">
        <f>0*(-1)</f>
        <v>0</v>
      </c>
      <c r="X110">
        <v>0</v>
      </c>
      <c r="Y110">
        <v>0</v>
      </c>
      <c r="Z110">
        <v>1.4735418956714801</v>
      </c>
      <c r="AA110">
        <v>-8.7799792307851501</v>
      </c>
      <c r="AB110">
        <v>136.19731171100199</v>
      </c>
      <c r="AC110">
        <v>1</v>
      </c>
      <c r="AD110">
        <v>0</v>
      </c>
      <c r="AE110">
        <f>0*(-1)</f>
        <v>0</v>
      </c>
      <c r="AF110">
        <v>0</v>
      </c>
      <c r="AG110">
        <v>0</v>
      </c>
      <c r="AH110">
        <v>1.42355808057928</v>
      </c>
      <c r="AI110">
        <v>-9.8770754468775799</v>
      </c>
      <c r="AJ110">
        <v>121.178817033003</v>
      </c>
      <c r="AK110">
        <v>1</v>
      </c>
      <c r="AL110">
        <v>0</v>
      </c>
      <c r="AM110">
        <f>0*(-1)</f>
        <v>0</v>
      </c>
      <c r="AN110">
        <v>0</v>
      </c>
      <c r="AO110">
        <v>0</v>
      </c>
      <c r="AP110">
        <v>1.2134765103065299</v>
      </c>
      <c r="AQ110">
        <v>-9.9198723538404803</v>
      </c>
      <c r="AR110">
        <v>88.764315383996205</v>
      </c>
      <c r="AS110">
        <v>1</v>
      </c>
      <c r="AT110">
        <v>0</v>
      </c>
      <c r="AU110">
        <f>0*(-1)</f>
        <v>0</v>
      </c>
      <c r="AV110">
        <v>0</v>
      </c>
      <c r="AW110">
        <v>0</v>
      </c>
      <c r="AX110">
        <v>1.9719778384059601</v>
      </c>
      <c r="AY110">
        <v>-5.1232283441193598</v>
      </c>
      <c r="AZ110">
        <v>62.286592912001602</v>
      </c>
      <c r="BA110">
        <v>0</v>
      </c>
      <c r="BB110">
        <v>1.8181331430000001</v>
      </c>
      <c r="BC110">
        <f>5.532851234*(-1)</f>
        <v>-5.5328512339999998</v>
      </c>
      <c r="BD110">
        <v>213.44608289999999</v>
      </c>
      <c r="BE110">
        <v>0</v>
      </c>
      <c r="BF110">
        <v>1.46598742728721</v>
      </c>
      <c r="BG110">
        <v>-7.2809090933520597</v>
      </c>
      <c r="BH110">
        <v>116.945374135997</v>
      </c>
      <c r="BI110">
        <v>0</v>
      </c>
      <c r="BJ110">
        <v>1.510475255</v>
      </c>
      <c r="BK110">
        <f>7.692089684*(-1)</f>
        <v>-7.6920896839999999</v>
      </c>
      <c r="BL110">
        <v>196.86760150000001</v>
      </c>
    </row>
    <row r="111" spans="1:64" x14ac:dyDescent="0.4">
      <c r="A111">
        <v>0</v>
      </c>
      <c r="B111">
        <v>3.8681809981250201</v>
      </c>
      <c r="C111">
        <v>-7.5405431079197696</v>
      </c>
      <c r="D111">
        <v>34.0341074129974</v>
      </c>
      <c r="E111">
        <v>0</v>
      </c>
      <c r="F111">
        <v>3.7677042391371498</v>
      </c>
      <c r="G111">
        <f>7.73054712668309*(-1)</f>
        <v>-7.7305471266830903</v>
      </c>
      <c r="H111">
        <v>607.32885978699699</v>
      </c>
      <c r="I111">
        <v>0</v>
      </c>
      <c r="J111">
        <v>1.91018940851467</v>
      </c>
      <c r="K111">
        <v>-9.7118619380940405</v>
      </c>
      <c r="L111">
        <v>83.884322154000898</v>
      </c>
      <c r="M111">
        <v>0</v>
      </c>
      <c r="N111">
        <v>2.0474676569999999</v>
      </c>
      <c r="O111">
        <f>9.499952942*(-1)</f>
        <v>-9.4999529420000002</v>
      </c>
      <c r="P111">
        <v>545.59140749999995</v>
      </c>
      <c r="Q111">
        <v>0</v>
      </c>
      <c r="R111">
        <v>1.3621322129721201</v>
      </c>
      <c r="S111">
        <v>-9.8445812020690795</v>
      </c>
      <c r="T111">
        <v>125.132492894001</v>
      </c>
      <c r="U111">
        <v>1</v>
      </c>
      <c r="V111">
        <v>0</v>
      </c>
      <c r="W111">
        <f>0*(-1)</f>
        <v>0</v>
      </c>
      <c r="X111">
        <v>0</v>
      </c>
      <c r="Y111">
        <v>0</v>
      </c>
      <c r="Z111">
        <v>2.29582066793968</v>
      </c>
      <c r="AA111">
        <v>-6.47796378613456</v>
      </c>
      <c r="AB111">
        <v>78.305827716001602</v>
      </c>
      <c r="AC111">
        <v>0</v>
      </c>
      <c r="AD111">
        <v>2.2574678549352698</v>
      </c>
      <c r="AE111">
        <f>6.64950176425543*(-1)</f>
        <v>-6.6495017642554304</v>
      </c>
      <c r="AF111">
        <v>164.80834967499601</v>
      </c>
      <c r="AG111">
        <v>0</v>
      </c>
      <c r="AH111">
        <v>1.1577924469749601</v>
      </c>
      <c r="AI111">
        <v>-9.4730794848761501</v>
      </c>
      <c r="AJ111">
        <v>120.561715378004</v>
      </c>
      <c r="AK111">
        <v>1</v>
      </c>
      <c r="AL111">
        <v>0</v>
      </c>
      <c r="AM111">
        <f>0*(-1)</f>
        <v>0</v>
      </c>
      <c r="AN111">
        <v>0</v>
      </c>
      <c r="AO111">
        <v>0</v>
      </c>
      <c r="AP111">
        <v>1.73132467529305</v>
      </c>
      <c r="AQ111">
        <v>-0.50171509332303699</v>
      </c>
      <c r="AR111">
        <v>86.925541044998596</v>
      </c>
      <c r="AS111">
        <v>0</v>
      </c>
      <c r="AT111">
        <v>1.731324675</v>
      </c>
      <c r="AU111">
        <f>0.501715093*(-1)</f>
        <v>-0.50171509299999995</v>
      </c>
      <c r="AV111">
        <v>6.6898388090000003</v>
      </c>
      <c r="AW111">
        <v>0</v>
      </c>
      <c r="AX111">
        <v>0.86120658895413704</v>
      </c>
      <c r="AY111">
        <v>-9.9065475549227493</v>
      </c>
      <c r="AZ111">
        <v>94.273022831002805</v>
      </c>
      <c r="BA111">
        <v>1</v>
      </c>
      <c r="BB111">
        <v>0</v>
      </c>
      <c r="BC111">
        <f>0*(-1)</f>
        <v>0</v>
      </c>
      <c r="BD111">
        <v>0</v>
      </c>
      <c r="BE111">
        <v>0</v>
      </c>
      <c r="BF111">
        <v>1.59971951895584</v>
      </c>
      <c r="BG111">
        <v>-9.1232122334805901</v>
      </c>
      <c r="BH111">
        <v>60.477177712004</v>
      </c>
      <c r="BI111">
        <v>1</v>
      </c>
      <c r="BJ111">
        <v>0</v>
      </c>
      <c r="BK111">
        <f>0*(-1)</f>
        <v>0</v>
      </c>
      <c r="BL111">
        <v>0</v>
      </c>
    </row>
    <row r="112" spans="1:64" x14ac:dyDescent="0.4">
      <c r="A112">
        <v>0</v>
      </c>
      <c r="B112">
        <v>3.4899126908562499</v>
      </c>
      <c r="C112">
        <v>-8.8196696488327806</v>
      </c>
      <c r="D112">
        <v>58.456056752998798</v>
      </c>
      <c r="E112">
        <v>0</v>
      </c>
      <c r="F112">
        <v>3.4932020556853498</v>
      </c>
      <c r="G112">
        <f>8.59384928722006*(-1)</f>
        <v>-8.5938492872200598</v>
      </c>
      <c r="H112">
        <v>530.73746175199597</v>
      </c>
      <c r="I112">
        <v>0</v>
      </c>
      <c r="J112">
        <v>3.2898682536255102</v>
      </c>
      <c r="K112">
        <v>-8.3200102954052895</v>
      </c>
      <c r="L112">
        <v>34.730227661006197</v>
      </c>
      <c r="M112">
        <v>0</v>
      </c>
      <c r="N112">
        <v>3.2481533749999998</v>
      </c>
      <c r="O112">
        <f>7.925972461*(-1)</f>
        <v>-7.9259724609999997</v>
      </c>
      <c r="P112">
        <v>464.8167818</v>
      </c>
      <c r="Q112">
        <v>0</v>
      </c>
      <c r="R112">
        <v>2.7291094706523</v>
      </c>
      <c r="S112">
        <v>-7.4187858261784303</v>
      </c>
      <c r="T112">
        <v>28.476801439006501</v>
      </c>
      <c r="U112">
        <v>0</v>
      </c>
      <c r="V112">
        <v>2.6662811579999999</v>
      </c>
      <c r="W112">
        <f>7.547136739*(-1)</f>
        <v>-7.5471367389999999</v>
      </c>
      <c r="X112">
        <v>505.39935500000001</v>
      </c>
      <c r="Y112">
        <v>0</v>
      </c>
      <c r="Z112">
        <v>1.67766788257085</v>
      </c>
      <c r="AA112">
        <v>-8.78049643955924</v>
      </c>
      <c r="AB112">
        <v>120.746327428998</v>
      </c>
      <c r="AC112">
        <v>0</v>
      </c>
      <c r="AD112">
        <v>1.7443039906411899</v>
      </c>
      <c r="AE112">
        <f>9.01000160406606*(-1)</f>
        <v>-9.0100016040660602</v>
      </c>
      <c r="AF112">
        <v>285.13439134699701</v>
      </c>
      <c r="AG112">
        <v>0</v>
      </c>
      <c r="AH112">
        <v>1.32081062346324</v>
      </c>
      <c r="AI112">
        <v>-9.3462510897517799</v>
      </c>
      <c r="AJ112">
        <v>143.287413343998</v>
      </c>
      <c r="AK112">
        <v>1</v>
      </c>
      <c r="AL112">
        <v>0</v>
      </c>
      <c r="AM112">
        <f>0*(-1)</f>
        <v>0</v>
      </c>
      <c r="AN112">
        <v>0</v>
      </c>
      <c r="AO112">
        <v>0</v>
      </c>
      <c r="AP112">
        <v>1.0332873566796801</v>
      </c>
      <c r="AQ112">
        <v>-8.7809511532131896</v>
      </c>
      <c r="AR112">
        <v>137.322560602995</v>
      </c>
      <c r="AS112">
        <v>1</v>
      </c>
      <c r="AT112">
        <v>0</v>
      </c>
      <c r="AU112">
        <f>0*(-1)</f>
        <v>0</v>
      </c>
      <c r="AV112">
        <v>0</v>
      </c>
      <c r="AW112">
        <v>0</v>
      </c>
      <c r="AX112">
        <v>1.3761922003122999</v>
      </c>
      <c r="AY112">
        <v>-9.4861072671274993</v>
      </c>
      <c r="AZ112">
        <v>45.765909503999801</v>
      </c>
      <c r="BA112">
        <v>0</v>
      </c>
      <c r="BB112">
        <v>0.95457568400000004</v>
      </c>
      <c r="BC112">
        <f>9.993624899*(-1)</f>
        <v>-9.9936248990000003</v>
      </c>
      <c r="BD112">
        <v>9068.9172369999997</v>
      </c>
      <c r="BE112">
        <v>0</v>
      </c>
      <c r="BF112">
        <v>2.9162148684753499</v>
      </c>
      <c r="BG112">
        <v>-4.88661268290977</v>
      </c>
      <c r="BH112">
        <v>62.729144131000702</v>
      </c>
      <c r="BI112">
        <v>0</v>
      </c>
      <c r="BJ112">
        <v>3.1437180580000001</v>
      </c>
      <c r="BK112">
        <f>4.132982937*(-1)</f>
        <v>-4.1329829370000004</v>
      </c>
      <c r="BL112">
        <v>221.3483981</v>
      </c>
    </row>
    <row r="113" spans="1:64" x14ac:dyDescent="0.4">
      <c r="A113">
        <v>0</v>
      </c>
      <c r="B113">
        <v>2.92810107694336</v>
      </c>
      <c r="C113">
        <v>-7.6795748981766403</v>
      </c>
      <c r="D113">
        <v>58.1128272369969</v>
      </c>
      <c r="E113">
        <v>0</v>
      </c>
      <c r="F113">
        <v>2.9195510976865102</v>
      </c>
      <c r="G113">
        <f>8.3782135069204*(-1)</f>
        <v>-8.3782135069203996</v>
      </c>
      <c r="H113">
        <v>205.21948628300001</v>
      </c>
      <c r="I113">
        <v>0</v>
      </c>
      <c r="J113">
        <v>2.5132857215351998</v>
      </c>
      <c r="K113">
        <v>-1.14951011905519</v>
      </c>
      <c r="L113">
        <v>84.915596917999196</v>
      </c>
      <c r="M113">
        <v>0</v>
      </c>
      <c r="N113">
        <v>2.0105637239999998</v>
      </c>
      <c r="O113">
        <f>1.080010149*(-1)</f>
        <v>-1.080010149</v>
      </c>
      <c r="P113">
        <v>11.65721587</v>
      </c>
      <c r="Q113">
        <v>0</v>
      </c>
      <c r="R113">
        <v>2.6961744974887099</v>
      </c>
      <c r="S113">
        <v>-1.34065601141659</v>
      </c>
      <c r="T113">
        <v>65.875429446001306</v>
      </c>
      <c r="U113">
        <v>0</v>
      </c>
      <c r="V113">
        <v>1.8243212179999999</v>
      </c>
      <c r="W113">
        <f>1.216848306*(-1)</f>
        <v>-1.2168483059999999</v>
      </c>
      <c r="X113">
        <v>11.975186819999999</v>
      </c>
      <c r="Y113">
        <v>0</v>
      </c>
      <c r="Z113">
        <v>1.5968337471358101</v>
      </c>
      <c r="AA113">
        <v>-9.8969480790935496</v>
      </c>
      <c r="AB113">
        <v>77.410374883002007</v>
      </c>
      <c r="AC113">
        <v>1</v>
      </c>
      <c r="AD113">
        <v>0</v>
      </c>
      <c r="AE113">
        <f>0*(-1)</f>
        <v>0</v>
      </c>
      <c r="AF113">
        <v>0</v>
      </c>
      <c r="AG113">
        <v>0</v>
      </c>
      <c r="AH113">
        <v>1.95842633845499</v>
      </c>
      <c r="AI113">
        <v>-6.5091889954711899</v>
      </c>
      <c r="AJ113">
        <v>77.787917429996</v>
      </c>
      <c r="AK113">
        <v>0</v>
      </c>
      <c r="AL113">
        <v>2.0639292010000001</v>
      </c>
      <c r="AM113">
        <f>6.39114176*(-1)</f>
        <v>-6.39114176</v>
      </c>
      <c r="AN113">
        <v>374.5391305</v>
      </c>
      <c r="AO113">
        <v>0</v>
      </c>
      <c r="AP113">
        <v>0.71027155727759606</v>
      </c>
      <c r="AQ113">
        <v>-9.6563544511870099</v>
      </c>
      <c r="AR113">
        <v>116.86265487000399</v>
      </c>
      <c r="AS113">
        <v>1</v>
      </c>
      <c r="AT113">
        <v>0</v>
      </c>
      <c r="AU113">
        <f>0*(-1)</f>
        <v>0</v>
      </c>
      <c r="AV113">
        <v>0</v>
      </c>
      <c r="AW113">
        <v>0</v>
      </c>
      <c r="AX113">
        <v>1.2189411986676499</v>
      </c>
      <c r="AY113">
        <v>-9.6361867973183895</v>
      </c>
      <c r="AZ113">
        <v>93.753492310002898</v>
      </c>
      <c r="BA113">
        <v>1</v>
      </c>
      <c r="BB113">
        <v>0</v>
      </c>
      <c r="BC113">
        <f t="shared" ref="BC113:BC119" si="6">0*(-1)</f>
        <v>0</v>
      </c>
      <c r="BD113">
        <v>0</v>
      </c>
      <c r="BE113">
        <v>0</v>
      </c>
      <c r="BF113">
        <v>1.5124622188910399</v>
      </c>
      <c r="BG113">
        <v>-2.3635274135066</v>
      </c>
      <c r="BH113">
        <v>58.343241048001801</v>
      </c>
      <c r="BI113">
        <v>0</v>
      </c>
      <c r="BJ113">
        <v>1.305497694</v>
      </c>
      <c r="BK113">
        <f>2.171074525*(-1)</f>
        <v>-2.1710745249999999</v>
      </c>
      <c r="BL113">
        <v>21.950149889999999</v>
      </c>
    </row>
    <row r="114" spans="1:64" x14ac:dyDescent="0.4">
      <c r="A114">
        <v>0</v>
      </c>
      <c r="B114">
        <v>5.72390026909917</v>
      </c>
      <c r="C114">
        <v>-2.0904979755411399</v>
      </c>
      <c r="D114">
        <v>31.7079964539952</v>
      </c>
      <c r="E114">
        <v>0</v>
      </c>
      <c r="F114">
        <v>5.8848763940620401</v>
      </c>
      <c r="G114">
        <f>1.93817448703969*(-1)</f>
        <v>-1.93817448703969</v>
      </c>
      <c r="H114">
        <v>181.38231270600201</v>
      </c>
      <c r="I114">
        <v>0</v>
      </c>
      <c r="J114">
        <v>3.4066136527723101</v>
      </c>
      <c r="K114">
        <v>-7.6327217984888698</v>
      </c>
      <c r="L114">
        <v>33.7332402329993</v>
      </c>
      <c r="M114">
        <v>0</v>
      </c>
      <c r="N114">
        <v>3.414687163</v>
      </c>
      <c r="O114">
        <f>7.673918041*(-1)</f>
        <v>-7.6739180410000003</v>
      </c>
      <c r="P114">
        <v>434.25703129999999</v>
      </c>
      <c r="Q114">
        <v>0</v>
      </c>
      <c r="R114">
        <v>1.41972249891428</v>
      </c>
      <c r="S114">
        <v>-9.4170247399125593</v>
      </c>
      <c r="T114">
        <v>86.107640690999602</v>
      </c>
      <c r="U114">
        <v>1</v>
      </c>
      <c r="V114">
        <v>0</v>
      </c>
      <c r="W114">
        <f>0*(-1)</f>
        <v>0</v>
      </c>
      <c r="X114">
        <v>0</v>
      </c>
      <c r="Y114">
        <v>0</v>
      </c>
      <c r="Z114">
        <v>1.61131757639897</v>
      </c>
      <c r="AA114">
        <v>-9.8328528586283301</v>
      </c>
      <c r="AB114">
        <v>133.41511169399701</v>
      </c>
      <c r="AC114">
        <v>1</v>
      </c>
      <c r="AD114">
        <v>0</v>
      </c>
      <c r="AE114">
        <f>0*(-1)</f>
        <v>0</v>
      </c>
      <c r="AF114">
        <v>0</v>
      </c>
      <c r="AG114">
        <v>0</v>
      </c>
      <c r="AH114">
        <v>1.0681896223493801</v>
      </c>
      <c r="AI114">
        <v>-9.3519660701008096</v>
      </c>
      <c r="AJ114">
        <v>123.017153627995</v>
      </c>
      <c r="AK114">
        <v>0</v>
      </c>
      <c r="AL114">
        <v>0.98228932599999996</v>
      </c>
      <c r="AM114">
        <f>9.57411539*(-1)</f>
        <v>-9.5741153899999993</v>
      </c>
      <c r="AN114">
        <v>389.8685337</v>
      </c>
      <c r="AO114">
        <v>0</v>
      </c>
      <c r="AP114">
        <v>1.2567983416027899</v>
      </c>
      <c r="AQ114">
        <v>-9.8436813598308799</v>
      </c>
      <c r="AR114">
        <v>86.496105543999803</v>
      </c>
      <c r="AS114">
        <v>1</v>
      </c>
      <c r="AT114">
        <v>0</v>
      </c>
      <c r="AU114">
        <f>0*(-1)</f>
        <v>0</v>
      </c>
      <c r="AV114">
        <v>0</v>
      </c>
      <c r="AW114">
        <v>0</v>
      </c>
      <c r="AX114">
        <v>0.85578749013503996</v>
      </c>
      <c r="AY114">
        <v>-9.5721813716715207</v>
      </c>
      <c r="AZ114">
        <v>132.79703890599899</v>
      </c>
      <c r="BA114">
        <v>1</v>
      </c>
      <c r="BB114">
        <v>0</v>
      </c>
      <c r="BC114">
        <f t="shared" si="6"/>
        <v>0</v>
      </c>
      <c r="BD114">
        <v>0</v>
      </c>
      <c r="BE114">
        <v>0</v>
      </c>
      <c r="BF114">
        <v>1.51878491295466</v>
      </c>
      <c r="BG114">
        <v>-6.85835225776637</v>
      </c>
      <c r="BH114">
        <v>77.0387989840019</v>
      </c>
      <c r="BI114">
        <v>0</v>
      </c>
      <c r="BJ114">
        <v>1.678498254</v>
      </c>
      <c r="BK114">
        <f>7.755809433*(-1)</f>
        <v>-7.7558094329999996</v>
      </c>
      <c r="BL114">
        <v>140.87474539999999</v>
      </c>
    </row>
    <row r="115" spans="1:64" x14ac:dyDescent="0.4">
      <c r="A115">
        <v>0</v>
      </c>
      <c r="B115">
        <v>3.8608520909723598</v>
      </c>
      <c r="C115">
        <v>-3.3957723765736398</v>
      </c>
      <c r="D115">
        <v>75.936965026004998</v>
      </c>
      <c r="E115">
        <v>0</v>
      </c>
      <c r="F115">
        <v>3.7603724229296098</v>
      </c>
      <c r="G115">
        <f>3.17307879699896*(-1)</f>
        <v>-3.17307879699896</v>
      </c>
      <c r="H115">
        <v>114.37171690900099</v>
      </c>
      <c r="I115">
        <v>0</v>
      </c>
      <c r="J115">
        <v>2.95587635354685</v>
      </c>
      <c r="K115">
        <v>-7.6071769208880902</v>
      </c>
      <c r="L115">
        <v>62.336235868999204</v>
      </c>
      <c r="M115">
        <v>0</v>
      </c>
      <c r="N115">
        <v>2.5592294629999999</v>
      </c>
      <c r="O115">
        <f>9.708105792*(-1)</f>
        <v>-9.7081057919999996</v>
      </c>
      <c r="P115">
        <v>9487.3789670000006</v>
      </c>
      <c r="Q115">
        <v>0</v>
      </c>
      <c r="R115">
        <v>3.8352889245863802</v>
      </c>
      <c r="S115">
        <v>-5.0680013024295603</v>
      </c>
      <c r="T115">
        <v>29.083366612998301</v>
      </c>
      <c r="U115">
        <v>0</v>
      </c>
      <c r="V115">
        <v>3.9109560249999999</v>
      </c>
      <c r="W115">
        <f>5.360897172*(-1)</f>
        <v>-5.3608971719999996</v>
      </c>
      <c r="X115">
        <v>296.74315319999999</v>
      </c>
      <c r="Y115">
        <v>0</v>
      </c>
      <c r="Z115">
        <v>1.8847324753208501</v>
      </c>
      <c r="AA115">
        <v>-8.5980009010417007</v>
      </c>
      <c r="AB115">
        <v>116.10192726499299</v>
      </c>
      <c r="AC115">
        <v>0</v>
      </c>
      <c r="AD115">
        <v>1.8987371997818401</v>
      </c>
      <c r="AE115">
        <f>8.55378361105157*(-1)</f>
        <v>-8.5537836110515695</v>
      </c>
      <c r="AF115">
        <v>231.03382325999701</v>
      </c>
      <c r="AG115">
        <v>0</v>
      </c>
      <c r="AH115">
        <v>1.1371573939686901</v>
      </c>
      <c r="AI115">
        <v>-8.3303704317846901</v>
      </c>
      <c r="AJ115">
        <v>77.326996949996101</v>
      </c>
      <c r="AK115">
        <v>0</v>
      </c>
      <c r="AL115">
        <v>1.393349153</v>
      </c>
      <c r="AM115">
        <f>8.497115261*(-1)</f>
        <v>-8.4971152609999994</v>
      </c>
      <c r="AN115">
        <v>294.38048220000002</v>
      </c>
      <c r="AO115">
        <v>0</v>
      </c>
      <c r="AP115">
        <v>1.71626494462528</v>
      </c>
      <c r="AQ115">
        <v>-5.4136041504370702</v>
      </c>
      <c r="AR115">
        <v>131.65759779999601</v>
      </c>
      <c r="AS115">
        <v>0</v>
      </c>
      <c r="AT115">
        <v>1.6756799149999999</v>
      </c>
      <c r="AU115">
        <f>4.89814331*(-1)</f>
        <v>-4.89814331</v>
      </c>
      <c r="AV115">
        <v>83.896185009999996</v>
      </c>
      <c r="AW115">
        <v>0</v>
      </c>
      <c r="AX115">
        <v>0.74772554650843304</v>
      </c>
      <c r="AY115">
        <v>-9.94786275801202</v>
      </c>
      <c r="AZ115">
        <v>133.35111841699799</v>
      </c>
      <c r="BA115">
        <v>1</v>
      </c>
      <c r="BB115">
        <v>0</v>
      </c>
      <c r="BC115">
        <f t="shared" si="6"/>
        <v>0</v>
      </c>
      <c r="BD115">
        <v>0</v>
      </c>
      <c r="BE115">
        <v>0</v>
      </c>
      <c r="BF115">
        <v>0.92723896203482203</v>
      </c>
      <c r="BG115">
        <v>-9.7907566373727395</v>
      </c>
      <c r="BH115">
        <v>104.401598296004</v>
      </c>
      <c r="BI115">
        <v>1</v>
      </c>
      <c r="BJ115">
        <v>0</v>
      </c>
      <c r="BK115">
        <f>0*(-1)</f>
        <v>0</v>
      </c>
      <c r="BL115">
        <v>0</v>
      </c>
    </row>
    <row r="116" spans="1:64" x14ac:dyDescent="0.4">
      <c r="A116">
        <v>0</v>
      </c>
      <c r="B116">
        <v>4.2693103880439596</v>
      </c>
      <c r="C116">
        <v>-0.74548689517508604</v>
      </c>
      <c r="D116">
        <v>34.041946220997403</v>
      </c>
      <c r="E116">
        <v>0</v>
      </c>
      <c r="F116">
        <v>5.5385147981543899</v>
      </c>
      <c r="G116">
        <f>0.80004933549536*(-1)</f>
        <v>-0.80004933549535995</v>
      </c>
      <c r="H116">
        <v>42.773598145002303</v>
      </c>
      <c r="I116">
        <v>0</v>
      </c>
      <c r="J116">
        <v>1.70768207792185</v>
      </c>
      <c r="K116">
        <v>-9.7040432350382808</v>
      </c>
      <c r="L116">
        <v>111.222626049995</v>
      </c>
      <c r="M116">
        <v>1</v>
      </c>
      <c r="N116">
        <v>0</v>
      </c>
      <c r="O116">
        <f>0*(-1)</f>
        <v>0</v>
      </c>
      <c r="P116">
        <v>0</v>
      </c>
      <c r="Q116">
        <v>0</v>
      </c>
      <c r="R116">
        <v>3.08392882626387</v>
      </c>
      <c r="S116">
        <v>-7.91147944181595</v>
      </c>
      <c r="T116">
        <v>28.760571389000599</v>
      </c>
      <c r="U116">
        <v>1</v>
      </c>
      <c r="V116">
        <v>0</v>
      </c>
      <c r="W116">
        <f>0*(-1)</f>
        <v>0</v>
      </c>
      <c r="X116">
        <v>0</v>
      </c>
      <c r="Y116">
        <v>0</v>
      </c>
      <c r="Z116">
        <v>2.01945966350128</v>
      </c>
      <c r="AA116">
        <v>-9.4808649999738801</v>
      </c>
      <c r="AB116">
        <v>93.498032467003199</v>
      </c>
      <c r="AC116">
        <v>0</v>
      </c>
      <c r="AD116">
        <v>1.7974553024975599</v>
      </c>
      <c r="AE116">
        <f>9.56476369549558*(-1)</f>
        <v>-9.5647636954955804</v>
      </c>
      <c r="AF116">
        <v>821.95051851999597</v>
      </c>
      <c r="AG116">
        <v>0</v>
      </c>
      <c r="AH116">
        <v>1.4056248509236999</v>
      </c>
      <c r="AI116">
        <v>-9.8547111348182597</v>
      </c>
      <c r="AJ116">
        <v>110.024083099997</v>
      </c>
      <c r="AK116">
        <v>1</v>
      </c>
      <c r="AL116">
        <v>0</v>
      </c>
      <c r="AM116">
        <f>0*(-1)</f>
        <v>0</v>
      </c>
      <c r="AN116">
        <v>0</v>
      </c>
      <c r="AO116">
        <v>0</v>
      </c>
      <c r="AP116">
        <v>1.6838894933305399</v>
      </c>
      <c r="AQ116">
        <v>-9.0965486223633807</v>
      </c>
      <c r="AR116">
        <v>53.879244488998602</v>
      </c>
      <c r="AS116">
        <v>0</v>
      </c>
      <c r="AT116">
        <v>1.7226365290000001</v>
      </c>
      <c r="AU116">
        <f>8.879928561*(-1)</f>
        <v>-8.8799285609999998</v>
      </c>
      <c r="AV116">
        <v>560.9971673</v>
      </c>
      <c r="AW116">
        <v>0</v>
      </c>
      <c r="AX116">
        <v>0.93410886358536505</v>
      </c>
      <c r="AY116">
        <v>-9.4710880100587698</v>
      </c>
      <c r="AZ116">
        <v>130.35399346399899</v>
      </c>
      <c r="BA116">
        <v>1</v>
      </c>
      <c r="BB116">
        <v>0</v>
      </c>
      <c r="BC116">
        <f t="shared" si="6"/>
        <v>0</v>
      </c>
      <c r="BD116">
        <v>7200</v>
      </c>
      <c r="BE116">
        <v>0</v>
      </c>
      <c r="BF116">
        <v>2.3219290011431402</v>
      </c>
      <c r="BG116">
        <v>-0.70516556193883895</v>
      </c>
      <c r="BH116">
        <v>58.081711191996803</v>
      </c>
      <c r="BI116">
        <v>0</v>
      </c>
      <c r="BJ116">
        <v>2.321929001</v>
      </c>
      <c r="BK116">
        <f>0.705165562*(-1)</f>
        <v>-0.70516556200000002</v>
      </c>
      <c r="BL116">
        <v>16.037436370000002</v>
      </c>
    </row>
    <row r="117" spans="1:64" x14ac:dyDescent="0.4">
      <c r="A117">
        <v>0</v>
      </c>
      <c r="B117">
        <v>2.6744572226690599</v>
      </c>
      <c r="C117">
        <v>-9.9461272566364105</v>
      </c>
      <c r="D117">
        <v>77.161940129997603</v>
      </c>
      <c r="E117">
        <v>1</v>
      </c>
      <c r="F117">
        <v>0</v>
      </c>
      <c r="G117">
        <f>0*(-1)</f>
        <v>0</v>
      </c>
      <c r="H117">
        <v>0</v>
      </c>
      <c r="I117">
        <v>0</v>
      </c>
      <c r="J117">
        <v>1.54839430421068</v>
      </c>
      <c r="K117">
        <v>-9.0151386211322304</v>
      </c>
      <c r="L117">
        <v>62.6281798479976</v>
      </c>
      <c r="M117">
        <v>0</v>
      </c>
      <c r="N117">
        <v>1.545755437</v>
      </c>
      <c r="O117">
        <f>9.282011211*(-1)</f>
        <v>-9.2820112110000004</v>
      </c>
      <c r="P117">
        <v>351.57428379999999</v>
      </c>
      <c r="Q117">
        <v>0</v>
      </c>
      <c r="R117">
        <v>1.88755047911051</v>
      </c>
      <c r="S117">
        <v>-9.4456416666789806</v>
      </c>
      <c r="T117">
        <v>124.37837919600101</v>
      </c>
      <c r="U117">
        <v>1</v>
      </c>
      <c r="V117">
        <v>0</v>
      </c>
      <c r="W117">
        <f>0*(-1)</f>
        <v>0</v>
      </c>
      <c r="X117">
        <v>0</v>
      </c>
      <c r="Y117">
        <v>0</v>
      </c>
      <c r="Z117">
        <v>1.7788527964703</v>
      </c>
      <c r="AA117">
        <v>-9.2304146642915104</v>
      </c>
      <c r="AB117">
        <v>52.960347421998399</v>
      </c>
      <c r="AC117">
        <v>1</v>
      </c>
      <c r="AD117">
        <v>0</v>
      </c>
      <c r="AE117">
        <f>0*(-1)</f>
        <v>0</v>
      </c>
      <c r="AF117">
        <v>0</v>
      </c>
      <c r="AG117">
        <v>0</v>
      </c>
      <c r="AH117">
        <v>1.3723925271375199</v>
      </c>
      <c r="AI117">
        <v>-9.6259049972099398</v>
      </c>
      <c r="AJ117">
        <v>90.770963622002398</v>
      </c>
      <c r="AK117">
        <v>1</v>
      </c>
      <c r="AL117">
        <v>0</v>
      </c>
      <c r="AM117">
        <f>0*(-1)</f>
        <v>0</v>
      </c>
      <c r="AN117">
        <v>0</v>
      </c>
      <c r="AO117">
        <v>0</v>
      </c>
      <c r="AP117">
        <v>1.32170366058904</v>
      </c>
      <c r="AQ117">
        <v>-9.5474045245633992</v>
      </c>
      <c r="AR117">
        <v>54.724930287004099</v>
      </c>
      <c r="AS117">
        <v>1</v>
      </c>
      <c r="AT117">
        <v>0</v>
      </c>
      <c r="AU117">
        <f>0*(-1)</f>
        <v>0</v>
      </c>
      <c r="AV117">
        <v>7200</v>
      </c>
      <c r="AW117">
        <v>0</v>
      </c>
      <c r="AX117">
        <v>0.77109107111233999</v>
      </c>
      <c r="AY117">
        <v>-9.7206837180841994</v>
      </c>
      <c r="AZ117">
        <v>63.476784216996698</v>
      </c>
      <c r="BA117">
        <v>1</v>
      </c>
      <c r="BB117">
        <v>0</v>
      </c>
      <c r="BC117">
        <f t="shared" si="6"/>
        <v>0</v>
      </c>
      <c r="BD117">
        <v>7200</v>
      </c>
      <c r="BE117">
        <v>0</v>
      </c>
      <c r="BF117">
        <v>0.77280794988359802</v>
      </c>
      <c r="BG117">
        <v>-9.9313802900677501</v>
      </c>
      <c r="BH117">
        <v>63.203980193000397</v>
      </c>
      <c r="BI117">
        <v>1</v>
      </c>
      <c r="BJ117">
        <v>0</v>
      </c>
      <c r="BK117">
        <f>0*(-1)</f>
        <v>0</v>
      </c>
      <c r="BL117">
        <v>0</v>
      </c>
    </row>
    <row r="118" spans="1:64" x14ac:dyDescent="0.4">
      <c r="A118">
        <v>0</v>
      </c>
      <c r="B118">
        <v>3.0884322368562902</v>
      </c>
      <c r="C118">
        <v>-9.0239928773560703</v>
      </c>
      <c r="D118">
        <v>56.560310592998498</v>
      </c>
      <c r="E118">
        <v>1</v>
      </c>
      <c r="F118">
        <v>0</v>
      </c>
      <c r="G118">
        <f>0*(-1)</f>
        <v>0</v>
      </c>
      <c r="H118">
        <v>0</v>
      </c>
      <c r="I118">
        <v>0</v>
      </c>
      <c r="J118">
        <v>2.01530543719183</v>
      </c>
      <c r="K118">
        <v>-8.1433074383945208</v>
      </c>
      <c r="L118">
        <v>110.710214111</v>
      </c>
      <c r="M118">
        <v>1</v>
      </c>
      <c r="N118">
        <v>0</v>
      </c>
      <c r="O118">
        <f>0*(-1)</f>
        <v>0</v>
      </c>
      <c r="P118">
        <v>0</v>
      </c>
      <c r="Q118">
        <v>0</v>
      </c>
      <c r="R118">
        <v>3.9473686133666401</v>
      </c>
      <c r="S118">
        <v>-0.96148173031391104</v>
      </c>
      <c r="T118">
        <v>28.612094226999002</v>
      </c>
      <c r="U118">
        <v>0</v>
      </c>
      <c r="V118">
        <v>4.264827661</v>
      </c>
      <c r="W118">
        <f>1.033851786*(-1)</f>
        <v>-1.0338517860000001</v>
      </c>
      <c r="X118">
        <v>44.659536559999999</v>
      </c>
      <c r="Y118">
        <v>0</v>
      </c>
      <c r="Z118">
        <v>2.64317533105995</v>
      </c>
      <c r="AA118">
        <v>-7.7703229327808003</v>
      </c>
      <c r="AB118">
        <v>90.735898972001394</v>
      </c>
      <c r="AC118">
        <v>0</v>
      </c>
      <c r="AD118">
        <v>2.5255299083856899</v>
      </c>
      <c r="AE118">
        <f>8.22387076999712*(-1)</f>
        <v>-8.2238707699971201</v>
      </c>
      <c r="AF118">
        <v>349.39796496000702</v>
      </c>
      <c r="AG118">
        <v>0</v>
      </c>
      <c r="AH118">
        <v>1.20510443773639</v>
      </c>
      <c r="AI118">
        <v>-8.7797657849213806</v>
      </c>
      <c r="AJ118">
        <v>148.117066209</v>
      </c>
      <c r="AK118">
        <v>1</v>
      </c>
      <c r="AL118">
        <v>0</v>
      </c>
      <c r="AM118">
        <f>0*(-1)</f>
        <v>0</v>
      </c>
      <c r="AN118">
        <v>0</v>
      </c>
      <c r="AO118">
        <v>0</v>
      </c>
      <c r="AP118">
        <v>3.1645009073799999</v>
      </c>
      <c r="AQ118">
        <v>-6.0759384990540797</v>
      </c>
      <c r="AR118">
        <v>86.659896318000307</v>
      </c>
      <c r="AS118">
        <v>0</v>
      </c>
      <c r="AT118">
        <v>2.928138701</v>
      </c>
      <c r="AU118">
        <f>6.064943991*(-1)</f>
        <v>-6.0649439909999998</v>
      </c>
      <c r="AV118">
        <v>86.603188259999996</v>
      </c>
      <c r="AW118">
        <v>0</v>
      </c>
      <c r="AX118">
        <v>1.1499944103472599</v>
      </c>
      <c r="AY118">
        <v>-8.9010053579064401</v>
      </c>
      <c r="AZ118">
        <v>63.438298046996302</v>
      </c>
      <c r="BA118">
        <v>1</v>
      </c>
      <c r="BB118">
        <v>0</v>
      </c>
      <c r="BC118">
        <f t="shared" si="6"/>
        <v>0</v>
      </c>
      <c r="BD118">
        <v>7200</v>
      </c>
      <c r="BE118">
        <v>0</v>
      </c>
      <c r="BF118">
        <v>1.2140200720561201</v>
      </c>
      <c r="BG118">
        <v>-9.5402005501355305</v>
      </c>
      <c r="BH118">
        <v>62.730688165000103</v>
      </c>
      <c r="BI118">
        <v>1</v>
      </c>
      <c r="BJ118">
        <v>0</v>
      </c>
      <c r="BK118">
        <f>0*(-1)</f>
        <v>0</v>
      </c>
      <c r="BL118">
        <v>0</v>
      </c>
    </row>
    <row r="119" spans="1:64" x14ac:dyDescent="0.4">
      <c r="A119">
        <v>0</v>
      </c>
      <c r="B119">
        <v>2.9296642069547998</v>
      </c>
      <c r="C119">
        <v>-1.49340153636053</v>
      </c>
      <c r="D119">
        <v>58.579855750998803</v>
      </c>
      <c r="E119">
        <v>0</v>
      </c>
      <c r="F119">
        <v>2.5250733682785702</v>
      </c>
      <c r="G119">
        <f>1.34272667555937*(-1)</f>
        <v>-1.3427266755593701</v>
      </c>
      <c r="H119">
        <v>19.6875843130037</v>
      </c>
      <c r="I119">
        <v>0</v>
      </c>
      <c r="J119">
        <v>2.4692764683779198</v>
      </c>
      <c r="K119">
        <v>-8.7100181761216504</v>
      </c>
      <c r="L119">
        <v>112.038779263995</v>
      </c>
      <c r="M119">
        <v>1</v>
      </c>
      <c r="N119">
        <v>0</v>
      </c>
      <c r="O119">
        <f>0*(-1)</f>
        <v>0</v>
      </c>
      <c r="P119">
        <v>0</v>
      </c>
      <c r="Q119">
        <v>0</v>
      </c>
      <c r="R119">
        <v>2.09072594267582</v>
      </c>
      <c r="S119">
        <v>-8.7633082688513593</v>
      </c>
      <c r="T119">
        <v>124.500067094995</v>
      </c>
      <c r="U119">
        <v>1</v>
      </c>
      <c r="V119">
        <v>0</v>
      </c>
      <c r="W119">
        <f>0*(-1)</f>
        <v>0</v>
      </c>
      <c r="X119">
        <v>0</v>
      </c>
      <c r="Y119">
        <v>0</v>
      </c>
      <c r="Z119">
        <v>1.1708738280511899</v>
      </c>
      <c r="AA119">
        <v>-9.5670374288630597</v>
      </c>
      <c r="AB119">
        <v>132.57031973400399</v>
      </c>
      <c r="AC119">
        <v>1</v>
      </c>
      <c r="AD119">
        <v>0</v>
      </c>
      <c r="AE119">
        <f>0*(-1)</f>
        <v>0</v>
      </c>
      <c r="AF119">
        <v>0</v>
      </c>
      <c r="AG119">
        <v>0</v>
      </c>
      <c r="AH119">
        <v>3.2419711878151598</v>
      </c>
      <c r="AI119">
        <v>-4.9985247453746702</v>
      </c>
      <c r="AJ119">
        <v>51.558670115999099</v>
      </c>
      <c r="AK119">
        <v>0</v>
      </c>
      <c r="AL119">
        <v>3.222300207</v>
      </c>
      <c r="AM119">
        <f>4.836478641*(-1)</f>
        <v>-4.8364786410000002</v>
      </c>
      <c r="AN119">
        <v>293.12905549999999</v>
      </c>
      <c r="AO119">
        <v>0</v>
      </c>
      <c r="AP119">
        <v>1.7785274519035901</v>
      </c>
      <c r="AQ119">
        <v>-5.5819881423522304</v>
      </c>
      <c r="AR119">
        <v>59.319104695998199</v>
      </c>
      <c r="AS119">
        <v>0</v>
      </c>
      <c r="AT119">
        <v>1.9880743329999999</v>
      </c>
      <c r="AU119">
        <f>6.831661503*(-1)</f>
        <v>-6.8316615030000003</v>
      </c>
      <c r="AV119">
        <v>55.830415989999999</v>
      </c>
      <c r="AW119">
        <v>0</v>
      </c>
      <c r="AX119">
        <v>1.6685987440707799</v>
      </c>
      <c r="AY119">
        <v>-9.11536218163703</v>
      </c>
      <c r="AZ119">
        <v>81.987138383999905</v>
      </c>
      <c r="BA119">
        <v>1</v>
      </c>
      <c r="BB119">
        <v>0</v>
      </c>
      <c r="BC119">
        <f t="shared" si="6"/>
        <v>0</v>
      </c>
      <c r="BD119">
        <v>7200</v>
      </c>
      <c r="BE119">
        <v>0</v>
      </c>
      <c r="BF119">
        <v>1.7561608263334401</v>
      </c>
      <c r="BG119">
        <v>-2.5319473625418101</v>
      </c>
      <c r="BH119">
        <v>98.346087423000398</v>
      </c>
      <c r="BI119">
        <v>0</v>
      </c>
      <c r="BJ119">
        <v>1.6227668790000001</v>
      </c>
      <c r="BK119">
        <f>2.259144277*(-1)</f>
        <v>-2.2591442769999999</v>
      </c>
      <c r="BL119">
        <v>43.350973580000002</v>
      </c>
    </row>
    <row r="120" spans="1:64" x14ac:dyDescent="0.4">
      <c r="A120">
        <v>0</v>
      </c>
      <c r="B120">
        <v>5.5808577473819003</v>
      </c>
      <c r="C120">
        <v>-1.52806734053805</v>
      </c>
      <c r="D120">
        <v>32.878788374997299</v>
      </c>
      <c r="E120">
        <v>0</v>
      </c>
      <c r="F120">
        <v>6.0158648556767904</v>
      </c>
      <c r="G120">
        <f>1.64650943028885*(-1)</f>
        <v>-1.6465094302888501</v>
      </c>
      <c r="H120">
        <v>129.98005527799901</v>
      </c>
      <c r="I120">
        <v>0</v>
      </c>
      <c r="J120">
        <v>1.5370479523060601</v>
      </c>
      <c r="K120">
        <v>-9.9030015530059199</v>
      </c>
      <c r="L120">
        <v>109.964263292997</v>
      </c>
      <c r="M120">
        <v>1</v>
      </c>
      <c r="N120">
        <v>0</v>
      </c>
      <c r="O120">
        <f>0*(-1)</f>
        <v>0</v>
      </c>
      <c r="P120">
        <v>0</v>
      </c>
      <c r="Q120">
        <v>0</v>
      </c>
      <c r="R120">
        <v>1.5734734082333901</v>
      </c>
      <c r="S120">
        <v>-9.4092460280409895</v>
      </c>
      <c r="T120">
        <v>86.458200182001704</v>
      </c>
      <c r="U120">
        <v>1</v>
      </c>
      <c r="V120">
        <v>0</v>
      </c>
      <c r="W120">
        <f>0*(-1)</f>
        <v>0</v>
      </c>
      <c r="X120">
        <v>0</v>
      </c>
      <c r="Y120">
        <v>0</v>
      </c>
      <c r="Z120">
        <v>1.4507383579589199</v>
      </c>
      <c r="AA120">
        <v>-9.6057019354580806</v>
      </c>
      <c r="AB120">
        <v>113.22934637899699</v>
      </c>
      <c r="AC120">
        <v>0</v>
      </c>
      <c r="AD120">
        <v>1.4609740720689699</v>
      </c>
      <c r="AE120">
        <f>9.96127411763537*(-1)</f>
        <v>-9.9612741176353694</v>
      </c>
      <c r="AF120">
        <v>1028.4128172179901</v>
      </c>
      <c r="AG120">
        <v>0</v>
      </c>
      <c r="AH120">
        <v>2.4119219512535199</v>
      </c>
      <c r="AI120">
        <v>-7.8370094776617698</v>
      </c>
      <c r="AJ120">
        <v>52.454050692998798</v>
      </c>
      <c r="AK120">
        <v>0</v>
      </c>
      <c r="AL120">
        <v>2.4416609760000001</v>
      </c>
      <c r="AM120">
        <f>8.149743993*(-1)</f>
        <v>-8.1497439929999995</v>
      </c>
      <c r="AN120">
        <v>311.3419758</v>
      </c>
      <c r="AO120">
        <v>0</v>
      </c>
      <c r="AP120">
        <v>1.40131535829028</v>
      </c>
      <c r="AQ120">
        <v>-8.6417923455367092</v>
      </c>
      <c r="AR120">
        <v>133.317532731998</v>
      </c>
      <c r="AS120">
        <v>1</v>
      </c>
      <c r="AT120">
        <v>0</v>
      </c>
      <c r="AU120">
        <f>0*(-1)</f>
        <v>0</v>
      </c>
      <c r="AV120">
        <v>7200</v>
      </c>
      <c r="AW120">
        <v>0</v>
      </c>
      <c r="AX120">
        <v>1.4129860443817901</v>
      </c>
      <c r="AY120">
        <v>-9.4962008490486607</v>
      </c>
      <c r="AZ120">
        <v>97.170024257997198</v>
      </c>
      <c r="BA120">
        <v>0</v>
      </c>
      <c r="BB120">
        <v>1.355995815</v>
      </c>
      <c r="BC120">
        <f>9.509515548*(-1)</f>
        <v>-9.5095155479999995</v>
      </c>
      <c r="BD120">
        <v>208.44948909999999</v>
      </c>
      <c r="BE120">
        <v>0</v>
      </c>
      <c r="BF120">
        <v>0.68332760942088</v>
      </c>
      <c r="BG120">
        <v>-9.8655870815267406</v>
      </c>
      <c r="BH120">
        <v>77.747950402997901</v>
      </c>
      <c r="BI120">
        <v>1</v>
      </c>
      <c r="BJ120">
        <v>0</v>
      </c>
      <c r="BK120">
        <f>0*(-1)</f>
        <v>0</v>
      </c>
      <c r="BL120">
        <v>0</v>
      </c>
    </row>
    <row r="121" spans="1:64" x14ac:dyDescent="0.4">
      <c r="A121">
        <v>0</v>
      </c>
      <c r="B121">
        <v>4.8240019238435199</v>
      </c>
      <c r="C121">
        <v>-5.2353523269796698</v>
      </c>
      <c r="D121">
        <v>33.180905402994497</v>
      </c>
      <c r="E121">
        <v>0</v>
      </c>
      <c r="F121">
        <v>4.7319322459437299</v>
      </c>
      <c r="G121">
        <f>5.46766365654791*(-1)</f>
        <v>-5.4676636565479102</v>
      </c>
      <c r="H121">
        <v>269.10837100599701</v>
      </c>
      <c r="I121">
        <v>0</v>
      </c>
      <c r="J121">
        <v>2.6855377698662402</v>
      </c>
      <c r="K121">
        <v>-9.1140394393482396</v>
      </c>
      <c r="L121">
        <v>86.174462654998905</v>
      </c>
      <c r="M121">
        <v>1</v>
      </c>
      <c r="N121">
        <v>0</v>
      </c>
      <c r="O121">
        <f>0*(-1)</f>
        <v>0</v>
      </c>
      <c r="P121">
        <v>0</v>
      </c>
      <c r="Q121">
        <v>0</v>
      </c>
      <c r="R121">
        <v>1.85684654665274</v>
      </c>
      <c r="S121">
        <v>-9.75020180952035</v>
      </c>
      <c r="T121">
        <v>125.813510628999</v>
      </c>
      <c r="U121">
        <v>1</v>
      </c>
      <c r="V121">
        <v>0</v>
      </c>
      <c r="W121">
        <f>0*(-1)</f>
        <v>0</v>
      </c>
      <c r="X121">
        <v>0</v>
      </c>
      <c r="Y121">
        <v>0</v>
      </c>
      <c r="Z121">
        <v>2.0192941893182299</v>
      </c>
      <c r="AA121">
        <v>-9.4730783152318097</v>
      </c>
      <c r="AB121">
        <v>92.965033683998598</v>
      </c>
      <c r="AC121">
        <v>0</v>
      </c>
      <c r="AD121">
        <v>1.78246207888265</v>
      </c>
      <c r="AE121">
        <f>9.61856693961766*(-1)</f>
        <v>-9.6185669396176596</v>
      </c>
      <c r="AF121">
        <v>813.02020352399995</v>
      </c>
      <c r="AG121">
        <v>0</v>
      </c>
      <c r="AH121">
        <v>1.9474374852198999</v>
      </c>
      <c r="AI121">
        <v>-6.6387467513673499</v>
      </c>
      <c r="AJ121">
        <v>77.328764325997298</v>
      </c>
      <c r="AK121">
        <v>0</v>
      </c>
      <c r="AL121">
        <v>2.0041155079999999</v>
      </c>
      <c r="AM121">
        <f>6.541133709*(-1)</f>
        <v>-6.5411337090000004</v>
      </c>
      <c r="AN121">
        <v>296.75773620000001</v>
      </c>
      <c r="AO121">
        <v>0</v>
      </c>
      <c r="AP121">
        <v>2.1478249385710799</v>
      </c>
      <c r="AQ121">
        <v>-5.1004428066593297</v>
      </c>
      <c r="AR121">
        <v>58.586857484006003</v>
      </c>
      <c r="AS121">
        <v>0</v>
      </c>
      <c r="AT121">
        <v>2.019754211</v>
      </c>
      <c r="AU121">
        <f>5.000663359*(-1)</f>
        <v>-5.0006633589999998</v>
      </c>
      <c r="AV121">
        <v>72.905649620000005</v>
      </c>
      <c r="AW121">
        <v>0</v>
      </c>
      <c r="AX121">
        <v>1.31304257344189</v>
      </c>
      <c r="AY121">
        <v>-9.6967229159275607</v>
      </c>
      <c r="AZ121">
        <v>81.508528124002595</v>
      </c>
      <c r="BA121">
        <v>1</v>
      </c>
      <c r="BB121">
        <v>0</v>
      </c>
      <c r="BC121">
        <f>0*(-1)</f>
        <v>0</v>
      </c>
      <c r="BD121">
        <v>7200</v>
      </c>
      <c r="BE121">
        <v>0</v>
      </c>
      <c r="BF121">
        <v>2.0705881069524099</v>
      </c>
      <c r="BG121">
        <v>-8.4233144516410494</v>
      </c>
      <c r="BH121">
        <v>61.3859725820002</v>
      </c>
      <c r="BI121">
        <v>1</v>
      </c>
      <c r="BJ121">
        <v>0</v>
      </c>
      <c r="BK121">
        <f>0*(-1)</f>
        <v>0</v>
      </c>
      <c r="BL121">
        <v>0</v>
      </c>
    </row>
    <row r="122" spans="1:64" x14ac:dyDescent="0.4">
      <c r="A122">
        <v>0</v>
      </c>
      <c r="B122">
        <v>5.7261481506215102</v>
      </c>
      <c r="C122">
        <v>-1.16729825991292</v>
      </c>
      <c r="D122">
        <v>34.458123067000997</v>
      </c>
      <c r="E122">
        <v>0</v>
      </c>
      <c r="F122">
        <v>5.3546322639444197</v>
      </c>
      <c r="G122">
        <f>1.24206640218301*(-1)</f>
        <v>-1.2420664021830099</v>
      </c>
      <c r="H122">
        <v>104.159485337993</v>
      </c>
      <c r="I122">
        <v>0</v>
      </c>
      <c r="J122">
        <v>3.0717213810460602</v>
      </c>
      <c r="K122">
        <v>-6.5983290907982104</v>
      </c>
      <c r="L122">
        <v>112.04398661099501</v>
      </c>
      <c r="M122">
        <v>0</v>
      </c>
      <c r="N122">
        <v>3.0695070379999998</v>
      </c>
      <c r="O122">
        <f>6.163488813*(-1)</f>
        <v>-6.1634888129999998</v>
      </c>
      <c r="P122">
        <v>186.3306202</v>
      </c>
      <c r="Q122">
        <v>0</v>
      </c>
      <c r="R122">
        <v>2.13395655907593</v>
      </c>
      <c r="S122">
        <v>-9.2822199014317697</v>
      </c>
      <c r="T122">
        <v>87.983247858995995</v>
      </c>
      <c r="U122">
        <v>1</v>
      </c>
      <c r="V122">
        <v>0</v>
      </c>
      <c r="W122">
        <f>0*(-1)</f>
        <v>0</v>
      </c>
      <c r="X122">
        <v>0</v>
      </c>
      <c r="Y122">
        <v>0</v>
      </c>
      <c r="Z122">
        <v>2.5020691515712499</v>
      </c>
      <c r="AA122">
        <v>-4.64723980469988</v>
      </c>
      <c r="AB122">
        <v>78.371561095998899</v>
      </c>
      <c r="AC122">
        <v>0</v>
      </c>
      <c r="AD122">
        <v>2.5290343041404801</v>
      </c>
      <c r="AE122">
        <f>4.31624657860702*(-1)</f>
        <v>-4.3162465786070197</v>
      </c>
      <c r="AF122">
        <v>172.31356649300099</v>
      </c>
      <c r="AG122">
        <v>0</v>
      </c>
      <c r="AH122">
        <v>1.73004234788525</v>
      </c>
      <c r="AI122">
        <v>-9.2974758435967004</v>
      </c>
      <c r="AJ122">
        <v>92.3466201720002</v>
      </c>
      <c r="AK122">
        <v>1</v>
      </c>
      <c r="AL122">
        <v>0</v>
      </c>
      <c r="AM122">
        <f>0*(-1)</f>
        <v>0</v>
      </c>
      <c r="AN122">
        <v>0</v>
      </c>
      <c r="AO122">
        <v>0</v>
      </c>
      <c r="AP122">
        <v>1.23887121050549</v>
      </c>
      <c r="AQ122">
        <v>-9.7300011578485606</v>
      </c>
      <c r="AR122">
        <v>143.44073672399799</v>
      </c>
      <c r="AS122">
        <v>1</v>
      </c>
      <c r="AT122">
        <v>0</v>
      </c>
      <c r="AU122">
        <f>0*(-1)</f>
        <v>0</v>
      </c>
      <c r="AV122">
        <v>7200</v>
      </c>
      <c r="AW122">
        <v>0</v>
      </c>
      <c r="AX122">
        <v>0.95878549904619703</v>
      </c>
      <c r="AY122">
        <v>-9.4175886622813199</v>
      </c>
      <c r="AZ122">
        <v>62.863851766996902</v>
      </c>
      <c r="BA122">
        <v>1</v>
      </c>
      <c r="BB122">
        <v>0</v>
      </c>
      <c r="BC122">
        <f>0*(-1)</f>
        <v>0</v>
      </c>
      <c r="BD122">
        <v>7200</v>
      </c>
      <c r="BE122">
        <v>0</v>
      </c>
      <c r="BF122">
        <v>0.74146371798757305</v>
      </c>
      <c r="BG122">
        <v>-9.4746001986876092</v>
      </c>
      <c r="BH122">
        <v>101.272150993005</v>
      </c>
      <c r="BI122">
        <v>1</v>
      </c>
      <c r="BJ122">
        <v>0</v>
      </c>
      <c r="BK122">
        <f>0*(-1)</f>
        <v>0</v>
      </c>
      <c r="BL122">
        <v>0</v>
      </c>
    </row>
    <row r="123" spans="1:64" x14ac:dyDescent="0.4">
      <c r="A123">
        <v>0</v>
      </c>
      <c r="B123">
        <v>3.0195382905508099</v>
      </c>
      <c r="C123">
        <v>-9.8718945295826597</v>
      </c>
      <c r="D123">
        <v>78.897426119001395</v>
      </c>
      <c r="E123">
        <v>1</v>
      </c>
      <c r="F123">
        <v>0</v>
      </c>
      <c r="G123">
        <f>0*(-1)</f>
        <v>0</v>
      </c>
      <c r="H123">
        <v>0</v>
      </c>
      <c r="I123">
        <v>0</v>
      </c>
      <c r="J123">
        <v>5.2515833307883399</v>
      </c>
      <c r="K123">
        <v>-1.26084493065671</v>
      </c>
      <c r="L123">
        <v>33.535138264000103</v>
      </c>
      <c r="M123">
        <v>0</v>
      </c>
      <c r="N123">
        <v>4.7930224050000003</v>
      </c>
      <c r="O123">
        <f>1.381843084*(-1)</f>
        <v>-1.381843084</v>
      </c>
      <c r="P123">
        <v>111.030309</v>
      </c>
      <c r="Q123">
        <v>0</v>
      </c>
      <c r="R123">
        <v>3.2426901944493198</v>
      </c>
      <c r="S123">
        <v>-6.8661772475284399</v>
      </c>
      <c r="T123">
        <v>29.770460767002</v>
      </c>
      <c r="U123">
        <v>0</v>
      </c>
      <c r="V123">
        <v>3.0210515060000001</v>
      </c>
      <c r="W123">
        <f>7.560688243*(-1)</f>
        <v>-7.5606882430000004</v>
      </c>
      <c r="X123">
        <v>458.13660060000001</v>
      </c>
      <c r="Y123">
        <v>0</v>
      </c>
      <c r="Z123">
        <v>1.3106444155776</v>
      </c>
      <c r="AA123">
        <v>-9.3516272966316407</v>
      </c>
      <c r="AB123">
        <v>77.448091907994197</v>
      </c>
      <c r="AC123">
        <v>0</v>
      </c>
      <c r="AD123">
        <v>1.4397198305404399</v>
      </c>
      <c r="AE123">
        <f>9.19913283239329*(-1)</f>
        <v>-9.1991328323932908</v>
      </c>
      <c r="AF123">
        <v>360.61906519199999</v>
      </c>
      <c r="AG123">
        <v>0</v>
      </c>
      <c r="AH123">
        <v>1.5227144887510899</v>
      </c>
      <c r="AI123">
        <v>-9.80154188991688</v>
      </c>
      <c r="AJ123">
        <v>94.945896949000598</v>
      </c>
      <c r="AK123">
        <v>1</v>
      </c>
      <c r="AL123">
        <v>0</v>
      </c>
      <c r="AM123">
        <f>0*(-1)</f>
        <v>0</v>
      </c>
      <c r="AN123">
        <v>0</v>
      </c>
      <c r="AO123">
        <v>0</v>
      </c>
      <c r="AP123">
        <v>0.75530496649369006</v>
      </c>
      <c r="AQ123">
        <v>-9.7955045657613198</v>
      </c>
      <c r="AR123">
        <v>113.765603708998</v>
      </c>
      <c r="AS123">
        <v>1</v>
      </c>
      <c r="AT123">
        <v>0</v>
      </c>
      <c r="AU123">
        <f>0*(-1)</f>
        <v>0</v>
      </c>
      <c r="AV123">
        <v>7200</v>
      </c>
      <c r="AW123">
        <v>0</v>
      </c>
      <c r="AX123">
        <v>0.931295158346653</v>
      </c>
      <c r="AY123">
        <v>-9.8303383289197406</v>
      </c>
      <c r="AZ123">
        <v>62.116142982995299</v>
      </c>
      <c r="BA123">
        <v>0</v>
      </c>
      <c r="BB123">
        <v>0.88802586400000005</v>
      </c>
      <c r="BC123">
        <f>9.890901515*(-1)</f>
        <v>-9.8909015149999995</v>
      </c>
      <c r="BD123">
        <v>325.70936490000003</v>
      </c>
      <c r="BE123">
        <v>0</v>
      </c>
      <c r="BF123">
        <v>1.20271269422383</v>
      </c>
      <c r="BG123">
        <v>-9.4322824249974104</v>
      </c>
      <c r="BH123">
        <v>62.594557947995703</v>
      </c>
      <c r="BI123">
        <v>0</v>
      </c>
      <c r="BJ123">
        <v>1.294154195</v>
      </c>
      <c r="BK123">
        <f>9.244747795*(-1)</f>
        <v>-9.2447477950000003</v>
      </c>
      <c r="BL123">
        <v>721.98281340000005</v>
      </c>
    </row>
    <row r="124" spans="1:64" x14ac:dyDescent="0.4">
      <c r="A124">
        <v>0</v>
      </c>
      <c r="B124">
        <v>4.1492179244981502</v>
      </c>
      <c r="C124">
        <v>-7.0213529518000204</v>
      </c>
      <c r="D124">
        <v>34.695766351003797</v>
      </c>
      <c r="E124">
        <v>0</v>
      </c>
      <c r="F124">
        <v>4.2565465678590702</v>
      </c>
      <c r="G124">
        <f>6.73240774402121*(-1)</f>
        <v>-6.7324077440212102</v>
      </c>
      <c r="H124">
        <v>258.03280640099501</v>
      </c>
      <c r="I124">
        <v>0</v>
      </c>
      <c r="J124">
        <v>2.9308919372182398</v>
      </c>
      <c r="K124">
        <v>-8.1694377910383107</v>
      </c>
      <c r="L124">
        <v>87.071541496996304</v>
      </c>
      <c r="M124">
        <v>0</v>
      </c>
      <c r="N124">
        <v>2.9031429370000001</v>
      </c>
      <c r="O124">
        <f>8.061969598*(-1)</f>
        <v>-8.0619695979999992</v>
      </c>
      <c r="P124">
        <v>327.67965770000001</v>
      </c>
      <c r="Q124">
        <v>0</v>
      </c>
      <c r="R124">
        <v>2.6629533265079499</v>
      </c>
      <c r="S124">
        <v>-7.9026053453075997</v>
      </c>
      <c r="T124">
        <v>124.53754995800401</v>
      </c>
      <c r="U124">
        <v>0</v>
      </c>
      <c r="V124">
        <v>2.5903805439999998</v>
      </c>
      <c r="W124">
        <f>7.691045186*(-1)</f>
        <v>-7.6910451860000002</v>
      </c>
      <c r="X124">
        <v>343.41425609999999</v>
      </c>
      <c r="Y124">
        <v>0</v>
      </c>
      <c r="Z124">
        <v>1.9315071743958301</v>
      </c>
      <c r="AA124">
        <v>-7.5285196171538802</v>
      </c>
      <c r="AB124">
        <v>138.35132942199499</v>
      </c>
      <c r="AC124">
        <v>0</v>
      </c>
      <c r="AD124">
        <v>1.57623133211624</v>
      </c>
      <c r="AE124">
        <f>7.45426691383418*(-1)</f>
        <v>-7.4542669138341804</v>
      </c>
      <c r="AF124">
        <v>200.26167518700001</v>
      </c>
      <c r="AG124">
        <v>0</v>
      </c>
      <c r="AH124">
        <v>1.3175111954833501</v>
      </c>
      <c r="AI124">
        <v>-9.9413726909944096</v>
      </c>
      <c r="AJ124">
        <v>120.033616133005</v>
      </c>
      <c r="AK124">
        <v>0</v>
      </c>
      <c r="AL124">
        <v>1.3026350280000001</v>
      </c>
      <c r="AM124">
        <f>9.956149609*(-1)</f>
        <v>-9.9561496090000006</v>
      </c>
      <c r="AN124">
        <v>951.35639049999997</v>
      </c>
      <c r="AO124">
        <v>0</v>
      </c>
      <c r="AP124">
        <v>1.63106337719419</v>
      </c>
      <c r="AQ124">
        <v>-9.2116280581453491</v>
      </c>
      <c r="AR124">
        <v>53.058717024003201</v>
      </c>
      <c r="AS124">
        <v>1</v>
      </c>
      <c r="AT124">
        <v>0</v>
      </c>
      <c r="AU124">
        <f>0*(-1)</f>
        <v>0</v>
      </c>
      <c r="AV124">
        <v>7200</v>
      </c>
      <c r="AW124">
        <v>0</v>
      </c>
      <c r="AX124">
        <v>0.82850451504284395</v>
      </c>
      <c r="AY124">
        <v>-9.8634607700829307</v>
      </c>
      <c r="AZ124">
        <v>73.868440086000106</v>
      </c>
      <c r="BA124">
        <v>1</v>
      </c>
      <c r="BB124">
        <v>0</v>
      </c>
      <c r="BC124">
        <f>0*(-1)</f>
        <v>0</v>
      </c>
      <c r="BD124">
        <v>7200</v>
      </c>
      <c r="BE124">
        <v>0</v>
      </c>
      <c r="BF124">
        <v>1.6681842484879901</v>
      </c>
      <c r="BG124">
        <v>-2.9802542190315902</v>
      </c>
      <c r="BH124">
        <v>57.305325558001599</v>
      </c>
      <c r="BI124">
        <v>0</v>
      </c>
      <c r="BJ124">
        <v>1.9997067479999999</v>
      </c>
      <c r="BK124">
        <f>2.751579156*(-1)</f>
        <v>-2.751579156</v>
      </c>
      <c r="BL124">
        <v>60.400723050000003</v>
      </c>
    </row>
    <row r="125" spans="1:64" x14ac:dyDescent="0.4">
      <c r="A125">
        <v>0</v>
      </c>
      <c r="B125">
        <v>2.5644227904644001</v>
      </c>
      <c r="C125">
        <v>-8.7107536357310593</v>
      </c>
      <c r="D125">
        <v>78.450097961998793</v>
      </c>
      <c r="E125">
        <v>1</v>
      </c>
      <c r="F125">
        <v>0</v>
      </c>
      <c r="G125">
        <f>0*(-1)</f>
        <v>0</v>
      </c>
      <c r="H125">
        <v>0</v>
      </c>
      <c r="I125">
        <v>0</v>
      </c>
      <c r="J125">
        <v>1.8814618828263701</v>
      </c>
      <c r="K125">
        <v>-9.4035615811416697</v>
      </c>
      <c r="L125">
        <v>112.252067581997</v>
      </c>
      <c r="M125">
        <v>1</v>
      </c>
      <c r="N125">
        <v>0</v>
      </c>
      <c r="O125">
        <f>0*(-1)</f>
        <v>0</v>
      </c>
      <c r="P125">
        <v>0</v>
      </c>
      <c r="Q125">
        <v>0</v>
      </c>
      <c r="R125">
        <v>2.5034581357277301</v>
      </c>
      <c r="S125">
        <v>-6.85241484802442</v>
      </c>
      <c r="T125">
        <v>85.366821312003594</v>
      </c>
      <c r="U125">
        <v>0</v>
      </c>
      <c r="V125">
        <v>2.711886636</v>
      </c>
      <c r="W125">
        <f>6.734376254*(-1)</f>
        <v>-6.7343762539999998</v>
      </c>
      <c r="X125">
        <v>226.4041393</v>
      </c>
      <c r="Y125">
        <v>0</v>
      </c>
      <c r="Z125">
        <v>1.1106276732051099</v>
      </c>
      <c r="AA125">
        <v>-9.6516092793418107</v>
      </c>
      <c r="AB125">
        <v>133.96987595500099</v>
      </c>
      <c r="AC125">
        <v>1</v>
      </c>
      <c r="AD125">
        <v>0</v>
      </c>
      <c r="AE125">
        <f>0*(-1)</f>
        <v>0</v>
      </c>
      <c r="AF125">
        <v>0</v>
      </c>
      <c r="AG125">
        <v>0</v>
      </c>
      <c r="AH125">
        <v>1.1810770672741799</v>
      </c>
      <c r="AI125">
        <v>-9.9866568518065506</v>
      </c>
      <c r="AJ125">
        <v>144.580089579998</v>
      </c>
      <c r="AK125">
        <v>1</v>
      </c>
      <c r="AL125">
        <v>0</v>
      </c>
      <c r="AM125">
        <f>0*(-1)</f>
        <v>0</v>
      </c>
      <c r="AN125">
        <v>0</v>
      </c>
      <c r="AO125">
        <v>0</v>
      </c>
      <c r="AP125">
        <v>1.82465845460272</v>
      </c>
      <c r="AQ125">
        <v>-3.1824223039601001</v>
      </c>
      <c r="AR125">
        <v>57.732094090999396</v>
      </c>
      <c r="AS125">
        <v>0</v>
      </c>
      <c r="AT125">
        <v>1.673187974</v>
      </c>
      <c r="AU125">
        <f>2.993633089*(-1)</f>
        <v>-2.9936330889999998</v>
      </c>
      <c r="AV125">
        <v>25.511014020000001</v>
      </c>
      <c r="AW125">
        <v>0</v>
      </c>
      <c r="AX125">
        <v>0.97083927269721304</v>
      </c>
      <c r="AY125">
        <v>-8.7834127332674807</v>
      </c>
      <c r="AZ125">
        <v>160.50170918699499</v>
      </c>
      <c r="BA125">
        <v>0</v>
      </c>
      <c r="BB125">
        <v>0.62582923899999998</v>
      </c>
      <c r="BC125">
        <f>9.99917916*(-1)</f>
        <v>-9.9991791600000006</v>
      </c>
      <c r="BD125">
        <v>4717.2733159999998</v>
      </c>
      <c r="BE125">
        <v>0</v>
      </c>
      <c r="BF125">
        <v>0.83133479093931995</v>
      </c>
      <c r="BG125">
        <v>-9.8134672403685101</v>
      </c>
      <c r="BH125">
        <v>59.7488659419977</v>
      </c>
      <c r="BI125">
        <v>1</v>
      </c>
      <c r="BJ125">
        <v>0</v>
      </c>
      <c r="BK125">
        <f>0*(-1)</f>
        <v>0</v>
      </c>
      <c r="BL125">
        <v>0</v>
      </c>
    </row>
    <row r="126" spans="1:64" x14ac:dyDescent="0.4">
      <c r="A126">
        <v>0</v>
      </c>
      <c r="B126">
        <v>4.4795421718418398</v>
      </c>
      <c r="C126">
        <v>-5.49139229616316</v>
      </c>
      <c r="D126">
        <v>33.533321574999697</v>
      </c>
      <c r="E126">
        <v>0</v>
      </c>
      <c r="F126">
        <v>4.4558696893079501</v>
      </c>
      <c r="G126">
        <f>5.83826639641289*(-1)</f>
        <v>-5.83826639641289</v>
      </c>
      <c r="H126">
        <v>425.965545026992</v>
      </c>
      <c r="I126">
        <v>0</v>
      </c>
      <c r="J126">
        <v>3.0365501963163202</v>
      </c>
      <c r="K126">
        <v>-6.5776863341062901</v>
      </c>
      <c r="L126">
        <v>63.403849540001801</v>
      </c>
      <c r="M126">
        <v>0</v>
      </c>
      <c r="N126">
        <v>3.0564486799999999</v>
      </c>
      <c r="O126">
        <f>5.855062784*(-1)</f>
        <v>-5.8550627840000002</v>
      </c>
      <c r="P126">
        <v>233.99507299999999</v>
      </c>
      <c r="Q126">
        <v>0</v>
      </c>
      <c r="R126">
        <v>3.3176997189900601</v>
      </c>
      <c r="S126">
        <v>-5.6200161749081303</v>
      </c>
      <c r="T126">
        <v>29.156734883996201</v>
      </c>
      <c r="U126">
        <v>0</v>
      </c>
      <c r="V126">
        <v>3.3749033719999999</v>
      </c>
      <c r="W126">
        <f>5.362735697*(-1)</f>
        <v>-5.3627356969999997</v>
      </c>
      <c r="X126">
        <v>471.35191229999998</v>
      </c>
      <c r="Y126">
        <v>0</v>
      </c>
      <c r="Z126">
        <v>1.7968863234713099</v>
      </c>
      <c r="AA126">
        <v>-9.4814618943330498</v>
      </c>
      <c r="AB126">
        <v>76.579616258000897</v>
      </c>
      <c r="AC126">
        <v>1</v>
      </c>
      <c r="AD126">
        <v>0</v>
      </c>
      <c r="AE126">
        <f>0*(-1)</f>
        <v>0</v>
      </c>
      <c r="AF126">
        <v>0</v>
      </c>
      <c r="AG126">
        <v>0</v>
      </c>
      <c r="AH126">
        <v>1.4448218973700799</v>
      </c>
      <c r="AI126">
        <v>-8.7704470922395892</v>
      </c>
      <c r="AJ126">
        <v>110.33736395899901</v>
      </c>
      <c r="AK126">
        <v>1</v>
      </c>
      <c r="AL126">
        <v>0</v>
      </c>
      <c r="AM126">
        <f>0*(-1)</f>
        <v>0</v>
      </c>
      <c r="AN126">
        <v>0</v>
      </c>
      <c r="AO126">
        <v>0</v>
      </c>
      <c r="AP126">
        <v>0.86099849848751897</v>
      </c>
      <c r="AQ126">
        <v>-9.9089301832394998</v>
      </c>
      <c r="AR126">
        <v>137.64873791499801</v>
      </c>
      <c r="AS126">
        <v>1</v>
      </c>
      <c r="AT126">
        <v>0</v>
      </c>
      <c r="AU126">
        <f>0*(-1)</f>
        <v>0</v>
      </c>
      <c r="AV126">
        <v>7200</v>
      </c>
      <c r="AW126">
        <v>0</v>
      </c>
      <c r="AX126">
        <v>1.06946730186669</v>
      </c>
      <c r="AY126">
        <v>-9.8132447867698502</v>
      </c>
      <c r="AZ126">
        <v>71.751814888004404</v>
      </c>
      <c r="BA126">
        <v>1</v>
      </c>
      <c r="BB126">
        <v>0</v>
      </c>
      <c r="BC126">
        <f>0*(-1)</f>
        <v>0</v>
      </c>
      <c r="BD126">
        <v>7200</v>
      </c>
      <c r="BE126">
        <v>0</v>
      </c>
      <c r="BF126">
        <v>1.1701397450170301</v>
      </c>
      <c r="BG126">
        <v>-9.6442156895124</v>
      </c>
      <c r="BH126">
        <v>76.993428545996693</v>
      </c>
      <c r="BI126">
        <v>0</v>
      </c>
      <c r="BJ126">
        <v>0.93258691199999999</v>
      </c>
      <c r="BK126">
        <f>9.713123511*(-1)</f>
        <v>-9.7131235109999992</v>
      </c>
      <c r="BL126">
        <v>858.78803830000004</v>
      </c>
    </row>
    <row r="127" spans="1:64" x14ac:dyDescent="0.4">
      <c r="A127">
        <v>0</v>
      </c>
      <c r="B127">
        <v>5.6067065402675498</v>
      </c>
      <c r="C127">
        <v>-1.62435136434953</v>
      </c>
      <c r="D127">
        <v>32.302048942001399</v>
      </c>
      <c r="E127">
        <v>0</v>
      </c>
      <c r="F127">
        <v>5.61886170864432</v>
      </c>
      <c r="G127">
        <f>1.68095946589176*(-1)</f>
        <v>-1.6809594658917599</v>
      </c>
      <c r="H127">
        <v>78.647929648999707</v>
      </c>
      <c r="I127">
        <v>0</v>
      </c>
      <c r="J127">
        <v>2.3211233297156699</v>
      </c>
      <c r="K127">
        <v>-9.1750553385363602</v>
      </c>
      <c r="L127">
        <v>111.41209861400399</v>
      </c>
      <c r="M127">
        <v>1</v>
      </c>
      <c r="N127">
        <v>0</v>
      </c>
      <c r="O127">
        <f>0*(-1)</f>
        <v>0</v>
      </c>
      <c r="P127">
        <v>0</v>
      </c>
      <c r="Q127">
        <v>0</v>
      </c>
      <c r="R127">
        <v>3.86249380200297</v>
      </c>
      <c r="S127">
        <v>-4.8037429512586396</v>
      </c>
      <c r="T127">
        <v>29.030839209000899</v>
      </c>
      <c r="U127">
        <v>0</v>
      </c>
      <c r="V127">
        <v>3.7244516459999999</v>
      </c>
      <c r="W127">
        <f>5.420795851*(-1)</f>
        <v>-5.4207958510000003</v>
      </c>
      <c r="X127">
        <v>304.23374710000002</v>
      </c>
      <c r="Y127">
        <v>0</v>
      </c>
      <c r="Z127">
        <v>1.2945964646448</v>
      </c>
      <c r="AA127">
        <v>-9.4110064797932704</v>
      </c>
      <c r="AB127">
        <v>134.56577967499399</v>
      </c>
      <c r="AC127">
        <v>1</v>
      </c>
      <c r="AD127">
        <v>0</v>
      </c>
      <c r="AE127">
        <f>0*(-1)</f>
        <v>0</v>
      </c>
      <c r="AF127">
        <v>0</v>
      </c>
      <c r="AG127">
        <v>0</v>
      </c>
      <c r="AH127">
        <v>1.62839913956348</v>
      </c>
      <c r="AI127">
        <v>-7.9143295174708799</v>
      </c>
      <c r="AJ127">
        <v>75.248005526998895</v>
      </c>
      <c r="AK127">
        <v>0</v>
      </c>
      <c r="AL127">
        <v>1.6786279340000001</v>
      </c>
      <c r="AM127">
        <f>7.652589604*(-1)</f>
        <v>-7.6525896040000001</v>
      </c>
      <c r="AN127">
        <v>123.4930372</v>
      </c>
      <c r="AO127">
        <v>0</v>
      </c>
      <c r="AP127">
        <v>0.96273432882931198</v>
      </c>
      <c r="AQ127">
        <v>-9.6165373952706901</v>
      </c>
      <c r="AR127">
        <v>110.090548927</v>
      </c>
      <c r="AS127">
        <v>1</v>
      </c>
      <c r="AT127">
        <v>0</v>
      </c>
      <c r="AU127">
        <f>0*(-1)</f>
        <v>0</v>
      </c>
      <c r="AV127">
        <v>7200</v>
      </c>
      <c r="AW127">
        <v>0</v>
      </c>
      <c r="AX127">
        <v>1.1873829107689899</v>
      </c>
      <c r="AY127">
        <v>-8.3290360503056498</v>
      </c>
      <c r="AZ127">
        <v>135.82872021199699</v>
      </c>
      <c r="BA127">
        <v>0</v>
      </c>
      <c r="BB127">
        <v>1.1856778290000001</v>
      </c>
      <c r="BC127">
        <f>8.495780879*(-1)</f>
        <v>-8.4957808789999998</v>
      </c>
      <c r="BD127">
        <v>168.68614890000001</v>
      </c>
      <c r="BE127">
        <v>0</v>
      </c>
      <c r="BF127">
        <v>0.69485200719579399</v>
      </c>
      <c r="BG127">
        <v>-9.7958963403093602</v>
      </c>
      <c r="BH127">
        <v>77.551544802998194</v>
      </c>
      <c r="BI127">
        <v>1</v>
      </c>
      <c r="BJ127">
        <v>0</v>
      </c>
      <c r="BK127">
        <f>0*(-1)</f>
        <v>0</v>
      </c>
      <c r="BL127">
        <v>0</v>
      </c>
    </row>
    <row r="128" spans="1:64" x14ac:dyDescent="0.4">
      <c r="A128">
        <v>0</v>
      </c>
      <c r="B128">
        <v>3.9766288250386799</v>
      </c>
      <c r="C128">
        <v>-7.2411279667788202</v>
      </c>
      <c r="D128">
        <v>33.180621075996797</v>
      </c>
      <c r="E128">
        <v>0</v>
      </c>
      <c r="F128">
        <v>3.9503403348522501</v>
      </c>
      <c r="G128">
        <f>7.25639231552144*(-1)</f>
        <v>-7.25639231552144</v>
      </c>
      <c r="H128">
        <v>504.72432646500198</v>
      </c>
      <c r="I128">
        <v>0</v>
      </c>
      <c r="J128">
        <v>2.98872583798487</v>
      </c>
      <c r="K128">
        <v>-4.9658296594734601</v>
      </c>
      <c r="L128">
        <v>110.591525357995</v>
      </c>
      <c r="M128">
        <v>0</v>
      </c>
      <c r="N128">
        <v>3.1382976820000001</v>
      </c>
      <c r="O128">
        <f>5.234904517*(-1)</f>
        <v>-5.2349045170000004</v>
      </c>
      <c r="P128">
        <v>101.11837319999999</v>
      </c>
      <c r="Q128">
        <v>0</v>
      </c>
      <c r="R128">
        <v>2.1027856917780801</v>
      </c>
      <c r="S128">
        <v>-9.5971271731745293</v>
      </c>
      <c r="T128">
        <v>124.00279636200101</v>
      </c>
      <c r="U128">
        <v>0</v>
      </c>
      <c r="V128">
        <v>2.1054963770000001</v>
      </c>
      <c r="W128">
        <f>9.560702611*(-1)</f>
        <v>-9.560702611</v>
      </c>
      <c r="X128">
        <v>709.36436360000005</v>
      </c>
      <c r="Y128">
        <v>0</v>
      </c>
      <c r="Z128">
        <v>1.5963706015438399</v>
      </c>
      <c r="AA128">
        <v>-9.9141352431575207</v>
      </c>
      <c r="AB128">
        <v>136.05143165800101</v>
      </c>
      <c r="AC128">
        <v>1</v>
      </c>
      <c r="AD128">
        <v>0</v>
      </c>
      <c r="AE128">
        <f>0*(-1)</f>
        <v>0</v>
      </c>
      <c r="AF128">
        <v>0</v>
      </c>
      <c r="AG128">
        <v>0</v>
      </c>
      <c r="AH128">
        <v>2.9861351376004199</v>
      </c>
      <c r="AI128">
        <v>-5.63215661645593</v>
      </c>
      <c r="AJ128">
        <v>51.053790205005498</v>
      </c>
      <c r="AK128">
        <v>0</v>
      </c>
      <c r="AL128">
        <v>2.7529527919999999</v>
      </c>
      <c r="AM128">
        <f>6.621354947*(-1)</f>
        <v>-6.6213549470000004</v>
      </c>
      <c r="AN128">
        <v>348.0737393</v>
      </c>
      <c r="AO128">
        <v>0</v>
      </c>
      <c r="AP128">
        <v>3.9342757658462499</v>
      </c>
      <c r="AQ128">
        <v>-2.0431700589976698</v>
      </c>
      <c r="AR128">
        <v>86.424876003002197</v>
      </c>
      <c r="AS128">
        <v>0</v>
      </c>
      <c r="AT128">
        <v>3.9155942289999999</v>
      </c>
      <c r="AU128">
        <f>2.091186453*(-1)</f>
        <v>-2.0911864530000002</v>
      </c>
      <c r="AV128">
        <v>56.90651948</v>
      </c>
      <c r="AW128">
        <v>0</v>
      </c>
      <c r="AX128">
        <v>1.1079924812103801</v>
      </c>
      <c r="AY128">
        <v>-9.8875966301871401</v>
      </c>
      <c r="AZ128">
        <v>77.627261348999994</v>
      </c>
      <c r="BA128">
        <v>1</v>
      </c>
      <c r="BB128">
        <v>0</v>
      </c>
      <c r="BC128">
        <f>0*(-1)</f>
        <v>0</v>
      </c>
      <c r="BD128">
        <v>7200</v>
      </c>
      <c r="BE128">
        <v>0</v>
      </c>
      <c r="BF128">
        <v>1.01879920891664</v>
      </c>
      <c r="BG128">
        <v>-9.3451010954004907</v>
      </c>
      <c r="BH128">
        <v>106.19454534699599</v>
      </c>
      <c r="BI128">
        <v>1</v>
      </c>
      <c r="BJ128">
        <v>0</v>
      </c>
      <c r="BK128">
        <f>0*(-1)</f>
        <v>0</v>
      </c>
      <c r="BL128">
        <v>0</v>
      </c>
    </row>
    <row r="129" spans="1:64" x14ac:dyDescent="0.4">
      <c r="A129">
        <v>0</v>
      </c>
      <c r="B129">
        <v>3.6977750047996998</v>
      </c>
      <c r="C129">
        <v>-8.0000370660415001</v>
      </c>
      <c r="D129">
        <v>59.654535134002799</v>
      </c>
      <c r="E129">
        <v>0</v>
      </c>
      <c r="F129">
        <v>3.7390018267822902</v>
      </c>
      <c r="G129">
        <f>8.17882457405306*(-1)</f>
        <v>-8.1788245740530598</v>
      </c>
      <c r="H129">
        <v>357.876319189002</v>
      </c>
      <c r="I129">
        <v>0</v>
      </c>
      <c r="J129">
        <v>3.0733035986259498</v>
      </c>
      <c r="K129">
        <v>-6.5810078347771697</v>
      </c>
      <c r="L129">
        <v>110.263870319999</v>
      </c>
      <c r="M129">
        <v>0</v>
      </c>
      <c r="N129">
        <v>3.1466983979999998</v>
      </c>
      <c r="O129">
        <f>6.632883872*(-1)</f>
        <v>-6.6328838719999998</v>
      </c>
      <c r="P129">
        <v>235.02013980000001</v>
      </c>
      <c r="Q129">
        <v>0</v>
      </c>
      <c r="R129">
        <v>1.8116083460044199</v>
      </c>
      <c r="S129">
        <v>-9.9527055188129996</v>
      </c>
      <c r="T129">
        <v>86.900584728995398</v>
      </c>
      <c r="U129">
        <v>1</v>
      </c>
      <c r="V129">
        <v>0</v>
      </c>
      <c r="W129">
        <f>0*(-1)</f>
        <v>0</v>
      </c>
      <c r="X129">
        <v>0</v>
      </c>
      <c r="Y129">
        <v>0</v>
      </c>
      <c r="Z129">
        <v>1.5158903739768701</v>
      </c>
      <c r="AA129">
        <v>-9.9516951599261194</v>
      </c>
      <c r="AB129">
        <v>130.33694875000199</v>
      </c>
      <c r="AC129">
        <v>1</v>
      </c>
      <c r="AD129">
        <v>0</v>
      </c>
      <c r="AE129">
        <f>0*(-1)</f>
        <v>0</v>
      </c>
      <c r="AF129">
        <v>0</v>
      </c>
      <c r="AG129">
        <v>0</v>
      </c>
      <c r="AH129">
        <v>2.1748694007196199</v>
      </c>
      <c r="AI129">
        <v>-2.1620773023347399</v>
      </c>
      <c r="AJ129">
        <v>123.622079932996</v>
      </c>
      <c r="AK129">
        <v>0</v>
      </c>
      <c r="AL129">
        <v>1.9939537570000001</v>
      </c>
      <c r="AM129">
        <f>1.964324973*(-1)</f>
        <v>-1.9643249730000001</v>
      </c>
      <c r="AN129">
        <v>41.599590110000001</v>
      </c>
      <c r="AO129">
        <v>0</v>
      </c>
      <c r="AP129">
        <v>1.1699452358800699</v>
      </c>
      <c r="AQ129">
        <v>-9.8318081880612898</v>
      </c>
      <c r="AR129">
        <v>51.926753834006298</v>
      </c>
      <c r="AS129">
        <v>1</v>
      </c>
      <c r="AT129">
        <v>0</v>
      </c>
      <c r="AU129">
        <f>0*(-1)</f>
        <v>0</v>
      </c>
      <c r="AV129">
        <v>7200</v>
      </c>
      <c r="AW129">
        <v>0</v>
      </c>
      <c r="AX129">
        <v>0.80635247931517096</v>
      </c>
      <c r="AY129">
        <v>-9.9609972706429595</v>
      </c>
      <c r="AZ129">
        <v>160.22391610099999</v>
      </c>
      <c r="BA129">
        <v>1</v>
      </c>
      <c r="BB129">
        <v>0</v>
      </c>
      <c r="BC129">
        <f>0*(-1)</f>
        <v>0</v>
      </c>
      <c r="BD129">
        <v>7200</v>
      </c>
      <c r="BE129">
        <v>0</v>
      </c>
      <c r="BF129">
        <v>0.65786438216668197</v>
      </c>
      <c r="BG129">
        <v>-9.9571308929782596</v>
      </c>
      <c r="BH129">
        <v>104.44583473000201</v>
      </c>
      <c r="BI129">
        <v>1</v>
      </c>
      <c r="BJ129">
        <v>0</v>
      </c>
      <c r="BK129">
        <f>0*(-1)</f>
        <v>0</v>
      </c>
      <c r="BL129">
        <v>0</v>
      </c>
    </row>
    <row r="130" spans="1:64" x14ac:dyDescent="0.4">
      <c r="A130">
        <v>0</v>
      </c>
      <c r="B130">
        <v>4.5947900984081604</v>
      </c>
      <c r="C130">
        <v>-6.1472241529411997</v>
      </c>
      <c r="D130">
        <v>34.403840175997097</v>
      </c>
      <c r="E130">
        <v>0</v>
      </c>
      <c r="F130">
        <v>4.4448169229087302</v>
      </c>
      <c r="G130">
        <f>6.39513757322025*(-1)</f>
        <v>-6.39513757322025</v>
      </c>
      <c r="H130">
        <v>456.862271010992</v>
      </c>
      <c r="I130">
        <v>0</v>
      </c>
      <c r="J130">
        <v>2.3712112023629102</v>
      </c>
      <c r="K130">
        <v>-9.8228809910160599</v>
      </c>
      <c r="L130">
        <v>109.499923962997</v>
      </c>
      <c r="M130">
        <v>1</v>
      </c>
      <c r="N130">
        <v>0</v>
      </c>
      <c r="O130">
        <f>0*(-1)</f>
        <v>0</v>
      </c>
      <c r="P130">
        <v>0</v>
      </c>
      <c r="Q130">
        <v>0</v>
      </c>
      <c r="R130">
        <v>1.9256082482030401</v>
      </c>
      <c r="S130">
        <v>-9.8816226308737605</v>
      </c>
      <c r="T130">
        <v>87.430785734002697</v>
      </c>
      <c r="U130">
        <v>1</v>
      </c>
      <c r="V130">
        <v>0</v>
      </c>
      <c r="W130">
        <f>0*(-1)</f>
        <v>0</v>
      </c>
      <c r="X130">
        <v>0</v>
      </c>
      <c r="Y130">
        <v>0</v>
      </c>
      <c r="Z130">
        <v>3.9697534766081599</v>
      </c>
      <c r="AA130">
        <v>-0.88108505704292395</v>
      </c>
      <c r="AB130">
        <v>51.672080752003197</v>
      </c>
      <c r="AC130">
        <v>0</v>
      </c>
      <c r="AD130">
        <v>3.4619445830005899</v>
      </c>
      <c r="AE130">
        <f>0.879929220532942*(-1)</f>
        <v>-0.87992922053294198</v>
      </c>
      <c r="AF130">
        <v>42.023785512996199</v>
      </c>
      <c r="AG130">
        <v>0</v>
      </c>
      <c r="AH130">
        <v>1.4743945536994001</v>
      </c>
      <c r="AI130">
        <v>-9.7693213119828499</v>
      </c>
      <c r="AJ130">
        <v>118.87516148600101</v>
      </c>
      <c r="AK130">
        <v>1</v>
      </c>
      <c r="AL130">
        <v>0</v>
      </c>
      <c r="AM130">
        <f t="shared" ref="AM130:AM135" si="7">0*(-1)</f>
        <v>0</v>
      </c>
      <c r="AN130">
        <v>0</v>
      </c>
      <c r="AO130">
        <v>0</v>
      </c>
      <c r="AP130">
        <v>2.7448335975867302</v>
      </c>
      <c r="AQ130">
        <v>-7.1690421353291596</v>
      </c>
      <c r="AR130">
        <v>52.6723700719958</v>
      </c>
      <c r="AS130">
        <v>0</v>
      </c>
      <c r="AT130">
        <v>2.43993598</v>
      </c>
      <c r="AU130">
        <f>7.629776593*(-1)</f>
        <v>-7.6297765929999999</v>
      </c>
      <c r="AV130">
        <v>131.67488879999999</v>
      </c>
      <c r="AW130">
        <v>0</v>
      </c>
      <c r="AX130">
        <v>1.02947303795742</v>
      </c>
      <c r="AY130">
        <v>-9.7100390976444295</v>
      </c>
      <c r="AZ130">
        <v>160.50956783700499</v>
      </c>
      <c r="BA130">
        <v>1</v>
      </c>
      <c r="BB130">
        <v>0</v>
      </c>
      <c r="BC130">
        <f>0*(-1)</f>
        <v>0</v>
      </c>
      <c r="BD130">
        <v>7200</v>
      </c>
      <c r="BE130">
        <v>0</v>
      </c>
      <c r="BF130">
        <v>1.56836817288645</v>
      </c>
      <c r="BG130">
        <v>-6.4530209095890596</v>
      </c>
      <c r="BH130">
        <v>101.769872256998</v>
      </c>
      <c r="BI130">
        <v>0</v>
      </c>
      <c r="BJ130">
        <v>1.860785186</v>
      </c>
      <c r="BK130">
        <f>5.895783432*(-1)</f>
        <v>-5.895783432</v>
      </c>
      <c r="BL130">
        <v>83.930255329999994</v>
      </c>
    </row>
    <row r="131" spans="1:64" x14ac:dyDescent="0.4">
      <c r="A131">
        <v>0</v>
      </c>
      <c r="B131">
        <v>3.7259971856648599</v>
      </c>
      <c r="C131">
        <v>-8.3169196448654095</v>
      </c>
      <c r="D131">
        <v>34.120901659996797</v>
      </c>
      <c r="E131">
        <v>0</v>
      </c>
      <c r="F131">
        <v>3.65127283178201</v>
      </c>
      <c r="G131">
        <f>8.06852266690326*(-1)</f>
        <v>-8.0685226669032595</v>
      </c>
      <c r="H131">
        <v>334.95553904501099</v>
      </c>
      <c r="I131">
        <v>0</v>
      </c>
      <c r="J131">
        <v>3.2706381746589801</v>
      </c>
      <c r="K131">
        <v>-5.8234022598083497</v>
      </c>
      <c r="L131">
        <v>87.338416815997306</v>
      </c>
      <c r="M131">
        <v>0</v>
      </c>
      <c r="N131">
        <v>3.4213205699999998</v>
      </c>
      <c r="O131">
        <f>6.01843467*(-1)</f>
        <v>-6.0184346700000004</v>
      </c>
      <c r="P131">
        <v>217.81616389999999</v>
      </c>
      <c r="Q131">
        <v>0</v>
      </c>
      <c r="R131">
        <v>2.31499622532395</v>
      </c>
      <c r="S131">
        <v>-9.0666405773406797</v>
      </c>
      <c r="T131">
        <v>66.448197580000794</v>
      </c>
      <c r="U131">
        <v>1</v>
      </c>
      <c r="V131">
        <v>0</v>
      </c>
      <c r="W131">
        <f>0*(-1)</f>
        <v>0</v>
      </c>
      <c r="X131">
        <v>0</v>
      </c>
      <c r="Y131">
        <v>0</v>
      </c>
      <c r="Z131">
        <v>3.28273727348975</v>
      </c>
      <c r="AA131">
        <v>-4.3608919781913498</v>
      </c>
      <c r="AB131">
        <v>52.050121751999498</v>
      </c>
      <c r="AC131">
        <v>0</v>
      </c>
      <c r="AD131">
        <v>3.4606579528018702</v>
      </c>
      <c r="AE131">
        <f>4.11511686922469*(-1)</f>
        <v>-4.11511686922469</v>
      </c>
      <c r="AF131">
        <v>271.15075648199797</v>
      </c>
      <c r="AG131">
        <v>0</v>
      </c>
      <c r="AH131">
        <v>1.25811207276521</v>
      </c>
      <c r="AI131">
        <v>-9.9782913554061903</v>
      </c>
      <c r="AJ131">
        <v>143.84768138699999</v>
      </c>
      <c r="AK131">
        <v>1</v>
      </c>
      <c r="AL131">
        <v>0</v>
      </c>
      <c r="AM131">
        <f t="shared" si="7"/>
        <v>0</v>
      </c>
      <c r="AN131">
        <v>0</v>
      </c>
      <c r="AO131">
        <v>0</v>
      </c>
      <c r="AP131">
        <v>1.2411098646152601</v>
      </c>
      <c r="AQ131">
        <v>-9.4515776816356407</v>
      </c>
      <c r="AR131">
        <v>140.84751541900101</v>
      </c>
      <c r="AS131">
        <v>1</v>
      </c>
      <c r="AT131">
        <v>0</v>
      </c>
      <c r="AU131">
        <f>0*(-1)</f>
        <v>0</v>
      </c>
      <c r="AV131">
        <v>7200</v>
      </c>
      <c r="AW131">
        <v>0</v>
      </c>
      <c r="AX131">
        <v>1.14517839569627</v>
      </c>
      <c r="AY131">
        <v>-8.4961291056118</v>
      </c>
      <c r="AZ131">
        <v>62.484535230003502</v>
      </c>
      <c r="BA131">
        <v>0</v>
      </c>
      <c r="BB131">
        <v>1.306779342</v>
      </c>
      <c r="BC131">
        <f>8.29282071*(-1)</f>
        <v>-8.2928207100000009</v>
      </c>
      <c r="BD131">
        <v>118.47219</v>
      </c>
      <c r="BE131">
        <v>0</v>
      </c>
      <c r="BF131">
        <v>2.2173007729558698</v>
      </c>
      <c r="BG131">
        <v>-6.40847889149331</v>
      </c>
      <c r="BH131">
        <v>63.091094166003998</v>
      </c>
      <c r="BI131">
        <v>0</v>
      </c>
      <c r="BJ131">
        <v>2.4255004449999999</v>
      </c>
      <c r="BK131">
        <f>5.693293751*(-1)</f>
        <v>-5.6932937509999997</v>
      </c>
      <c r="BL131">
        <v>408.89497740000002</v>
      </c>
    </row>
    <row r="132" spans="1:64" x14ac:dyDescent="0.4">
      <c r="A132">
        <v>0</v>
      </c>
      <c r="B132">
        <v>3.9708997634113001</v>
      </c>
      <c r="C132">
        <v>-5.9202649646418397</v>
      </c>
      <c r="D132">
        <v>78.528882107995699</v>
      </c>
      <c r="E132">
        <v>0</v>
      </c>
      <c r="F132">
        <v>3.8156518455346702</v>
      </c>
      <c r="G132">
        <f>6.35650630132375*(-1)</f>
        <v>-6.3565063013237504</v>
      </c>
      <c r="H132">
        <v>233.22343077900501</v>
      </c>
      <c r="I132">
        <v>0</v>
      </c>
      <c r="J132">
        <v>1.5370479523060601</v>
      </c>
      <c r="K132">
        <v>-9.9030015530059199</v>
      </c>
      <c r="L132">
        <v>113.884772078003</v>
      </c>
      <c r="M132">
        <v>1</v>
      </c>
      <c r="N132">
        <v>0</v>
      </c>
      <c r="O132">
        <f>0*(-1)</f>
        <v>0</v>
      </c>
      <c r="P132">
        <v>0</v>
      </c>
      <c r="Q132">
        <v>0</v>
      </c>
      <c r="R132">
        <v>2.0282885250283198</v>
      </c>
      <c r="S132">
        <v>-9.4414316638397597</v>
      </c>
      <c r="T132">
        <v>125.105995742997</v>
      </c>
      <c r="U132">
        <v>1</v>
      </c>
      <c r="V132">
        <v>0</v>
      </c>
      <c r="W132">
        <f>0*(-1)</f>
        <v>0</v>
      </c>
      <c r="X132">
        <v>0</v>
      </c>
      <c r="Y132">
        <v>0</v>
      </c>
      <c r="Z132">
        <v>1.5112781291861701</v>
      </c>
      <c r="AA132">
        <v>-9.6591398492188301</v>
      </c>
      <c r="AB132">
        <v>134.801540666005</v>
      </c>
      <c r="AC132">
        <v>1</v>
      </c>
      <c r="AD132">
        <v>0</v>
      </c>
      <c r="AE132">
        <f>0*(-1)</f>
        <v>0</v>
      </c>
      <c r="AF132">
        <v>0</v>
      </c>
      <c r="AG132">
        <v>0</v>
      </c>
      <c r="AH132">
        <v>2.2310361882256098</v>
      </c>
      <c r="AI132">
        <v>-8.8085088150256805</v>
      </c>
      <c r="AJ132">
        <v>91.272894244997502</v>
      </c>
      <c r="AK132">
        <v>1</v>
      </c>
      <c r="AL132">
        <v>0</v>
      </c>
      <c r="AM132">
        <f t="shared" si="7"/>
        <v>0</v>
      </c>
      <c r="AN132">
        <v>0</v>
      </c>
      <c r="AO132">
        <v>0</v>
      </c>
      <c r="AP132">
        <v>1.63375560683231</v>
      </c>
      <c r="AQ132">
        <v>-7.8688647987548404</v>
      </c>
      <c r="AR132">
        <v>111.69760087099699</v>
      </c>
      <c r="AS132">
        <v>0</v>
      </c>
      <c r="AT132">
        <v>1.818764263</v>
      </c>
      <c r="AU132">
        <f>7.652191017*(-1)</f>
        <v>-7.6521910169999998</v>
      </c>
      <c r="AV132">
        <v>180.21885800000001</v>
      </c>
      <c r="AW132">
        <v>0</v>
      </c>
      <c r="AX132">
        <v>2.43496662614201</v>
      </c>
      <c r="AY132">
        <v>-7.3010331003984303</v>
      </c>
      <c r="AZ132">
        <v>82.608691492001498</v>
      </c>
      <c r="BA132">
        <v>0</v>
      </c>
      <c r="BB132">
        <v>2.3727393569999999</v>
      </c>
      <c r="BC132">
        <f>7.668218361*(-1)</f>
        <v>-7.6682183610000001</v>
      </c>
      <c r="BD132">
        <v>161.2435783</v>
      </c>
      <c r="BE132">
        <v>0</v>
      </c>
      <c r="BF132">
        <v>0.76202869323849198</v>
      </c>
      <c r="BG132">
        <v>-9.4170266663625295</v>
      </c>
      <c r="BH132">
        <v>98.579496750004097</v>
      </c>
      <c r="BI132">
        <v>1</v>
      </c>
      <c r="BJ132">
        <v>0</v>
      </c>
      <c r="BK132">
        <f>0*(-1)</f>
        <v>0</v>
      </c>
      <c r="BL132">
        <v>0</v>
      </c>
    </row>
    <row r="133" spans="1:64" x14ac:dyDescent="0.4">
      <c r="A133">
        <v>0</v>
      </c>
      <c r="B133">
        <v>3.2050064321121301</v>
      </c>
      <c r="C133">
        <v>-9.7228360637676605</v>
      </c>
      <c r="D133">
        <v>75.410269628999202</v>
      </c>
      <c r="E133">
        <v>1</v>
      </c>
      <c r="F133">
        <v>0</v>
      </c>
      <c r="G133">
        <f>0*(-1)</f>
        <v>0</v>
      </c>
      <c r="H133">
        <v>0</v>
      </c>
      <c r="I133">
        <v>0</v>
      </c>
      <c r="J133">
        <v>4.9424916873673803</v>
      </c>
      <c r="K133">
        <v>-2.1374656434056001</v>
      </c>
      <c r="L133">
        <v>32.060702663002303</v>
      </c>
      <c r="M133">
        <v>0</v>
      </c>
      <c r="N133">
        <v>5.1831145300000001</v>
      </c>
      <c r="O133">
        <f>2.162450486*(-1)</f>
        <v>-2.162450486</v>
      </c>
      <c r="P133">
        <v>167.25307960000001</v>
      </c>
      <c r="Q133">
        <v>0</v>
      </c>
      <c r="R133">
        <v>2.0082993745823701</v>
      </c>
      <c r="S133">
        <v>-9.7461072559986608</v>
      </c>
      <c r="T133">
        <v>87.759702779003405</v>
      </c>
      <c r="U133">
        <v>1</v>
      </c>
      <c r="V133">
        <v>0</v>
      </c>
      <c r="W133">
        <f>0*(-1)</f>
        <v>0</v>
      </c>
      <c r="X133">
        <v>0</v>
      </c>
      <c r="Y133">
        <v>0</v>
      </c>
      <c r="Z133">
        <v>1.1536092740270101</v>
      </c>
      <c r="AA133">
        <v>-1.19736853127474</v>
      </c>
      <c r="AB133">
        <v>132.43591235199699</v>
      </c>
      <c r="AC133">
        <v>0</v>
      </c>
      <c r="AD133">
        <v>1.1536092740270101</v>
      </c>
      <c r="AE133">
        <f>1.19736853127474*(-1)</f>
        <v>-1.19736853127474</v>
      </c>
      <c r="AF133">
        <v>14.054951543999699</v>
      </c>
      <c r="AG133">
        <v>0</v>
      </c>
      <c r="AH133">
        <v>1.44641016402578</v>
      </c>
      <c r="AI133">
        <v>-9.8304696274408894</v>
      </c>
      <c r="AJ133">
        <v>119.592078241999</v>
      </c>
      <c r="AK133">
        <v>1</v>
      </c>
      <c r="AL133">
        <v>0</v>
      </c>
      <c r="AM133">
        <f t="shared" si="7"/>
        <v>0</v>
      </c>
      <c r="AN133">
        <v>0</v>
      </c>
      <c r="AO133">
        <v>0</v>
      </c>
      <c r="AP133">
        <v>3.9362353751389398</v>
      </c>
      <c r="AQ133">
        <v>-3.96259352090363</v>
      </c>
      <c r="AR133">
        <v>52.879098948993402</v>
      </c>
      <c r="AS133">
        <v>0</v>
      </c>
      <c r="AT133">
        <v>3.754502579</v>
      </c>
      <c r="AU133">
        <f>3.595096592*(-1)</f>
        <v>-3.595096592</v>
      </c>
      <c r="AV133">
        <v>95.306513069999994</v>
      </c>
      <c r="AW133">
        <v>0</v>
      </c>
      <c r="AX133">
        <v>0.91030551820353001</v>
      </c>
      <c r="AY133">
        <v>-9.6179130806360007</v>
      </c>
      <c r="AZ133">
        <v>63.001219274003198</v>
      </c>
      <c r="BA133">
        <v>0</v>
      </c>
      <c r="BB133">
        <v>0.87043519499999999</v>
      </c>
      <c r="BC133">
        <f>9.690402708*(-1)</f>
        <v>-9.6904027080000006</v>
      </c>
      <c r="BD133">
        <v>266.41770179999997</v>
      </c>
      <c r="BE133">
        <v>0</v>
      </c>
      <c r="BF133">
        <v>0.78635129828762096</v>
      </c>
      <c r="BG133">
        <v>-9.7948256046734503</v>
      </c>
      <c r="BH133">
        <v>102.780782540001</v>
      </c>
      <c r="BI133">
        <v>1</v>
      </c>
      <c r="BJ133">
        <v>0</v>
      </c>
      <c r="BK133">
        <f>0*(-1)</f>
        <v>0</v>
      </c>
      <c r="BL133">
        <v>0</v>
      </c>
    </row>
    <row r="134" spans="1:64" x14ac:dyDescent="0.4">
      <c r="A134">
        <v>0</v>
      </c>
      <c r="B134">
        <v>4.4503581887363302</v>
      </c>
      <c r="C134">
        <v>-4.4195644339451103</v>
      </c>
      <c r="D134">
        <v>77.489265650998206</v>
      </c>
      <c r="E134">
        <v>0</v>
      </c>
      <c r="F134">
        <v>3.9970618040234198</v>
      </c>
      <c r="G134">
        <f>4.40397328467911*(-1)</f>
        <v>-4.4039732846791102</v>
      </c>
      <c r="H134">
        <v>160.00608062800799</v>
      </c>
      <c r="I134">
        <v>0</v>
      </c>
      <c r="J134">
        <v>2.9527250863101102</v>
      </c>
      <c r="K134">
        <v>-8.8788113728417208</v>
      </c>
      <c r="L134">
        <v>34.190108517999697</v>
      </c>
      <c r="M134">
        <v>0</v>
      </c>
      <c r="N134">
        <v>3.014999929</v>
      </c>
      <c r="O134">
        <f>8.754692951*(-1)</f>
        <v>-8.7546929509999991</v>
      </c>
      <c r="P134">
        <v>461.193175</v>
      </c>
      <c r="Q134">
        <v>0</v>
      </c>
      <c r="R134">
        <v>4.21005636497922</v>
      </c>
      <c r="S134">
        <v>-3.0544461168638999</v>
      </c>
      <c r="T134">
        <v>28.731160984003498</v>
      </c>
      <c r="U134">
        <v>0</v>
      </c>
      <c r="V134">
        <v>4.5285658959999999</v>
      </c>
      <c r="W134">
        <f>2.599342157*(-1)</f>
        <v>-2.5993421570000002</v>
      </c>
      <c r="X134">
        <v>114.71340530000001</v>
      </c>
      <c r="Y134">
        <v>0</v>
      </c>
      <c r="Z134">
        <v>2.6919842836311201</v>
      </c>
      <c r="AA134">
        <v>-8.0990406482380894</v>
      </c>
      <c r="AB134">
        <v>53.990830756003497</v>
      </c>
      <c r="AC134">
        <v>1</v>
      </c>
      <c r="AD134">
        <v>0</v>
      </c>
      <c r="AE134">
        <f>0*(-1)</f>
        <v>0</v>
      </c>
      <c r="AF134">
        <v>0</v>
      </c>
      <c r="AG134">
        <v>0</v>
      </c>
      <c r="AH134">
        <v>1.46286016424258</v>
      </c>
      <c r="AI134">
        <v>-9.6161375429354692</v>
      </c>
      <c r="AJ134">
        <v>90.799213104000899</v>
      </c>
      <c r="AK134">
        <v>1</v>
      </c>
      <c r="AL134">
        <v>0</v>
      </c>
      <c r="AM134">
        <f t="shared" si="7"/>
        <v>0</v>
      </c>
      <c r="AN134">
        <v>0</v>
      </c>
      <c r="AO134">
        <v>0</v>
      </c>
      <c r="AP134">
        <v>1.6845165300536999</v>
      </c>
      <c r="AQ134">
        <v>-7.0350526152850898</v>
      </c>
      <c r="AR134">
        <v>85.981001681997398</v>
      </c>
      <c r="AS134">
        <v>0</v>
      </c>
      <c r="AT134">
        <v>1.7904501159999999</v>
      </c>
      <c r="AU134">
        <f>6.583223003*(-1)</f>
        <v>-6.5832230029999996</v>
      </c>
      <c r="AV134">
        <v>87.855715020000005</v>
      </c>
      <c r="AW134">
        <v>0</v>
      </c>
      <c r="AX134">
        <v>1.9411348498085801</v>
      </c>
      <c r="AY134">
        <v>-4.9585652185820397</v>
      </c>
      <c r="AZ134">
        <v>63.609311705003996</v>
      </c>
      <c r="BA134">
        <v>0</v>
      </c>
      <c r="BB134">
        <v>1.9932680519999999</v>
      </c>
      <c r="BC134">
        <f>5.180992523*(-1)</f>
        <v>-5.1809925229999996</v>
      </c>
      <c r="BD134">
        <v>66.812382119999995</v>
      </c>
      <c r="BE134">
        <v>0</v>
      </c>
      <c r="BF134">
        <v>1.2002658716511001</v>
      </c>
      <c r="BG134">
        <v>-9.3122432792289001</v>
      </c>
      <c r="BH134">
        <v>117.78660186599799</v>
      </c>
      <c r="BI134">
        <v>1</v>
      </c>
      <c r="BJ134">
        <v>0</v>
      </c>
      <c r="BK134">
        <f>0*(-1)</f>
        <v>0</v>
      </c>
      <c r="BL134">
        <v>0</v>
      </c>
    </row>
    <row r="135" spans="1:64" x14ac:dyDescent="0.4">
      <c r="A135">
        <v>0</v>
      </c>
      <c r="B135">
        <v>3.2670509072681102</v>
      </c>
      <c r="C135">
        <v>-9.6156834815676806</v>
      </c>
      <c r="D135">
        <v>75.624387746996902</v>
      </c>
      <c r="E135">
        <v>1</v>
      </c>
      <c r="F135">
        <v>0</v>
      </c>
      <c r="G135">
        <f>0*(-1)</f>
        <v>0</v>
      </c>
      <c r="H135">
        <v>0</v>
      </c>
      <c r="I135">
        <v>0</v>
      </c>
      <c r="J135">
        <v>1.44510077498411</v>
      </c>
      <c r="K135">
        <v>-9.7450410025051006</v>
      </c>
      <c r="L135">
        <v>87.120915614999802</v>
      </c>
      <c r="M135">
        <v>1</v>
      </c>
      <c r="N135">
        <v>0</v>
      </c>
      <c r="O135">
        <f>0*(-1)</f>
        <v>0</v>
      </c>
      <c r="P135">
        <v>0</v>
      </c>
      <c r="Q135">
        <v>0</v>
      </c>
      <c r="R135">
        <v>4.3095945028533196</v>
      </c>
      <c r="S135">
        <v>-3.8107731526403898</v>
      </c>
      <c r="T135">
        <v>28.475980781993702</v>
      </c>
      <c r="U135">
        <v>0</v>
      </c>
      <c r="V135">
        <v>4.1022883380000001</v>
      </c>
      <c r="W135">
        <f>3.848757768*(-1)</f>
        <v>-3.848757768</v>
      </c>
      <c r="X135">
        <v>213.41048989999999</v>
      </c>
      <c r="Y135">
        <v>0</v>
      </c>
      <c r="Z135">
        <v>2.2852301327343101</v>
      </c>
      <c r="AA135">
        <v>-7.2363767802317502</v>
      </c>
      <c r="AB135">
        <v>53.395890920997701</v>
      </c>
      <c r="AC135">
        <v>0</v>
      </c>
      <c r="AD135">
        <v>2.4169289651131001</v>
      </c>
      <c r="AE135">
        <f>7.05266731177534*(-1)</f>
        <v>-7.0526673117753402</v>
      </c>
      <c r="AF135">
        <v>640.00874194099697</v>
      </c>
      <c r="AG135">
        <v>0</v>
      </c>
      <c r="AH135">
        <v>1.27668678087883</v>
      </c>
      <c r="AI135">
        <v>-9.6959278714002899</v>
      </c>
      <c r="AJ135">
        <v>111.454721109999</v>
      </c>
      <c r="AK135">
        <v>1</v>
      </c>
      <c r="AL135">
        <v>0</v>
      </c>
      <c r="AM135">
        <f t="shared" si="7"/>
        <v>0</v>
      </c>
      <c r="AN135">
        <v>0</v>
      </c>
      <c r="AO135">
        <v>0</v>
      </c>
      <c r="AP135">
        <v>1.1333527938546399</v>
      </c>
      <c r="AQ135">
        <v>-9.5671098286577898</v>
      </c>
      <c r="AR135">
        <v>110.924200869994</v>
      </c>
      <c r="AS135">
        <v>1</v>
      </c>
      <c r="AT135">
        <v>0</v>
      </c>
      <c r="AU135">
        <f>0*(-1)</f>
        <v>0</v>
      </c>
      <c r="AV135">
        <v>7200</v>
      </c>
      <c r="AW135">
        <v>0</v>
      </c>
      <c r="AX135">
        <v>1.12896685354353</v>
      </c>
      <c r="AY135">
        <v>-9.7368803056919297</v>
      </c>
      <c r="AZ135">
        <v>96.638999501999905</v>
      </c>
      <c r="BA135">
        <v>1</v>
      </c>
      <c r="BB135">
        <v>0</v>
      </c>
      <c r="BC135">
        <f>0*(-1)</f>
        <v>0</v>
      </c>
      <c r="BD135">
        <v>7200</v>
      </c>
      <c r="BE135">
        <v>0</v>
      </c>
      <c r="BF135">
        <v>2.2646296741485998</v>
      </c>
      <c r="BG135">
        <v>-7.3305769306295199</v>
      </c>
      <c r="BH135">
        <v>62.928154975997998</v>
      </c>
      <c r="BI135">
        <v>0</v>
      </c>
      <c r="BJ135">
        <v>2.166546061</v>
      </c>
      <c r="BK135">
        <f>7.394854123*(-1)</f>
        <v>-7.394854123</v>
      </c>
      <c r="BL135">
        <v>344.23748640000002</v>
      </c>
    </row>
    <row r="136" spans="1:64" x14ac:dyDescent="0.4">
      <c r="A136">
        <v>0</v>
      </c>
      <c r="B136">
        <v>2.4008968150066199</v>
      </c>
      <c r="C136">
        <v>-9.3852341288556005</v>
      </c>
      <c r="D136">
        <v>78.511296682998307</v>
      </c>
      <c r="E136">
        <v>1</v>
      </c>
      <c r="F136">
        <v>0</v>
      </c>
      <c r="G136">
        <f>0*(-1)</f>
        <v>0</v>
      </c>
      <c r="H136">
        <v>0</v>
      </c>
      <c r="I136">
        <v>0</v>
      </c>
      <c r="J136">
        <v>3.1129869190006501</v>
      </c>
      <c r="K136">
        <v>-7.6537894711058998</v>
      </c>
      <c r="L136">
        <v>111.774155800994</v>
      </c>
      <c r="M136">
        <v>0</v>
      </c>
      <c r="N136">
        <v>3.0186051100000002</v>
      </c>
      <c r="O136">
        <f>7.099206772*(-1)</f>
        <v>-7.0992067719999996</v>
      </c>
      <c r="P136">
        <v>280.22092950000001</v>
      </c>
      <c r="Q136">
        <v>0</v>
      </c>
      <c r="R136">
        <v>1.5920967336270699</v>
      </c>
      <c r="S136">
        <v>-9.4740400768703399</v>
      </c>
      <c r="T136">
        <v>85.458598903001899</v>
      </c>
      <c r="U136">
        <v>0</v>
      </c>
      <c r="V136">
        <v>1.888810447</v>
      </c>
      <c r="W136">
        <f>9.254824715*(-1)</f>
        <v>-9.2548247149999998</v>
      </c>
      <c r="X136">
        <v>322.10652390000001</v>
      </c>
      <c r="Y136">
        <v>0</v>
      </c>
      <c r="Z136">
        <v>1.1192212959418499</v>
      </c>
      <c r="AA136">
        <v>-9.4131012651688497</v>
      </c>
      <c r="AB136">
        <v>132.50735326099601</v>
      </c>
      <c r="AC136">
        <v>1</v>
      </c>
      <c r="AD136">
        <v>0</v>
      </c>
      <c r="AE136">
        <f>0*(-1)</f>
        <v>0</v>
      </c>
      <c r="AF136">
        <v>0</v>
      </c>
      <c r="AG136">
        <v>0</v>
      </c>
      <c r="AH136">
        <v>1.8358202170857401</v>
      </c>
      <c r="AI136">
        <v>-4.8710166580946801</v>
      </c>
      <c r="AJ136">
        <v>78.638986650999797</v>
      </c>
      <c r="AK136">
        <v>0</v>
      </c>
      <c r="AL136">
        <v>1.835820217</v>
      </c>
      <c r="AM136">
        <f>4.871016658*(-1)</f>
        <v>-4.8710166580000003</v>
      </c>
      <c r="AN136">
        <v>93.409842049999995</v>
      </c>
      <c r="AO136">
        <v>0</v>
      </c>
      <c r="AP136">
        <v>1.2084735901051999</v>
      </c>
      <c r="AQ136">
        <v>-8.6444297821867604</v>
      </c>
      <c r="AR136">
        <v>134.766405481997</v>
      </c>
      <c r="AS136">
        <v>1</v>
      </c>
      <c r="AT136">
        <v>0</v>
      </c>
      <c r="AU136">
        <f>0*(-1)</f>
        <v>0</v>
      </c>
      <c r="AV136">
        <v>7200</v>
      </c>
      <c r="AW136">
        <v>0</v>
      </c>
      <c r="AX136">
        <v>2.1752480034922899</v>
      </c>
      <c r="AY136">
        <v>-3.0273309756738902</v>
      </c>
      <c r="AZ136">
        <v>62.7412719790008</v>
      </c>
      <c r="BA136">
        <v>0</v>
      </c>
      <c r="BB136">
        <v>2.1752480030000001</v>
      </c>
      <c r="BC136">
        <f>3.027330976*(-1)</f>
        <v>-3.027330976</v>
      </c>
      <c r="BD136">
        <v>32.27895444</v>
      </c>
      <c r="BE136">
        <v>0</v>
      </c>
      <c r="BF136">
        <v>1.61812821578852</v>
      </c>
      <c r="BG136">
        <v>-8.0282343765784603</v>
      </c>
      <c r="BH136">
        <v>77.187831889001203</v>
      </c>
      <c r="BI136">
        <v>0</v>
      </c>
      <c r="BJ136">
        <v>1.576450533</v>
      </c>
      <c r="BK136">
        <f>8.132549504*(-1)</f>
        <v>-8.132549504</v>
      </c>
      <c r="BL136">
        <v>550.59504579999998</v>
      </c>
    </row>
    <row r="137" spans="1:64" x14ac:dyDescent="0.4">
      <c r="A137">
        <v>0</v>
      </c>
      <c r="B137">
        <v>5.2573283193319602</v>
      </c>
      <c r="C137">
        <v>-2.3981382590900502</v>
      </c>
      <c r="D137">
        <v>34.5250145840036</v>
      </c>
      <c r="E137">
        <v>0</v>
      </c>
      <c r="F137">
        <v>5.1892983767990302</v>
      </c>
      <c r="G137">
        <f>2.29400553979057*(-1)</f>
        <v>-2.2940055397905699</v>
      </c>
      <c r="H137">
        <v>182.28472567198301</v>
      </c>
      <c r="I137">
        <v>0</v>
      </c>
      <c r="J137">
        <v>2.2697100329469899</v>
      </c>
      <c r="K137">
        <v>-9.7218220945391494</v>
      </c>
      <c r="L137">
        <v>111.783359582994</v>
      </c>
      <c r="M137">
        <v>1</v>
      </c>
      <c r="N137">
        <v>0</v>
      </c>
      <c r="O137">
        <f>0*(-1)</f>
        <v>0</v>
      </c>
      <c r="P137">
        <v>0</v>
      </c>
      <c r="Q137">
        <v>0</v>
      </c>
      <c r="R137">
        <v>1.86816658938733</v>
      </c>
      <c r="S137">
        <v>-9.9106000451719396</v>
      </c>
      <c r="T137">
        <v>66.267026583002007</v>
      </c>
      <c r="U137">
        <v>1</v>
      </c>
      <c r="V137">
        <v>0</v>
      </c>
      <c r="W137">
        <f>0*(-1)</f>
        <v>0</v>
      </c>
      <c r="X137">
        <v>0</v>
      </c>
      <c r="Y137">
        <v>0</v>
      </c>
      <c r="Z137">
        <v>1.2592353543976</v>
      </c>
      <c r="AA137">
        <v>-9.5715743392931092</v>
      </c>
      <c r="AB137">
        <v>127.558833121001</v>
      </c>
      <c r="AC137">
        <v>1</v>
      </c>
      <c r="AD137">
        <v>0</v>
      </c>
      <c r="AE137">
        <f>0*(-1)</f>
        <v>0</v>
      </c>
      <c r="AF137">
        <v>0</v>
      </c>
      <c r="AG137">
        <v>0</v>
      </c>
      <c r="AH137">
        <v>1.38100326374452</v>
      </c>
      <c r="AI137">
        <v>-8.7785301355417094</v>
      </c>
      <c r="AJ137">
        <v>76.305493883999503</v>
      </c>
      <c r="AK137">
        <v>1</v>
      </c>
      <c r="AL137">
        <v>0</v>
      </c>
      <c r="AM137">
        <f>0*(-1)</f>
        <v>0</v>
      </c>
      <c r="AN137">
        <v>0</v>
      </c>
      <c r="AO137">
        <v>0</v>
      </c>
      <c r="AP137">
        <v>1.23807592044026</v>
      </c>
      <c r="AQ137">
        <v>-9.6855768737013506</v>
      </c>
      <c r="AR137">
        <v>136.62544723000599</v>
      </c>
      <c r="AS137">
        <v>1</v>
      </c>
      <c r="AT137">
        <v>0</v>
      </c>
      <c r="AU137">
        <f>0*(-1)</f>
        <v>0</v>
      </c>
      <c r="AV137">
        <v>7200</v>
      </c>
      <c r="AW137">
        <v>0</v>
      </c>
      <c r="AX137">
        <v>1.3761922003122999</v>
      </c>
      <c r="AY137">
        <v>-9.4861072671274993</v>
      </c>
      <c r="AZ137">
        <v>46.722056480000902</v>
      </c>
      <c r="BA137">
        <v>1</v>
      </c>
      <c r="BB137">
        <v>0</v>
      </c>
      <c r="BC137">
        <f>0*(-1)</f>
        <v>0</v>
      </c>
      <c r="BD137">
        <v>7200</v>
      </c>
      <c r="BE137">
        <v>0</v>
      </c>
      <c r="BF137">
        <v>1.6951609466753701</v>
      </c>
      <c r="BG137">
        <v>-8.8035325554772808</v>
      </c>
      <c r="BH137">
        <v>57.523427503998299</v>
      </c>
      <c r="BI137">
        <v>1</v>
      </c>
      <c r="BJ137">
        <v>0</v>
      </c>
      <c r="BK137">
        <f>0*(-1)</f>
        <v>0</v>
      </c>
      <c r="BL137">
        <v>0</v>
      </c>
    </row>
    <row r="138" spans="1:64" x14ac:dyDescent="0.4">
      <c r="A138">
        <v>0</v>
      </c>
      <c r="B138">
        <v>2.8630117441977099</v>
      </c>
      <c r="C138">
        <v>-8.2695007583558304</v>
      </c>
      <c r="D138">
        <v>77.917042683002293</v>
      </c>
      <c r="E138">
        <v>0</v>
      </c>
      <c r="F138">
        <v>3.0960564125602499</v>
      </c>
      <c r="G138">
        <f>8.01012137278576*(-1)</f>
        <v>-8.0101213727857594</v>
      </c>
      <c r="H138">
        <v>215.694329867954</v>
      </c>
      <c r="I138">
        <v>0</v>
      </c>
      <c r="J138">
        <v>3.6037560561551101</v>
      </c>
      <c r="K138">
        <v>-2.9388776608873601</v>
      </c>
      <c r="L138">
        <v>64.054732263997707</v>
      </c>
      <c r="M138">
        <v>0</v>
      </c>
      <c r="N138">
        <v>3.492550386</v>
      </c>
      <c r="O138">
        <f>2.732624894*(-1)</f>
        <v>-2.7326248940000002</v>
      </c>
      <c r="P138">
        <v>108.39946019999999</v>
      </c>
      <c r="Q138">
        <v>0</v>
      </c>
      <c r="R138">
        <v>2.5253721808903502</v>
      </c>
      <c r="S138">
        <v>-8.3504494145911199</v>
      </c>
      <c r="T138">
        <v>122.179556928</v>
      </c>
      <c r="U138">
        <v>0</v>
      </c>
      <c r="V138">
        <v>2.4907161289999999</v>
      </c>
      <c r="W138">
        <f>8.42628626*(-1)</f>
        <v>-8.4262862599999995</v>
      </c>
      <c r="X138">
        <v>325.50389150000001</v>
      </c>
      <c r="Y138">
        <v>0</v>
      </c>
      <c r="Z138">
        <v>1.61424722676205</v>
      </c>
      <c r="AA138">
        <v>-9.2479070769558298</v>
      </c>
      <c r="AB138">
        <v>136.95956791399601</v>
      </c>
      <c r="AC138">
        <v>1</v>
      </c>
      <c r="AD138">
        <v>0</v>
      </c>
      <c r="AE138">
        <f>0*(-1)</f>
        <v>0</v>
      </c>
      <c r="AF138">
        <v>0</v>
      </c>
      <c r="AG138">
        <v>0</v>
      </c>
      <c r="AH138">
        <v>1.30488786327621</v>
      </c>
      <c r="AI138">
        <v>-9.2782796827654703</v>
      </c>
      <c r="AJ138">
        <v>118.85007783200101</v>
      </c>
      <c r="AK138">
        <v>1</v>
      </c>
      <c r="AL138">
        <v>0</v>
      </c>
      <c r="AM138">
        <f>0*(-1)</f>
        <v>0</v>
      </c>
      <c r="AN138">
        <v>0</v>
      </c>
      <c r="AO138">
        <v>0</v>
      </c>
      <c r="AP138">
        <v>1.98439148901475</v>
      </c>
      <c r="AQ138">
        <v>-3.9240268976814301</v>
      </c>
      <c r="AR138">
        <v>57.405414729000697</v>
      </c>
      <c r="AS138">
        <v>0</v>
      </c>
      <c r="AT138">
        <v>1.791153641</v>
      </c>
      <c r="AU138">
        <f>4.025491145*(-1)</f>
        <v>-4.0254911450000002</v>
      </c>
      <c r="AV138">
        <v>45.429320140000002</v>
      </c>
      <c r="AW138">
        <v>0</v>
      </c>
      <c r="AX138">
        <v>1.0233497894130199</v>
      </c>
      <c r="AY138">
        <v>-9.8706684682349906</v>
      </c>
      <c r="AZ138">
        <v>162.06645831</v>
      </c>
      <c r="BA138">
        <v>1</v>
      </c>
      <c r="BB138">
        <v>0</v>
      </c>
      <c r="BC138">
        <f>0*(-1)</f>
        <v>0</v>
      </c>
      <c r="BD138">
        <v>7200</v>
      </c>
      <c r="BE138">
        <v>0</v>
      </c>
      <c r="BF138">
        <v>1.0642122094333399</v>
      </c>
      <c r="BG138">
        <v>-9.6556300797352801</v>
      </c>
      <c r="BH138">
        <v>76.630134238002896</v>
      </c>
      <c r="BI138">
        <v>0</v>
      </c>
      <c r="BJ138">
        <v>0.83330420000000005</v>
      </c>
      <c r="BK138">
        <f>9.859905001*(-1)</f>
        <v>-9.8599050009999996</v>
      </c>
      <c r="BL138">
        <v>933.75168510000003</v>
      </c>
    </row>
    <row r="139" spans="1:64" x14ac:dyDescent="0.4">
      <c r="A139">
        <v>0</v>
      </c>
      <c r="B139">
        <v>4.7841545940319197</v>
      </c>
      <c r="C139">
        <v>-5.7309700680572604</v>
      </c>
      <c r="D139">
        <v>33.129311681004701</v>
      </c>
      <c r="E139">
        <v>0</v>
      </c>
      <c r="F139">
        <v>4.58714679337068</v>
      </c>
      <c r="G139">
        <f>5.51956294371151*(-1)</f>
        <v>-5.5195629437115103</v>
      </c>
      <c r="H139">
        <v>328.03503367293098</v>
      </c>
      <c r="I139">
        <v>0</v>
      </c>
      <c r="J139">
        <v>4.2054973060952099</v>
      </c>
      <c r="K139">
        <v>-5.1961247314215004</v>
      </c>
      <c r="L139">
        <v>32.513548410002798</v>
      </c>
      <c r="M139">
        <v>0</v>
      </c>
      <c r="N139">
        <v>4.7473139509999998</v>
      </c>
      <c r="O139">
        <f>5.088888835*(-1)</f>
        <v>-5.0888888349999997</v>
      </c>
      <c r="P139">
        <v>211.82759160000001</v>
      </c>
      <c r="Q139">
        <v>0</v>
      </c>
      <c r="R139">
        <v>2.33876043665901</v>
      </c>
      <c r="S139">
        <v>-8.8167050544535996</v>
      </c>
      <c r="T139">
        <v>126.016673698999</v>
      </c>
      <c r="U139">
        <v>0</v>
      </c>
      <c r="V139">
        <v>2.3408634350000002</v>
      </c>
      <c r="W139">
        <f>8.814621896*(-1)</f>
        <v>-8.8146218960000002</v>
      </c>
      <c r="X139">
        <v>483.61748160000002</v>
      </c>
      <c r="Y139">
        <v>0</v>
      </c>
      <c r="Z139">
        <v>2.37003415920756</v>
      </c>
      <c r="AA139">
        <v>-2.1686293733713198</v>
      </c>
      <c r="AB139">
        <v>116.524686379998</v>
      </c>
      <c r="AC139">
        <v>0</v>
      </c>
      <c r="AD139">
        <v>2.4649437671818499</v>
      </c>
      <c r="AE139">
        <f>2.02056365340251*(-1)</f>
        <v>-2.02056365340251</v>
      </c>
      <c r="AF139">
        <v>30.281543205026502</v>
      </c>
      <c r="AG139">
        <v>0</v>
      </c>
      <c r="AH139">
        <v>2.3689323741398902</v>
      </c>
      <c r="AI139">
        <v>-7.6164328546788198</v>
      </c>
      <c r="AJ139">
        <v>54.6427425399961</v>
      </c>
      <c r="AK139">
        <v>0</v>
      </c>
      <c r="AL139">
        <v>2.4568761549999998</v>
      </c>
      <c r="AM139">
        <f>7.258845552*(-1)</f>
        <v>-7.2588455520000004</v>
      </c>
      <c r="AN139">
        <v>433.59719530000001</v>
      </c>
      <c r="AO139">
        <v>0</v>
      </c>
      <c r="AP139">
        <v>1.5443007799808</v>
      </c>
      <c r="AQ139">
        <v>-9.5419645668045003</v>
      </c>
      <c r="AR139">
        <v>88.883067390001003</v>
      </c>
      <c r="AS139">
        <v>1</v>
      </c>
      <c r="AT139">
        <v>0</v>
      </c>
      <c r="AU139">
        <f>0*(-1)</f>
        <v>0</v>
      </c>
      <c r="AV139">
        <v>7200</v>
      </c>
      <c r="AW139">
        <v>0</v>
      </c>
      <c r="AX139">
        <v>1.4628127447775301</v>
      </c>
      <c r="AY139">
        <v>-7.8618707429475103</v>
      </c>
      <c r="AZ139">
        <v>62.940383540997502</v>
      </c>
      <c r="BA139">
        <v>0</v>
      </c>
      <c r="BB139">
        <v>1.4095753740000001</v>
      </c>
      <c r="BC139">
        <f>8.005314102*(-1)</f>
        <v>-8.0053141019999998</v>
      </c>
      <c r="BD139">
        <v>201.70509440000001</v>
      </c>
      <c r="BE139">
        <v>0</v>
      </c>
      <c r="BF139">
        <v>0.70538197295101202</v>
      </c>
      <c r="BG139">
        <v>-9.9103845329824392</v>
      </c>
      <c r="BH139">
        <v>99.729528873001897</v>
      </c>
      <c r="BI139">
        <v>1</v>
      </c>
      <c r="BJ139">
        <v>0</v>
      </c>
      <c r="BK139">
        <f>0*(-1)</f>
        <v>0</v>
      </c>
      <c r="BL139">
        <v>0</v>
      </c>
    </row>
    <row r="140" spans="1:64" x14ac:dyDescent="0.4">
      <c r="A140">
        <v>0</v>
      </c>
      <c r="B140">
        <v>5.60049220873747</v>
      </c>
      <c r="C140">
        <v>-1.3423847688891399</v>
      </c>
      <c r="D140">
        <v>33.675176609001902</v>
      </c>
      <c r="E140">
        <v>0</v>
      </c>
      <c r="F140">
        <v>5.8956013992378402</v>
      </c>
      <c r="G140">
        <f>1.34238619964518*(-1)</f>
        <v>-1.34238619964518</v>
      </c>
      <c r="H140">
        <v>121.955311555997</v>
      </c>
      <c r="I140">
        <v>0</v>
      </c>
      <c r="J140">
        <v>2.3076655664039398</v>
      </c>
      <c r="K140">
        <v>-9.4286952695641197</v>
      </c>
      <c r="L140">
        <v>109.66550659699701</v>
      </c>
      <c r="M140">
        <v>1</v>
      </c>
      <c r="N140">
        <v>0</v>
      </c>
      <c r="O140">
        <f>0*(-1)</f>
        <v>0</v>
      </c>
      <c r="P140">
        <v>0</v>
      </c>
      <c r="Q140">
        <v>0</v>
      </c>
      <c r="R140">
        <v>2.5996792903636701</v>
      </c>
      <c r="S140">
        <v>-6.3856159858648001</v>
      </c>
      <c r="T140">
        <v>66.736461287000495</v>
      </c>
      <c r="U140">
        <v>0</v>
      </c>
      <c r="V140">
        <v>2.634789944</v>
      </c>
      <c r="W140">
        <f>5.806114482*(-1)</f>
        <v>-5.8061144819999999</v>
      </c>
      <c r="X140">
        <v>115.2151846</v>
      </c>
      <c r="Y140">
        <v>0</v>
      </c>
      <c r="Z140">
        <v>1.8278554588184699</v>
      </c>
      <c r="AA140">
        <v>-9.7404351130008404</v>
      </c>
      <c r="AB140">
        <v>94.925076422005006</v>
      </c>
      <c r="AC140">
        <v>0</v>
      </c>
      <c r="AD140">
        <v>1.8492394664943499</v>
      </c>
      <c r="AE140">
        <f>9.29516474468458*(-1)</f>
        <v>-9.2951647446845804</v>
      </c>
      <c r="AF140">
        <v>719.69577800901595</v>
      </c>
      <c r="AG140">
        <v>0</v>
      </c>
      <c r="AH140">
        <v>3.4813410741330801</v>
      </c>
      <c r="AI140">
        <v>-3.35149450123079</v>
      </c>
      <c r="AJ140">
        <v>55.283857607995699</v>
      </c>
      <c r="AK140">
        <v>0</v>
      </c>
      <c r="AL140">
        <v>3.5343866369999999</v>
      </c>
      <c r="AM140">
        <f>3.332083378*(-1)</f>
        <v>-3.3320833780000001</v>
      </c>
      <c r="AN140">
        <v>224.38749490000001</v>
      </c>
      <c r="AO140">
        <v>0</v>
      </c>
      <c r="AP140">
        <v>0.73556461857625399</v>
      </c>
      <c r="AQ140">
        <v>-9.9971703568578398</v>
      </c>
      <c r="AR140">
        <v>110.728501397999</v>
      </c>
      <c r="AS140">
        <v>1</v>
      </c>
      <c r="AT140">
        <v>0</v>
      </c>
      <c r="AU140">
        <f>0*(-1)</f>
        <v>0</v>
      </c>
      <c r="AV140">
        <v>7200</v>
      </c>
      <c r="AW140">
        <v>0</v>
      </c>
      <c r="AX140">
        <v>1.0038267067183499</v>
      </c>
      <c r="AY140">
        <v>-9.6535896247217305</v>
      </c>
      <c r="AZ140">
        <v>75.578994339004495</v>
      </c>
      <c r="BA140">
        <v>0</v>
      </c>
      <c r="BB140">
        <v>1.045104816</v>
      </c>
      <c r="BC140">
        <f>9.473532125*(-1)</f>
        <v>-9.4735321250000002</v>
      </c>
      <c r="BD140">
        <v>268.2163802</v>
      </c>
      <c r="BE140">
        <v>0</v>
      </c>
      <c r="BF140">
        <v>3.80123994805039</v>
      </c>
      <c r="BG140">
        <v>-1.9648713712872601</v>
      </c>
      <c r="BH140">
        <v>63.388189696997799</v>
      </c>
      <c r="BI140">
        <v>0</v>
      </c>
      <c r="BJ140">
        <v>3.9496329829999999</v>
      </c>
      <c r="BK140">
        <f>1.972429962*(-1)</f>
        <v>-1.9724299620000001</v>
      </c>
      <c r="BL140">
        <v>129.82713190000001</v>
      </c>
    </row>
    <row r="141" spans="1:64" x14ac:dyDescent="0.4">
      <c r="A141">
        <v>0</v>
      </c>
      <c r="B141">
        <v>3.6846911936026201</v>
      </c>
      <c r="C141">
        <v>-8.5322576695038101</v>
      </c>
      <c r="D141">
        <v>34.424142404001003</v>
      </c>
      <c r="E141">
        <v>0</v>
      </c>
      <c r="F141">
        <v>3.7485140273029001</v>
      </c>
      <c r="G141">
        <f>8.36321267135639*(-1)</f>
        <v>-8.3632126713563899</v>
      </c>
      <c r="H141">
        <v>493.09305468294701</v>
      </c>
      <c r="I141">
        <v>0</v>
      </c>
      <c r="J141">
        <v>1.92982886113098</v>
      </c>
      <c r="K141">
        <v>-9.5559983063391005</v>
      </c>
      <c r="L141">
        <v>88.730624596995696</v>
      </c>
      <c r="M141">
        <v>1</v>
      </c>
      <c r="N141">
        <v>0</v>
      </c>
      <c r="O141">
        <f>0*(-1)</f>
        <v>0</v>
      </c>
      <c r="P141">
        <v>0</v>
      </c>
      <c r="Q141">
        <v>0</v>
      </c>
      <c r="R141">
        <v>4.6517667202343498</v>
      </c>
      <c r="S141">
        <v>-2.1257169826417002</v>
      </c>
      <c r="T141">
        <v>29.532312489005498</v>
      </c>
      <c r="U141">
        <v>0</v>
      </c>
      <c r="V141">
        <v>4.7413383590000002</v>
      </c>
      <c r="W141">
        <f>2.124008729*(-1)</f>
        <v>-2.1240087289999998</v>
      </c>
      <c r="X141">
        <v>158.80309209999999</v>
      </c>
      <c r="Y141">
        <v>0</v>
      </c>
      <c r="Z141">
        <v>1.1051442785512899</v>
      </c>
      <c r="AA141">
        <v>-9.2773113624396295</v>
      </c>
      <c r="AB141">
        <v>142.396491517996</v>
      </c>
      <c r="AC141">
        <v>1</v>
      </c>
      <c r="AD141">
        <v>0</v>
      </c>
      <c r="AE141">
        <f>0*(-1)</f>
        <v>0</v>
      </c>
      <c r="AF141">
        <v>0</v>
      </c>
      <c r="AG141">
        <v>0</v>
      </c>
      <c r="AH141">
        <v>1.50408598999572</v>
      </c>
      <c r="AI141">
        <v>-8.3249648476799702</v>
      </c>
      <c r="AJ141">
        <v>82.886492735997294</v>
      </c>
      <c r="AK141">
        <v>0</v>
      </c>
      <c r="AL141">
        <v>1.5662439050000001</v>
      </c>
      <c r="AM141">
        <f>8.322815861*(-1)</f>
        <v>-8.3228158610000005</v>
      </c>
      <c r="AN141">
        <v>209.9448458</v>
      </c>
      <c r="AO141">
        <v>0</v>
      </c>
      <c r="AP141">
        <v>3.03966432853889</v>
      </c>
      <c r="AQ141">
        <v>-4.8110462377802401</v>
      </c>
      <c r="AR141">
        <v>86.456795748003003</v>
      </c>
      <c r="AS141">
        <v>0</v>
      </c>
      <c r="AT141">
        <v>3.0207649019999998</v>
      </c>
      <c r="AU141">
        <f>4.938124496*(-1)</f>
        <v>-4.9381244960000004</v>
      </c>
      <c r="AV141">
        <v>148.2522621</v>
      </c>
      <c r="AW141">
        <v>0</v>
      </c>
      <c r="AX141">
        <v>1.3645994542150199</v>
      </c>
      <c r="AY141">
        <v>-7.7026844265914098</v>
      </c>
      <c r="AZ141">
        <v>134.34859217699699</v>
      </c>
      <c r="BA141">
        <v>0</v>
      </c>
      <c r="BB141">
        <v>1.5981173870000001</v>
      </c>
      <c r="BC141">
        <f>7.699654964*(-1)</f>
        <v>-7.6996549639999996</v>
      </c>
      <c r="BD141">
        <v>97.053158960000005</v>
      </c>
      <c r="BE141">
        <v>0</v>
      </c>
      <c r="BF141">
        <v>1.0731948190970599</v>
      </c>
      <c r="BG141">
        <v>-9.7176121722400808</v>
      </c>
      <c r="BH141">
        <v>62.111529283996703</v>
      </c>
      <c r="BI141">
        <v>1</v>
      </c>
      <c r="BJ141">
        <v>0</v>
      </c>
      <c r="BK141">
        <f t="shared" ref="BK141:BK146" si="8">0*(-1)</f>
        <v>0</v>
      </c>
      <c r="BL141">
        <v>0</v>
      </c>
    </row>
    <row r="142" spans="1:64" x14ac:dyDescent="0.4">
      <c r="A142">
        <v>0</v>
      </c>
      <c r="B142">
        <v>2.5899972591240599</v>
      </c>
      <c r="C142">
        <v>-9.1879269466201006</v>
      </c>
      <c r="D142">
        <v>57.112260983994901</v>
      </c>
      <c r="E142">
        <v>1</v>
      </c>
      <c r="F142">
        <v>0</v>
      </c>
      <c r="G142">
        <f>0*(-1)</f>
        <v>0</v>
      </c>
      <c r="H142">
        <v>0</v>
      </c>
      <c r="I142">
        <v>0</v>
      </c>
      <c r="J142">
        <v>2.3599108524737602</v>
      </c>
      <c r="K142">
        <v>-9.87838067997194</v>
      </c>
      <c r="L142">
        <v>111.063463208003</v>
      </c>
      <c r="M142">
        <v>0</v>
      </c>
      <c r="N142">
        <v>2.372794436</v>
      </c>
      <c r="O142">
        <f>9.84760861*(-1)</f>
        <v>-9.84760861</v>
      </c>
      <c r="P142">
        <v>869.30898379999996</v>
      </c>
      <c r="Q142">
        <v>0</v>
      </c>
      <c r="R142">
        <v>2.56049343168034</v>
      </c>
      <c r="S142">
        <v>-4.5203465183715199</v>
      </c>
      <c r="T142">
        <v>141.71187488699701</v>
      </c>
      <c r="U142">
        <v>0</v>
      </c>
      <c r="V142">
        <v>2.600691029</v>
      </c>
      <c r="W142">
        <f>4.351929146*(-1)</f>
        <v>-4.3519291459999998</v>
      </c>
      <c r="X142">
        <v>87.7507813</v>
      </c>
      <c r="Y142">
        <v>0</v>
      </c>
      <c r="Z142">
        <v>1.28950267451971</v>
      </c>
      <c r="AA142">
        <v>-9.47012030245393</v>
      </c>
      <c r="AB142">
        <v>135.38173824600301</v>
      </c>
      <c r="AC142">
        <v>1</v>
      </c>
      <c r="AD142">
        <v>0</v>
      </c>
      <c r="AE142">
        <f>0*(-1)</f>
        <v>0</v>
      </c>
      <c r="AF142">
        <v>0</v>
      </c>
      <c r="AG142">
        <v>0</v>
      </c>
      <c r="AH142">
        <v>1.6657839348435699</v>
      </c>
      <c r="AI142">
        <v>-8.2995472981728309</v>
      </c>
      <c r="AJ142">
        <v>79.086733104995801</v>
      </c>
      <c r="AK142">
        <v>0</v>
      </c>
      <c r="AL142">
        <v>1.7023158949999999</v>
      </c>
      <c r="AM142">
        <f>9.101884657*(-1)</f>
        <v>-9.1018846569999994</v>
      </c>
      <c r="AN142">
        <v>194.04429239999999</v>
      </c>
      <c r="AO142">
        <v>0</v>
      </c>
      <c r="AP142">
        <v>1.5599624458863099</v>
      </c>
      <c r="AQ142">
        <v>-9.6235066740043393</v>
      </c>
      <c r="AR142">
        <v>52.1858205719981</v>
      </c>
      <c r="AS142">
        <v>0</v>
      </c>
      <c r="AT142">
        <v>1.423253863</v>
      </c>
      <c r="AU142">
        <f>9.603432571*(-1)</f>
        <v>-9.6034325710000008</v>
      </c>
      <c r="AV142">
        <v>580.28046810000001</v>
      </c>
      <c r="AW142">
        <v>0</v>
      </c>
      <c r="AX142">
        <v>1.4329329192848601</v>
      </c>
      <c r="AY142">
        <v>-8.6676992216079505</v>
      </c>
      <c r="AZ142">
        <v>71.965579622999897</v>
      </c>
      <c r="BA142">
        <v>1</v>
      </c>
      <c r="BB142">
        <v>0</v>
      </c>
      <c r="BC142">
        <f>0*(-1)</f>
        <v>0</v>
      </c>
      <c r="BD142">
        <v>7200</v>
      </c>
      <c r="BE142">
        <v>0</v>
      </c>
      <c r="BF142">
        <v>0.78444428845177505</v>
      </c>
      <c r="BG142">
        <v>-9.8957568358410199</v>
      </c>
      <c r="BH142">
        <v>64.140810361001002</v>
      </c>
      <c r="BI142">
        <v>1</v>
      </c>
      <c r="BJ142">
        <v>0</v>
      </c>
      <c r="BK142">
        <f t="shared" si="8"/>
        <v>0</v>
      </c>
      <c r="BL142">
        <v>0</v>
      </c>
    </row>
    <row r="143" spans="1:64" x14ac:dyDescent="0.4">
      <c r="A143">
        <v>0</v>
      </c>
      <c r="B143">
        <v>4.6868707680775303</v>
      </c>
      <c r="C143">
        <v>-4.7560015024529099</v>
      </c>
      <c r="D143">
        <v>32.050496969000903</v>
      </c>
      <c r="E143">
        <v>0</v>
      </c>
      <c r="F143">
        <v>4.63324433698756</v>
      </c>
      <c r="G143">
        <f>4.78028995751136*(-1)</f>
        <v>-4.7802899575113598</v>
      </c>
      <c r="H143">
        <v>362.31691608100601</v>
      </c>
      <c r="I143">
        <v>0</v>
      </c>
      <c r="J143">
        <v>2.3530090843721001</v>
      </c>
      <c r="K143">
        <v>-8.5649466708545194</v>
      </c>
      <c r="L143">
        <v>86.925202591999494</v>
      </c>
      <c r="M143">
        <v>0</v>
      </c>
      <c r="N143">
        <v>2.4658549939999999</v>
      </c>
      <c r="O143">
        <f>8.722212478*(-1)</f>
        <v>-8.7222124779999994</v>
      </c>
      <c r="P143">
        <v>264.10127999999997</v>
      </c>
      <c r="Q143">
        <v>0</v>
      </c>
      <c r="R143">
        <v>1.84858961402469</v>
      </c>
      <c r="S143">
        <v>-9.9178617659748802</v>
      </c>
      <c r="T143">
        <v>66.345297202999006</v>
      </c>
      <c r="U143">
        <v>1</v>
      </c>
      <c r="V143">
        <v>0</v>
      </c>
      <c r="W143">
        <f>0*(-1)</f>
        <v>0</v>
      </c>
      <c r="X143">
        <v>0</v>
      </c>
      <c r="Y143">
        <v>0</v>
      </c>
      <c r="Z143">
        <v>1.4840397350785599</v>
      </c>
      <c r="AA143">
        <v>-1.5805656648783799</v>
      </c>
      <c r="AB143">
        <v>140.32155693200099</v>
      </c>
      <c r="AC143">
        <v>0</v>
      </c>
      <c r="AD143">
        <v>1.4669950844453301</v>
      </c>
      <c r="AE143">
        <f>1.60687505474883*(-1)</f>
        <v>-1.60687505474883</v>
      </c>
      <c r="AF143">
        <v>12.247380092972801</v>
      </c>
      <c r="AG143">
        <v>0</v>
      </c>
      <c r="AH143">
        <v>1.17157795400023</v>
      </c>
      <c r="AI143">
        <v>-9.5241839006516305</v>
      </c>
      <c r="AJ143">
        <v>119.834243935001</v>
      </c>
      <c r="AK143">
        <v>1</v>
      </c>
      <c r="AL143">
        <v>0</v>
      </c>
      <c r="AM143">
        <f>0*(-1)</f>
        <v>0</v>
      </c>
      <c r="AN143">
        <v>7200</v>
      </c>
      <c r="AO143">
        <v>0</v>
      </c>
      <c r="AP143">
        <v>1.48448422168752</v>
      </c>
      <c r="AQ143">
        <v>-9.2404690615725293</v>
      </c>
      <c r="AR143">
        <v>110.288228604003</v>
      </c>
      <c r="AS143">
        <v>1</v>
      </c>
      <c r="AT143">
        <v>0</v>
      </c>
      <c r="AU143">
        <f>0*(-1)</f>
        <v>0</v>
      </c>
      <c r="AV143">
        <v>7200</v>
      </c>
      <c r="AW143">
        <v>0</v>
      </c>
      <c r="AX143">
        <v>1.3504703194307801</v>
      </c>
      <c r="AY143">
        <v>-9.4285671036109502</v>
      </c>
      <c r="AZ143">
        <v>96.586762832004695</v>
      </c>
      <c r="BA143">
        <v>0</v>
      </c>
      <c r="BB143">
        <v>1.691307428</v>
      </c>
      <c r="BC143">
        <f>8.982187943*(-1)</f>
        <v>-8.9821879429999996</v>
      </c>
      <c r="BD143">
        <v>411.31741399999999</v>
      </c>
      <c r="BE143">
        <v>0</v>
      </c>
      <c r="BF143">
        <v>0.72563972702085799</v>
      </c>
      <c r="BG143">
        <v>-9.7960000013480801</v>
      </c>
      <c r="BH143">
        <v>57.3669731620029</v>
      </c>
      <c r="BI143">
        <v>1</v>
      </c>
      <c r="BJ143">
        <v>0</v>
      </c>
      <c r="BK143">
        <f t="shared" si="8"/>
        <v>0</v>
      </c>
      <c r="BL143">
        <v>0</v>
      </c>
    </row>
    <row r="144" spans="1:64" x14ac:dyDescent="0.4">
      <c r="A144">
        <v>0</v>
      </c>
      <c r="B144">
        <v>5.0493870379605301</v>
      </c>
      <c r="C144">
        <v>-3.27984791184294</v>
      </c>
      <c r="D144">
        <v>32.398527855002598</v>
      </c>
      <c r="E144">
        <v>0</v>
      </c>
      <c r="F144">
        <v>5.1380993157133803</v>
      </c>
      <c r="G144">
        <f>3.97841471487919*(-1)</f>
        <v>-3.97841471487919</v>
      </c>
      <c r="H144">
        <v>169.558358891983</v>
      </c>
      <c r="I144">
        <v>0</v>
      </c>
      <c r="J144">
        <v>3.0150149640974</v>
      </c>
      <c r="K144">
        <v>-6.2482459855164301</v>
      </c>
      <c r="L144">
        <v>62.448952730002901</v>
      </c>
      <c r="M144">
        <v>0</v>
      </c>
      <c r="N144">
        <v>2.962156271</v>
      </c>
      <c r="O144">
        <f>6.432987138*(-1)</f>
        <v>-6.4329871379999997</v>
      </c>
      <c r="P144">
        <v>132.2235167</v>
      </c>
      <c r="Q144">
        <v>0</v>
      </c>
      <c r="R144">
        <v>1.82472209216753</v>
      </c>
      <c r="S144">
        <v>-9.6722691248206303</v>
      </c>
      <c r="T144">
        <v>138.75664552600199</v>
      </c>
      <c r="U144">
        <v>1</v>
      </c>
      <c r="V144">
        <v>0</v>
      </c>
      <c r="W144">
        <f>0*(-1)</f>
        <v>0</v>
      </c>
      <c r="X144">
        <v>0</v>
      </c>
      <c r="Y144">
        <v>0</v>
      </c>
      <c r="Z144">
        <v>4.3077111756514199</v>
      </c>
      <c r="AA144">
        <v>-3.0431603354141501</v>
      </c>
      <c r="AB144">
        <v>95.204707224009297</v>
      </c>
      <c r="AC144">
        <v>0</v>
      </c>
      <c r="AD144">
        <v>3.88729468507128</v>
      </c>
      <c r="AE144">
        <f>3.04314365470382*(-1)</f>
        <v>-3.0431436547038202</v>
      </c>
      <c r="AF144">
        <v>138.19748179009099</v>
      </c>
      <c r="AG144">
        <v>0</v>
      </c>
      <c r="AH144">
        <v>3.5282977448347301</v>
      </c>
      <c r="AI144">
        <v>-0.78937485480134895</v>
      </c>
      <c r="AJ144">
        <v>56.565916657011201</v>
      </c>
      <c r="AK144">
        <v>0</v>
      </c>
      <c r="AL144">
        <v>2.9381793649999999</v>
      </c>
      <c r="AM144">
        <f>0.789419139*(-1)</f>
        <v>-0.78941913900000005</v>
      </c>
      <c r="AN144">
        <v>9.4044561380000005</v>
      </c>
      <c r="AO144">
        <v>0</v>
      </c>
      <c r="AP144">
        <v>1.05350662992967</v>
      </c>
      <c r="AQ144">
        <v>-9.8830769662873692</v>
      </c>
      <c r="AR144">
        <v>52.5164335279987</v>
      </c>
      <c r="AS144">
        <v>1</v>
      </c>
      <c r="AT144">
        <v>0</v>
      </c>
      <c r="AU144">
        <f>0*(-1)</f>
        <v>0</v>
      </c>
      <c r="AV144">
        <v>7200</v>
      </c>
      <c r="AW144">
        <v>0</v>
      </c>
      <c r="AX144">
        <v>1.3967694910327999</v>
      </c>
      <c r="AY144">
        <v>-6.5105322443556197</v>
      </c>
      <c r="AZ144">
        <v>164.307505534001</v>
      </c>
      <c r="BA144">
        <v>0</v>
      </c>
      <c r="BB144">
        <v>1.319380277</v>
      </c>
      <c r="BC144">
        <f>6.859604162*(-1)</f>
        <v>-6.8596041620000001</v>
      </c>
      <c r="BD144">
        <v>108.1218993</v>
      </c>
      <c r="BE144">
        <v>0</v>
      </c>
      <c r="BF144">
        <v>0.64525588258102395</v>
      </c>
      <c r="BG144">
        <v>-9.9983021051281398</v>
      </c>
      <c r="BH144">
        <v>97.365593786002094</v>
      </c>
      <c r="BI144">
        <v>1</v>
      </c>
      <c r="BJ144">
        <v>0</v>
      </c>
      <c r="BK144">
        <f t="shared" si="8"/>
        <v>0</v>
      </c>
      <c r="BL144">
        <v>0</v>
      </c>
    </row>
    <row r="145" spans="1:64" x14ac:dyDescent="0.4">
      <c r="A145">
        <v>0</v>
      </c>
      <c r="B145">
        <v>3.0522133412219601</v>
      </c>
      <c r="C145">
        <v>-9.8615442190437506</v>
      </c>
      <c r="D145">
        <v>56.534933807997703</v>
      </c>
      <c r="E145">
        <v>1</v>
      </c>
      <c r="F145">
        <v>0</v>
      </c>
      <c r="G145">
        <f t="shared" ref="G145:G150" si="9">0*(-1)</f>
        <v>0</v>
      </c>
      <c r="H145">
        <v>0</v>
      </c>
      <c r="I145">
        <v>0</v>
      </c>
      <c r="J145">
        <v>3.1936576320602201</v>
      </c>
      <c r="K145">
        <v>-2.8630444662254999</v>
      </c>
      <c r="L145">
        <v>110.413935384</v>
      </c>
      <c r="M145">
        <v>0</v>
      </c>
      <c r="N145">
        <v>2.7062904379999999</v>
      </c>
      <c r="O145">
        <f>2.410243218*(-1)</f>
        <v>-2.4102432180000002</v>
      </c>
      <c r="P145">
        <v>43.347299599999999</v>
      </c>
      <c r="Q145">
        <v>0</v>
      </c>
      <c r="R145">
        <v>2.50051701523951</v>
      </c>
      <c r="S145">
        <v>-8.0231706589789695</v>
      </c>
      <c r="T145">
        <v>136.36901834200299</v>
      </c>
      <c r="U145">
        <v>0</v>
      </c>
      <c r="V145">
        <v>2.5313509110000001</v>
      </c>
      <c r="W145">
        <f>8.769856762*(-1)</f>
        <v>-8.7698567619999999</v>
      </c>
      <c r="X145">
        <v>184.5320547</v>
      </c>
      <c r="Y145">
        <v>0</v>
      </c>
      <c r="Z145">
        <v>1.4081812484264</v>
      </c>
      <c r="AA145">
        <v>-8.7792621101613193</v>
      </c>
      <c r="AB145">
        <v>137.42727683499101</v>
      </c>
      <c r="AC145">
        <v>1</v>
      </c>
      <c r="AD145">
        <v>0</v>
      </c>
      <c r="AE145">
        <f>0*(-1)</f>
        <v>0</v>
      </c>
      <c r="AF145">
        <v>0</v>
      </c>
      <c r="AG145">
        <v>0</v>
      </c>
      <c r="AH145">
        <v>1.43234819122832</v>
      </c>
      <c r="AI145">
        <v>-9.8480974864967799</v>
      </c>
      <c r="AJ145">
        <v>98.005315321002797</v>
      </c>
      <c r="AK145">
        <v>1</v>
      </c>
      <c r="AL145">
        <v>0</v>
      </c>
      <c r="AM145">
        <f>0*(-1)</f>
        <v>0</v>
      </c>
      <c r="AN145">
        <v>7200</v>
      </c>
      <c r="AO145">
        <v>0</v>
      </c>
      <c r="AP145">
        <v>0.77867404060490397</v>
      </c>
      <c r="AQ145">
        <v>-9.7195599210693899</v>
      </c>
      <c r="AR145">
        <v>117.224193476002</v>
      </c>
      <c r="AS145">
        <v>1</v>
      </c>
      <c r="AT145">
        <v>0</v>
      </c>
      <c r="AU145">
        <f>0*(-1)</f>
        <v>0</v>
      </c>
      <c r="AV145">
        <v>7200</v>
      </c>
      <c r="AW145">
        <v>0</v>
      </c>
      <c r="AX145">
        <v>2.6778575843255901</v>
      </c>
      <c r="AY145">
        <v>-6.1762872032871803</v>
      </c>
      <c r="AZ145">
        <v>47.5663241380025</v>
      </c>
      <c r="BA145">
        <v>0</v>
      </c>
      <c r="BB145">
        <v>2.5249920559999999</v>
      </c>
      <c r="BC145">
        <f>6.195343125*(-1)</f>
        <v>-6.195343125</v>
      </c>
      <c r="BD145">
        <v>233.12145190000001</v>
      </c>
      <c r="BE145">
        <v>0</v>
      </c>
      <c r="BF145">
        <v>0.95113888852531203</v>
      </c>
      <c r="BG145">
        <v>-9.6846766456036306</v>
      </c>
      <c r="BH145">
        <v>100.816268631002</v>
      </c>
      <c r="BI145">
        <v>1</v>
      </c>
      <c r="BJ145">
        <v>0</v>
      </c>
      <c r="BK145">
        <f t="shared" si="8"/>
        <v>0</v>
      </c>
      <c r="BL145">
        <v>0</v>
      </c>
    </row>
    <row r="146" spans="1:64" x14ac:dyDescent="0.4">
      <c r="A146">
        <v>0</v>
      </c>
      <c r="B146">
        <v>3.1949879499936298</v>
      </c>
      <c r="C146">
        <v>-9.3222505951889296</v>
      </c>
      <c r="D146">
        <v>78.9050772440023</v>
      </c>
      <c r="E146">
        <v>1</v>
      </c>
      <c r="F146">
        <v>0</v>
      </c>
      <c r="G146">
        <f t="shared" si="9"/>
        <v>0</v>
      </c>
      <c r="H146">
        <v>0</v>
      </c>
      <c r="I146">
        <v>0</v>
      </c>
      <c r="J146">
        <v>4.1829933848653704</v>
      </c>
      <c r="K146">
        <v>-0.72537791726952106</v>
      </c>
      <c r="L146">
        <v>33.545474810998698</v>
      </c>
      <c r="M146">
        <v>0</v>
      </c>
      <c r="N146">
        <v>3.7186308380000002</v>
      </c>
      <c r="O146">
        <f>0.685554838*(-1)</f>
        <v>-0.68555483800000006</v>
      </c>
      <c r="P146">
        <v>26.484532210000001</v>
      </c>
      <c r="Q146">
        <v>0</v>
      </c>
      <c r="R146">
        <v>2.1866633552058499</v>
      </c>
      <c r="S146">
        <v>-9.3305161942139794</v>
      </c>
      <c r="T146">
        <v>126.228652990001</v>
      </c>
      <c r="U146">
        <v>0</v>
      </c>
      <c r="V146">
        <v>2.1992465000000001</v>
      </c>
      <c r="W146">
        <f>9.320697071*(-1)</f>
        <v>-9.3206970709999997</v>
      </c>
      <c r="X146">
        <v>566.89955850000001</v>
      </c>
      <c r="Y146">
        <v>0</v>
      </c>
      <c r="Z146">
        <v>1.7594779294446401</v>
      </c>
      <c r="AA146">
        <v>-9.6513975217123296</v>
      </c>
      <c r="AB146">
        <v>122.262422585001</v>
      </c>
      <c r="AC146">
        <v>0</v>
      </c>
      <c r="AD146">
        <v>1.7815578272475801</v>
      </c>
      <c r="AE146">
        <f>9.52584581568017*(-1)</f>
        <v>-9.5258458156801709</v>
      </c>
      <c r="AF146">
        <v>678.13367497397098</v>
      </c>
      <c r="AG146">
        <v>0</v>
      </c>
      <c r="AH146">
        <v>1.3640723575393501</v>
      </c>
      <c r="AI146">
        <v>-9.9606602986253403</v>
      </c>
      <c r="AJ146">
        <v>117.60515009801</v>
      </c>
      <c r="AK146">
        <v>1</v>
      </c>
      <c r="AL146">
        <v>0</v>
      </c>
      <c r="AM146">
        <f>0*(-1)</f>
        <v>0</v>
      </c>
      <c r="AN146">
        <v>7200</v>
      </c>
      <c r="AO146">
        <v>0</v>
      </c>
      <c r="AP146">
        <v>0.93699893161964598</v>
      </c>
      <c r="AQ146">
        <v>-8.78344758895674</v>
      </c>
      <c r="AR146">
        <v>118.978098108993</v>
      </c>
      <c r="AS146">
        <v>0</v>
      </c>
      <c r="AT146">
        <v>0.902906294</v>
      </c>
      <c r="AU146">
        <f>9.417716744*(-1)</f>
        <v>-9.4177167439999998</v>
      </c>
      <c r="AV146">
        <v>195.84908350000001</v>
      </c>
      <c r="AW146">
        <v>0</v>
      </c>
      <c r="AX146">
        <v>0.99309206320086996</v>
      </c>
      <c r="AY146">
        <v>-9.5707412922876003</v>
      </c>
      <c r="AZ146">
        <v>155.52659901700099</v>
      </c>
      <c r="BA146">
        <v>1</v>
      </c>
      <c r="BB146">
        <v>0</v>
      </c>
      <c r="BC146">
        <f>0*(-1)</f>
        <v>0</v>
      </c>
      <c r="BD146">
        <v>7200</v>
      </c>
      <c r="BE146">
        <v>0</v>
      </c>
      <c r="BF146">
        <v>0.84790250019566704</v>
      </c>
      <c r="BG146">
        <v>-9.9259094517653796</v>
      </c>
      <c r="BH146">
        <v>104.51649486600201</v>
      </c>
      <c r="BI146">
        <v>1</v>
      </c>
      <c r="BJ146">
        <v>0</v>
      </c>
      <c r="BK146">
        <f t="shared" si="8"/>
        <v>0</v>
      </c>
      <c r="BL146">
        <v>0</v>
      </c>
    </row>
    <row r="147" spans="1:64" x14ac:dyDescent="0.4">
      <c r="A147">
        <v>0</v>
      </c>
      <c r="B147">
        <v>2.9104675606493</v>
      </c>
      <c r="C147">
        <v>-9.9038901991245201</v>
      </c>
      <c r="D147">
        <v>76.256365495995794</v>
      </c>
      <c r="E147">
        <v>1</v>
      </c>
      <c r="F147">
        <v>0</v>
      </c>
      <c r="G147">
        <f t="shared" si="9"/>
        <v>0</v>
      </c>
      <c r="H147">
        <v>0</v>
      </c>
      <c r="I147">
        <v>0</v>
      </c>
      <c r="J147">
        <v>2.8470622499982299</v>
      </c>
      <c r="K147">
        <v>-6.8940981080174799</v>
      </c>
      <c r="L147">
        <v>64.112430756998904</v>
      </c>
      <c r="M147">
        <v>0</v>
      </c>
      <c r="N147">
        <v>3.0340567279999999</v>
      </c>
      <c r="O147">
        <f>6.487471541*(-1)</f>
        <v>-6.4874715409999997</v>
      </c>
      <c r="P147">
        <v>179.46740840000001</v>
      </c>
      <c r="Q147">
        <v>0</v>
      </c>
      <c r="R147">
        <v>1.6762634598308599</v>
      </c>
      <c r="S147">
        <v>-9.9760674887036807</v>
      </c>
      <c r="T147">
        <v>87.829341759003</v>
      </c>
      <c r="U147">
        <v>1</v>
      </c>
      <c r="V147">
        <v>0</v>
      </c>
      <c r="W147">
        <f>0*(-1)</f>
        <v>0</v>
      </c>
      <c r="X147">
        <v>0</v>
      </c>
      <c r="Y147">
        <v>0</v>
      </c>
      <c r="Z147">
        <v>3.9700016790403798</v>
      </c>
      <c r="AA147">
        <v>-1.2707775027945001</v>
      </c>
      <c r="AB147">
        <v>55.574959343997698</v>
      </c>
      <c r="AC147">
        <v>0</v>
      </c>
      <c r="AD147">
        <v>3.9700016790403798</v>
      </c>
      <c r="AE147">
        <f>1.2707775027945*(-1)</f>
        <v>-1.2707775027945001</v>
      </c>
      <c r="AF147">
        <v>73.900499748065997</v>
      </c>
      <c r="AG147">
        <v>0</v>
      </c>
      <c r="AH147">
        <v>1.38406363133708</v>
      </c>
      <c r="AI147">
        <v>-9.9414640835429395</v>
      </c>
      <c r="AJ147">
        <v>116.21661160599599</v>
      </c>
      <c r="AK147">
        <v>1</v>
      </c>
      <c r="AL147">
        <v>0</v>
      </c>
      <c r="AM147">
        <f>0*(-1)</f>
        <v>0</v>
      </c>
      <c r="AN147">
        <v>7200</v>
      </c>
      <c r="AO147">
        <v>0</v>
      </c>
      <c r="AP147">
        <v>1.2404746369089501</v>
      </c>
      <c r="AQ147">
        <v>-8.77854290593835</v>
      </c>
      <c r="AR147">
        <v>58.891048911995298</v>
      </c>
      <c r="AS147">
        <v>1</v>
      </c>
      <c r="AT147">
        <v>0</v>
      </c>
      <c r="AU147">
        <f>0*(-1)</f>
        <v>0</v>
      </c>
      <c r="AV147">
        <v>7200</v>
      </c>
      <c r="AW147">
        <v>0</v>
      </c>
      <c r="AX147">
        <v>1.1479714458786601</v>
      </c>
      <c r="AY147">
        <v>-8.8969613236194096</v>
      </c>
      <c r="AZ147">
        <v>158.47995480900099</v>
      </c>
      <c r="BA147">
        <v>1</v>
      </c>
      <c r="BB147">
        <v>0</v>
      </c>
      <c r="BC147">
        <f>0*(-1)</f>
        <v>0</v>
      </c>
      <c r="BD147">
        <v>7200</v>
      </c>
      <c r="BE147">
        <v>0</v>
      </c>
      <c r="BF147">
        <v>1.2573906031637201</v>
      </c>
      <c r="BG147">
        <v>-8.6248076475578905</v>
      </c>
      <c r="BH147">
        <v>115.40253791600099</v>
      </c>
      <c r="BI147">
        <v>0</v>
      </c>
      <c r="BJ147">
        <v>1.1438051119999999</v>
      </c>
      <c r="BK147">
        <f>9.27832988*(-1)</f>
        <v>-9.2783298799999994</v>
      </c>
      <c r="BL147">
        <v>293.72979609999999</v>
      </c>
    </row>
    <row r="148" spans="1:64" x14ac:dyDescent="0.4">
      <c r="A148">
        <v>0</v>
      </c>
      <c r="B148">
        <v>3.1150107761075998</v>
      </c>
      <c r="C148">
        <v>-9.7944529936376501</v>
      </c>
      <c r="D148">
        <v>57.951536230997498</v>
      </c>
      <c r="E148">
        <v>1</v>
      </c>
      <c r="F148">
        <v>0</v>
      </c>
      <c r="G148">
        <f t="shared" si="9"/>
        <v>0</v>
      </c>
      <c r="H148">
        <v>0</v>
      </c>
      <c r="I148">
        <v>0</v>
      </c>
      <c r="J148">
        <v>3.0702639803066001</v>
      </c>
      <c r="K148">
        <v>-6.0588748773166499</v>
      </c>
      <c r="L148">
        <v>63.689022051999899</v>
      </c>
      <c r="M148">
        <v>0</v>
      </c>
      <c r="N148">
        <v>3.1523300339999998</v>
      </c>
      <c r="O148">
        <f>5.669022554*(-1)</f>
        <v>-5.6690225539999997</v>
      </c>
      <c r="P148">
        <v>182.42919459999999</v>
      </c>
      <c r="Q148">
        <v>0</v>
      </c>
      <c r="R148">
        <v>2.5554081555137498</v>
      </c>
      <c r="S148">
        <v>-6.2297755531158598</v>
      </c>
      <c r="T148">
        <v>89.138672125998696</v>
      </c>
      <c r="U148">
        <v>0</v>
      </c>
      <c r="V148">
        <v>2.8339697460000002</v>
      </c>
      <c r="W148">
        <f>6.055793546*(-1)</f>
        <v>-6.0557935460000003</v>
      </c>
      <c r="X148">
        <v>164.2964514</v>
      </c>
      <c r="Y148">
        <v>0</v>
      </c>
      <c r="Z148">
        <v>1.5815744484852401</v>
      </c>
      <c r="AA148">
        <v>-9.8331574087698694</v>
      </c>
      <c r="AB148">
        <v>122.246671929999</v>
      </c>
      <c r="AC148">
        <v>1</v>
      </c>
      <c r="AD148">
        <v>0</v>
      </c>
      <c r="AE148">
        <f>0*(-1)</f>
        <v>0</v>
      </c>
      <c r="AF148">
        <v>0</v>
      </c>
      <c r="AG148">
        <v>0</v>
      </c>
      <c r="AH148">
        <v>1.22065018816867</v>
      </c>
      <c r="AI148">
        <v>-9.7803346776110498</v>
      </c>
      <c r="AJ148">
        <v>118.018489027002</v>
      </c>
      <c r="AK148">
        <v>1</v>
      </c>
      <c r="AL148">
        <v>0</v>
      </c>
      <c r="AM148">
        <f>0*(-1)</f>
        <v>0</v>
      </c>
      <c r="AN148">
        <v>7200</v>
      </c>
      <c r="AO148">
        <v>0</v>
      </c>
      <c r="AP148">
        <v>4.1087924023420701</v>
      </c>
      <c r="AQ148">
        <v>-1.3635603239211</v>
      </c>
      <c r="AR148">
        <v>91.026836642995406</v>
      </c>
      <c r="AS148">
        <v>0</v>
      </c>
      <c r="AT148">
        <v>4.1076208320000003</v>
      </c>
      <c r="AU148">
        <f>1.362931597*(-1)</f>
        <v>-1.362931597</v>
      </c>
      <c r="AV148">
        <v>41.058223120000001</v>
      </c>
      <c r="AW148">
        <v>0</v>
      </c>
      <c r="AX148">
        <v>1.81986534921267</v>
      </c>
      <c r="AY148">
        <v>-8.9179837413493406</v>
      </c>
      <c r="AZ148">
        <v>80.932992063993794</v>
      </c>
      <c r="BA148">
        <v>1</v>
      </c>
      <c r="BB148">
        <v>0</v>
      </c>
      <c r="BC148">
        <f>0*(-1)</f>
        <v>0</v>
      </c>
      <c r="BD148">
        <v>7200</v>
      </c>
      <c r="BE148">
        <v>0</v>
      </c>
      <c r="BF148">
        <v>2.3031671414825499</v>
      </c>
      <c r="BG148">
        <v>-7.8302605682521698</v>
      </c>
      <c r="BH148">
        <v>63.546793821995301</v>
      </c>
      <c r="BI148">
        <v>0</v>
      </c>
      <c r="BJ148">
        <v>2.104937837</v>
      </c>
      <c r="BK148">
        <f>8.251378727*(-1)</f>
        <v>-8.2513787270000005</v>
      </c>
      <c r="BL148">
        <v>399.10023510000002</v>
      </c>
    </row>
    <row r="149" spans="1:64" x14ac:dyDescent="0.4">
      <c r="A149">
        <v>0</v>
      </c>
      <c r="B149">
        <v>2.3463196424207502</v>
      </c>
      <c r="C149">
        <v>-9.3331432389197992</v>
      </c>
      <c r="D149">
        <v>77.229714879002103</v>
      </c>
      <c r="E149">
        <v>1</v>
      </c>
      <c r="F149">
        <v>0</v>
      </c>
      <c r="G149">
        <f t="shared" si="9"/>
        <v>0</v>
      </c>
      <c r="H149">
        <v>0</v>
      </c>
      <c r="I149">
        <v>0</v>
      </c>
      <c r="J149">
        <v>1.8627048239856701</v>
      </c>
      <c r="K149">
        <v>-9.4663801304369795</v>
      </c>
      <c r="L149">
        <v>85.988100389004103</v>
      </c>
      <c r="M149">
        <v>1</v>
      </c>
      <c r="N149">
        <v>0</v>
      </c>
      <c r="O149">
        <f>0*(-1)</f>
        <v>0</v>
      </c>
      <c r="P149">
        <v>0</v>
      </c>
      <c r="Q149">
        <v>0</v>
      </c>
      <c r="R149">
        <v>1.7977874484501599</v>
      </c>
      <c r="S149">
        <v>-9.9269948679870801</v>
      </c>
      <c r="T149">
        <v>67.874361720001602</v>
      </c>
      <c r="U149">
        <v>1</v>
      </c>
      <c r="V149">
        <v>0</v>
      </c>
      <c r="W149">
        <f>0*(-1)</f>
        <v>0</v>
      </c>
      <c r="X149">
        <v>7200</v>
      </c>
      <c r="Y149">
        <v>0</v>
      </c>
      <c r="Z149">
        <v>3.8842340324515101</v>
      </c>
      <c r="AA149">
        <v>-3.7415401287419598</v>
      </c>
      <c r="AB149">
        <v>54.750974700000299</v>
      </c>
      <c r="AC149">
        <v>0</v>
      </c>
      <c r="AD149">
        <v>3.77024155156032</v>
      </c>
      <c r="AE149">
        <f>3.88405188624784*(-1)</f>
        <v>-3.8840518862478399</v>
      </c>
      <c r="AF149">
        <v>184.72559331206099</v>
      </c>
      <c r="AG149">
        <v>0</v>
      </c>
      <c r="AH149">
        <v>2.1466731984377301</v>
      </c>
      <c r="AI149">
        <v>-6.1105505455754301</v>
      </c>
      <c r="AJ149">
        <v>124.082044833005</v>
      </c>
      <c r="AK149">
        <v>0</v>
      </c>
      <c r="AL149">
        <v>2.220635691</v>
      </c>
      <c r="AM149">
        <f>6.236209272*(-1)</f>
        <v>-6.236209272</v>
      </c>
      <c r="AN149">
        <v>123.6185976</v>
      </c>
      <c r="AO149">
        <v>0</v>
      </c>
      <c r="AP149">
        <v>1.26771296331048</v>
      </c>
      <c r="AQ149">
        <v>-9.80804705915887</v>
      </c>
      <c r="AR149">
        <v>90.293193491001105</v>
      </c>
      <c r="AS149">
        <v>1</v>
      </c>
      <c r="AT149">
        <v>0</v>
      </c>
      <c r="AU149">
        <f>0*(-1)</f>
        <v>0</v>
      </c>
      <c r="AV149">
        <v>7200</v>
      </c>
      <c r="AW149">
        <v>0</v>
      </c>
      <c r="AX149">
        <v>1.76201846948403</v>
      </c>
      <c r="AY149">
        <v>-9.10467140792659</v>
      </c>
      <c r="AZ149">
        <v>82.064930758002404</v>
      </c>
      <c r="BA149">
        <v>1</v>
      </c>
      <c r="BB149">
        <v>0</v>
      </c>
      <c r="BC149">
        <f>0*(-1)</f>
        <v>0</v>
      </c>
      <c r="BD149">
        <v>7200</v>
      </c>
      <c r="BE149">
        <v>0</v>
      </c>
      <c r="BF149">
        <v>0.82303833289749595</v>
      </c>
      <c r="BG149">
        <v>-9.9967297691711394</v>
      </c>
      <c r="BH149">
        <v>96.484995824997895</v>
      </c>
      <c r="BI149">
        <v>1</v>
      </c>
      <c r="BJ149">
        <v>0</v>
      </c>
      <c r="BK149">
        <f>0*(-1)</f>
        <v>0</v>
      </c>
      <c r="BL149">
        <v>0</v>
      </c>
    </row>
    <row r="150" spans="1:64" x14ac:dyDescent="0.4">
      <c r="A150">
        <v>0</v>
      </c>
      <c r="B150">
        <v>3.47162722433852</v>
      </c>
      <c r="C150">
        <v>-9.1057207665913094</v>
      </c>
      <c r="D150">
        <v>76.839891097995803</v>
      </c>
      <c r="E150">
        <v>1</v>
      </c>
      <c r="F150">
        <v>0</v>
      </c>
      <c r="G150">
        <f t="shared" si="9"/>
        <v>0</v>
      </c>
      <c r="H150">
        <v>0</v>
      </c>
      <c r="I150">
        <v>0</v>
      </c>
      <c r="J150">
        <v>3.1746058479467201</v>
      </c>
      <c r="K150">
        <v>-6.9994093375477302</v>
      </c>
      <c r="L150">
        <v>33.417356015001097</v>
      </c>
      <c r="M150">
        <v>0</v>
      </c>
      <c r="N150">
        <v>3.1046257549999998</v>
      </c>
      <c r="O150">
        <f>7.329827911*(-1)</f>
        <v>-7.3298279109999998</v>
      </c>
      <c r="P150">
        <v>499.66916179999998</v>
      </c>
      <c r="Q150">
        <v>0</v>
      </c>
      <c r="R150">
        <v>2.5253721808903502</v>
      </c>
      <c r="S150">
        <v>-8.3504494145911199</v>
      </c>
      <c r="T150">
        <v>128.147105998999</v>
      </c>
      <c r="U150">
        <v>0</v>
      </c>
      <c r="V150">
        <v>2.4529086360000001</v>
      </c>
      <c r="W150">
        <f>8.554024553*(-1)</f>
        <v>-8.5540245529999996</v>
      </c>
      <c r="X150">
        <v>331.17801630000002</v>
      </c>
      <c r="Y150">
        <v>0</v>
      </c>
      <c r="Z150">
        <v>2.6923093454088698</v>
      </c>
      <c r="AA150">
        <v>-6.5919601329191204</v>
      </c>
      <c r="AB150">
        <v>55.4666614009911</v>
      </c>
      <c r="AC150">
        <v>0</v>
      </c>
      <c r="AD150">
        <v>2.8452843889059198</v>
      </c>
      <c r="AE150">
        <f>6.34772038332215*(-1)</f>
        <v>-6.3477203833221498</v>
      </c>
      <c r="AF150">
        <v>347.12030517694001</v>
      </c>
      <c r="AG150">
        <v>0</v>
      </c>
      <c r="AH150">
        <v>1.4240963043220101</v>
      </c>
      <c r="AI150">
        <v>-7.9360927882194101</v>
      </c>
      <c r="AJ150">
        <v>148.45247482298799</v>
      </c>
      <c r="AK150">
        <v>0</v>
      </c>
      <c r="AL150">
        <v>1.5193796230000001</v>
      </c>
      <c r="AM150">
        <f>8.49405795*(-1)</f>
        <v>-8.4940579500000002</v>
      </c>
      <c r="AN150">
        <v>128.35385170000001</v>
      </c>
      <c r="AO150">
        <v>0</v>
      </c>
      <c r="AP150">
        <v>1.56629181103631</v>
      </c>
      <c r="AQ150">
        <v>-8.9900942820348693</v>
      </c>
      <c r="AR150">
        <v>117.12019580800499</v>
      </c>
      <c r="AS150">
        <v>1</v>
      </c>
      <c r="AT150">
        <v>0</v>
      </c>
      <c r="AU150">
        <f>0*(-1)</f>
        <v>0</v>
      </c>
      <c r="AV150">
        <v>7200</v>
      </c>
      <c r="AW150">
        <v>0</v>
      </c>
      <c r="AX150">
        <v>1.3969124824483801</v>
      </c>
      <c r="AY150">
        <v>-9.3913129796347796</v>
      </c>
      <c r="AZ150">
        <v>95.941274141005096</v>
      </c>
      <c r="BA150">
        <v>0</v>
      </c>
      <c r="BB150">
        <v>1.3752338989999999</v>
      </c>
      <c r="BC150">
        <f>9.564958603*(-1)</f>
        <v>-9.5649586029999991</v>
      </c>
      <c r="BD150">
        <v>440.80867480000001</v>
      </c>
      <c r="BE150">
        <v>0</v>
      </c>
      <c r="BF150">
        <v>1.5306800036724899</v>
      </c>
      <c r="BG150">
        <v>-5.3062726935187001</v>
      </c>
      <c r="BH150">
        <v>105.46386936600101</v>
      </c>
      <c r="BI150">
        <v>0</v>
      </c>
      <c r="BJ150">
        <v>1.51265654</v>
      </c>
      <c r="BK150">
        <f>6.467866909*(-1)</f>
        <v>-6.4678669089999996</v>
      </c>
      <c r="BL150">
        <v>82.732655019999996</v>
      </c>
    </row>
    <row r="151" spans="1:64" x14ac:dyDescent="0.4">
      <c r="A151">
        <v>0</v>
      </c>
      <c r="B151">
        <v>3.9263672773980902</v>
      </c>
      <c r="C151">
        <v>-7.3764480879670202</v>
      </c>
      <c r="D151">
        <v>32.149566594001897</v>
      </c>
      <c r="E151">
        <v>0</v>
      </c>
      <c r="F151">
        <v>3.9640048204389502</v>
      </c>
      <c r="G151">
        <f>7.19186444187106*(-1)</f>
        <v>-7.1918644418710604</v>
      </c>
      <c r="H151">
        <v>375.54221911600303</v>
      </c>
      <c r="I151">
        <v>0</v>
      </c>
      <c r="J151">
        <v>3.3376080308962401</v>
      </c>
      <c r="K151">
        <v>-2.17121590046027</v>
      </c>
      <c r="L151">
        <v>64.145978398002597</v>
      </c>
      <c r="M151">
        <v>0</v>
      </c>
      <c r="N151">
        <v>3.1751505199999999</v>
      </c>
      <c r="O151">
        <f>1.982101842*(-1)</f>
        <v>-1.9821018420000001</v>
      </c>
      <c r="P151">
        <v>51.44554892</v>
      </c>
      <c r="Q151">
        <v>0</v>
      </c>
      <c r="R151">
        <v>4.7899265345644597</v>
      </c>
      <c r="S151">
        <v>-2.8641640816242599</v>
      </c>
      <c r="T151">
        <v>29.282508968994001</v>
      </c>
      <c r="U151">
        <v>0</v>
      </c>
      <c r="V151">
        <v>4.4250800320000003</v>
      </c>
      <c r="W151">
        <f>2.806993692*(-1)</f>
        <v>-2.8069936919999998</v>
      </c>
      <c r="X151">
        <v>225.90185940000001</v>
      </c>
      <c r="Y151">
        <v>0</v>
      </c>
      <c r="Z151">
        <v>2.11594559957501</v>
      </c>
      <c r="AA151">
        <v>-9.30565754516096</v>
      </c>
      <c r="AB151">
        <v>96.467609854997093</v>
      </c>
      <c r="AC151">
        <v>0</v>
      </c>
      <c r="AD151">
        <v>1.7818818029393</v>
      </c>
      <c r="AE151">
        <f>9.67861172486411*(-1)</f>
        <v>-9.6786117248641101</v>
      </c>
      <c r="AF151">
        <v>737.40188147092704</v>
      </c>
      <c r="AG151">
        <v>0</v>
      </c>
      <c r="AH151">
        <v>2.1514766443540601</v>
      </c>
      <c r="AI151">
        <v>-2.5061794579403101</v>
      </c>
      <c r="AJ151">
        <v>81.142285198002298</v>
      </c>
      <c r="AK151">
        <v>0</v>
      </c>
      <c r="AL151">
        <v>1.961696471</v>
      </c>
      <c r="AM151">
        <f>2.437064456*(-1)</f>
        <v>-2.4370644559999999</v>
      </c>
      <c r="AN151">
        <v>18.96653289</v>
      </c>
      <c r="AO151">
        <v>0</v>
      </c>
      <c r="AP151">
        <v>1.8137638124609501</v>
      </c>
      <c r="AQ151">
        <v>-7.4672368156945597</v>
      </c>
      <c r="AR151">
        <v>117.808359510003</v>
      </c>
      <c r="AS151">
        <v>0</v>
      </c>
      <c r="AT151">
        <v>1.7349918010000001</v>
      </c>
      <c r="AU151">
        <f>7.223685132*(-1)</f>
        <v>-7.223685132</v>
      </c>
      <c r="AV151">
        <v>143.15550959999999</v>
      </c>
      <c r="AW151">
        <v>0</v>
      </c>
      <c r="AX151">
        <v>4.1882033205248002</v>
      </c>
      <c r="AY151">
        <v>-1.21720477749323</v>
      </c>
      <c r="AZ151">
        <v>82.591944275001794</v>
      </c>
      <c r="BA151">
        <v>0</v>
      </c>
      <c r="BB151">
        <v>3.8770577469999998</v>
      </c>
      <c r="BC151">
        <f>1.213596569*(-1)</f>
        <v>-1.2135965689999999</v>
      </c>
      <c r="BD151">
        <v>41.189338980000002</v>
      </c>
      <c r="BE151">
        <v>0</v>
      </c>
      <c r="BF151">
        <v>0.70035129015257302</v>
      </c>
      <c r="BG151">
        <v>-9.7194312997056596</v>
      </c>
      <c r="BH151">
        <v>113.02958140499599</v>
      </c>
      <c r="BI151">
        <v>1</v>
      </c>
      <c r="BJ151">
        <v>0</v>
      </c>
      <c r="BK151">
        <f t="shared" ref="BK151:BK156" si="10">0*(-1)</f>
        <v>0</v>
      </c>
      <c r="BL151">
        <v>0</v>
      </c>
    </row>
    <row r="152" spans="1:64" x14ac:dyDescent="0.4">
      <c r="A152">
        <v>0</v>
      </c>
      <c r="B152">
        <v>5.0949573345665398</v>
      </c>
      <c r="C152">
        <v>-4.0373502229413303</v>
      </c>
      <c r="D152">
        <v>32.799262735999903</v>
      </c>
      <c r="E152">
        <v>0</v>
      </c>
      <c r="F152">
        <v>5.0072301490028703</v>
      </c>
      <c r="G152">
        <f>4.27344231362341*(-1)</f>
        <v>-4.2734423136234101</v>
      </c>
      <c r="H152">
        <v>175.264943512011</v>
      </c>
      <c r="I152">
        <v>0</v>
      </c>
      <c r="J152">
        <v>1.83521319617895</v>
      </c>
      <c r="K152">
        <v>-9.6023003305201104</v>
      </c>
      <c r="L152">
        <v>86.502066987995903</v>
      </c>
      <c r="M152">
        <v>1</v>
      </c>
      <c r="N152">
        <v>0</v>
      </c>
      <c r="O152">
        <f>0*(-1)</f>
        <v>0</v>
      </c>
      <c r="P152">
        <v>0</v>
      </c>
      <c r="Q152">
        <v>0</v>
      </c>
      <c r="R152">
        <v>1.6755398003194599</v>
      </c>
      <c r="S152">
        <v>-9.4654124419738004</v>
      </c>
      <c r="T152">
        <v>87.890787665004595</v>
      </c>
      <c r="U152">
        <v>1</v>
      </c>
      <c r="V152">
        <v>0</v>
      </c>
      <c r="W152">
        <f>0*(-1)</f>
        <v>0</v>
      </c>
      <c r="X152">
        <v>7200</v>
      </c>
      <c r="Y152">
        <v>0</v>
      </c>
      <c r="Z152">
        <v>2.83712260847429</v>
      </c>
      <c r="AA152">
        <v>-3.194089387849</v>
      </c>
      <c r="AB152">
        <v>82.707530897998296</v>
      </c>
      <c r="AC152">
        <v>0</v>
      </c>
      <c r="AD152">
        <v>2.9143200485262999</v>
      </c>
      <c r="AE152">
        <f>2.88328183505891*(-1)</f>
        <v>-2.8832818350589098</v>
      </c>
      <c r="AF152">
        <v>87.223031216999502</v>
      </c>
      <c r="AG152">
        <v>0</v>
      </c>
      <c r="AH152">
        <v>1.45763744716328</v>
      </c>
      <c r="AI152">
        <v>-9.55391724211289</v>
      </c>
      <c r="AJ152">
        <v>128.59962117300799</v>
      </c>
      <c r="AK152">
        <v>1</v>
      </c>
      <c r="AL152">
        <v>0</v>
      </c>
      <c r="AM152">
        <f>0*(-1)</f>
        <v>0</v>
      </c>
      <c r="AN152">
        <v>7200</v>
      </c>
      <c r="AO152">
        <v>0</v>
      </c>
      <c r="AP152">
        <v>1.2083508032440999</v>
      </c>
      <c r="AQ152">
        <v>-9.8923333529334396</v>
      </c>
      <c r="AR152">
        <v>118.44683642900701</v>
      </c>
      <c r="AS152">
        <v>1</v>
      </c>
      <c r="AT152">
        <v>0</v>
      </c>
      <c r="AU152">
        <f>0*(-1)</f>
        <v>0</v>
      </c>
      <c r="AV152">
        <v>7200</v>
      </c>
      <c r="AW152">
        <v>0</v>
      </c>
      <c r="AX152">
        <v>2.1871764680736998</v>
      </c>
      <c r="AY152">
        <v>-8.3434580380399801</v>
      </c>
      <c r="AZ152">
        <v>83.104190923004296</v>
      </c>
      <c r="BA152">
        <v>1</v>
      </c>
      <c r="BB152">
        <v>0</v>
      </c>
      <c r="BC152">
        <f>0*(-1)</f>
        <v>0</v>
      </c>
      <c r="BD152">
        <v>7200</v>
      </c>
      <c r="BE152">
        <v>0</v>
      </c>
      <c r="BF152">
        <v>1.0720862634211501</v>
      </c>
      <c r="BG152">
        <v>-9.6547366788479607</v>
      </c>
      <c r="BH152">
        <v>77.262551083003899</v>
      </c>
      <c r="BI152">
        <v>1</v>
      </c>
      <c r="BJ152">
        <v>0</v>
      </c>
      <c r="BK152">
        <f t="shared" si="10"/>
        <v>0</v>
      </c>
      <c r="BL152">
        <v>0</v>
      </c>
    </row>
    <row r="153" spans="1:64" x14ac:dyDescent="0.4">
      <c r="A153">
        <v>0</v>
      </c>
      <c r="B153">
        <v>5.6943917696757298</v>
      </c>
      <c r="C153">
        <v>-1.4293489912307999</v>
      </c>
      <c r="D153">
        <v>34.493794097004802</v>
      </c>
      <c r="E153">
        <v>0</v>
      </c>
      <c r="F153">
        <v>5.5478518348465098</v>
      </c>
      <c r="G153">
        <f>1.34228499383779*(-1)</f>
        <v>-1.3422849938377901</v>
      </c>
      <c r="H153">
        <v>108.534800476016</v>
      </c>
      <c r="I153">
        <v>0</v>
      </c>
      <c r="J153">
        <v>4.7662494289218804</v>
      </c>
      <c r="K153">
        <v>-2.6272327801350799</v>
      </c>
      <c r="L153">
        <v>34.365011241003202</v>
      </c>
      <c r="M153">
        <v>0</v>
      </c>
      <c r="N153">
        <v>4.7981851000000004</v>
      </c>
      <c r="O153">
        <f>2.370752588*(-1)</f>
        <v>-2.3707525880000002</v>
      </c>
      <c r="P153">
        <v>181.2721817</v>
      </c>
      <c r="Q153">
        <v>0</v>
      </c>
      <c r="R153">
        <v>1.8811822514618699</v>
      </c>
      <c r="S153">
        <v>-9.6648586574333599</v>
      </c>
      <c r="T153">
        <v>123.803870297</v>
      </c>
      <c r="U153">
        <v>1</v>
      </c>
      <c r="V153">
        <v>0</v>
      </c>
      <c r="W153">
        <f>0*(-1)</f>
        <v>0</v>
      </c>
      <c r="X153">
        <v>7200</v>
      </c>
      <c r="Y153">
        <v>0</v>
      </c>
      <c r="Z153">
        <v>1.8474459166842301</v>
      </c>
      <c r="AA153">
        <v>-8.1643655207032708</v>
      </c>
      <c r="AB153">
        <v>80.353474628995102</v>
      </c>
      <c r="AC153">
        <v>0</v>
      </c>
      <c r="AD153">
        <v>2.1610549955126599</v>
      </c>
      <c r="AE153">
        <f>7.87280563826485*(-1)</f>
        <v>-7.8728056382648504</v>
      </c>
      <c r="AF153">
        <v>258.48844750400099</v>
      </c>
      <c r="AG153">
        <v>0</v>
      </c>
      <c r="AH153">
        <v>1.3809666489761301</v>
      </c>
      <c r="AI153">
        <v>-9.8633410359637192</v>
      </c>
      <c r="AJ153">
        <v>123.156177778</v>
      </c>
      <c r="AK153">
        <v>1</v>
      </c>
      <c r="AL153">
        <v>0</v>
      </c>
      <c r="AM153">
        <f>0*(-1)</f>
        <v>0</v>
      </c>
      <c r="AN153">
        <v>7200</v>
      </c>
      <c r="AO153">
        <v>0</v>
      </c>
      <c r="AP153">
        <v>0.81267669645033802</v>
      </c>
      <c r="AQ153">
        <v>-9.6547999720255007</v>
      </c>
      <c r="AR153">
        <v>89.850967935999506</v>
      </c>
      <c r="AS153">
        <v>1</v>
      </c>
      <c r="AT153">
        <v>0</v>
      </c>
      <c r="AU153">
        <f>0*(-1)</f>
        <v>0</v>
      </c>
      <c r="AV153">
        <v>7200</v>
      </c>
      <c r="AW153">
        <v>0</v>
      </c>
      <c r="AX153">
        <v>1.8053542543049199</v>
      </c>
      <c r="AY153">
        <v>-3.3157933249940701</v>
      </c>
      <c r="AZ153">
        <v>60.064349876003597</v>
      </c>
      <c r="BA153">
        <v>0</v>
      </c>
      <c r="BB153">
        <v>1.783050931</v>
      </c>
      <c r="BC153">
        <f>3.335977801*(-1)</f>
        <v>-3.3359778009999999</v>
      </c>
      <c r="BD153">
        <v>72.137627269999996</v>
      </c>
      <c r="BE153">
        <v>0</v>
      </c>
      <c r="BF153">
        <v>0.68740696437858295</v>
      </c>
      <c r="BG153">
        <v>-9.9411944916258896</v>
      </c>
      <c r="BH153">
        <v>105.266297149995</v>
      </c>
      <c r="BI153">
        <v>1</v>
      </c>
      <c r="BJ153">
        <v>0</v>
      </c>
      <c r="BK153">
        <f t="shared" si="10"/>
        <v>0</v>
      </c>
      <c r="BL153">
        <v>0</v>
      </c>
    </row>
    <row r="154" spans="1:64" x14ac:dyDescent="0.4">
      <c r="A154">
        <v>0</v>
      </c>
      <c r="B154">
        <v>3.7460927559763499</v>
      </c>
      <c r="C154">
        <v>-7.9092783579029797</v>
      </c>
      <c r="D154">
        <v>34.606143669996499</v>
      </c>
      <c r="E154">
        <v>0</v>
      </c>
      <c r="F154">
        <v>3.6957499760779702</v>
      </c>
      <c r="G154">
        <f>8.01667205937829*(-1)</f>
        <v>-8.0166720593782905</v>
      </c>
      <c r="H154">
        <v>399.61850097699698</v>
      </c>
      <c r="I154">
        <v>0</v>
      </c>
      <c r="J154">
        <v>2.1497901486853501</v>
      </c>
      <c r="K154">
        <v>-9.1818079852387005</v>
      </c>
      <c r="L154">
        <v>88.040813314997607</v>
      </c>
      <c r="M154">
        <v>1</v>
      </c>
      <c r="N154">
        <v>0</v>
      </c>
      <c r="O154">
        <f>0*(-1)</f>
        <v>0</v>
      </c>
      <c r="P154">
        <v>0</v>
      </c>
      <c r="Q154">
        <v>0</v>
      </c>
      <c r="R154">
        <v>2.9560882169726201</v>
      </c>
      <c r="S154">
        <v>-5.5313348296692997</v>
      </c>
      <c r="T154">
        <v>138.44905284300299</v>
      </c>
      <c r="U154">
        <v>0</v>
      </c>
      <c r="V154">
        <v>2.7012076760000001</v>
      </c>
      <c r="W154">
        <f>4.932124848*(-1)</f>
        <v>-4.932124848</v>
      </c>
      <c r="X154">
        <v>148.1720062</v>
      </c>
      <c r="Y154">
        <v>0</v>
      </c>
      <c r="Z154">
        <v>4.4919663338871398</v>
      </c>
      <c r="AA154">
        <v>-2.57870629083975</v>
      </c>
      <c r="AB154">
        <v>55.997914837993399</v>
      </c>
      <c r="AC154">
        <v>0</v>
      </c>
      <c r="AD154">
        <v>3.99152434283975</v>
      </c>
      <c r="AE154">
        <f>2.4757566211219*(-1)</f>
        <v>-2.4757566211219002</v>
      </c>
      <c r="AF154">
        <v>160.966511018923</v>
      </c>
      <c r="AG154">
        <v>0</v>
      </c>
      <c r="AH154">
        <v>1.05679751113398</v>
      </c>
      <c r="AI154">
        <v>-9.2019293523654593</v>
      </c>
      <c r="AJ154">
        <v>125.34316638400099</v>
      </c>
      <c r="AK154">
        <v>1</v>
      </c>
      <c r="AL154">
        <v>0</v>
      </c>
      <c r="AM154">
        <f>0*(-1)</f>
        <v>0</v>
      </c>
      <c r="AN154">
        <v>7200</v>
      </c>
      <c r="AO154">
        <v>0</v>
      </c>
      <c r="AP154">
        <v>1.3185198527381601</v>
      </c>
      <c r="AQ154">
        <v>-9.6811826914631407</v>
      </c>
      <c r="AR154">
        <v>90.186864167000707</v>
      </c>
      <c r="AS154">
        <v>1</v>
      </c>
      <c r="AT154">
        <v>0</v>
      </c>
      <c r="AU154">
        <f>0*(-1)</f>
        <v>0</v>
      </c>
      <c r="AV154">
        <v>7200</v>
      </c>
      <c r="AW154">
        <v>0</v>
      </c>
      <c r="AX154">
        <v>0.83488115703257104</v>
      </c>
      <c r="AY154">
        <v>-9.6165813540384697</v>
      </c>
      <c r="AZ154">
        <v>72.168674788998004</v>
      </c>
      <c r="BA154">
        <v>1</v>
      </c>
      <c r="BB154">
        <v>0</v>
      </c>
      <c r="BC154">
        <f>0*(-1)</f>
        <v>0</v>
      </c>
      <c r="BD154">
        <v>7200</v>
      </c>
      <c r="BE154">
        <v>0</v>
      </c>
      <c r="BF154">
        <v>0.71432121837523499</v>
      </c>
      <c r="BG154">
        <v>-9.9102507522703096</v>
      </c>
      <c r="BH154">
        <v>106.823171500996</v>
      </c>
      <c r="BI154">
        <v>1</v>
      </c>
      <c r="BJ154">
        <v>0</v>
      </c>
      <c r="BK154">
        <f t="shared" si="10"/>
        <v>0</v>
      </c>
      <c r="BL154">
        <v>0</v>
      </c>
    </row>
    <row r="155" spans="1:64" x14ac:dyDescent="0.4">
      <c r="A155">
        <v>0</v>
      </c>
      <c r="B155">
        <v>3.8608520909723598</v>
      </c>
      <c r="C155">
        <v>-3.3957723765736398</v>
      </c>
      <c r="D155">
        <v>77.942076662999099</v>
      </c>
      <c r="E155">
        <v>0</v>
      </c>
      <c r="F155">
        <v>3.5573334078558898</v>
      </c>
      <c r="G155">
        <f>3.11233275175196*(-1)</f>
        <v>-3.1123327517519601</v>
      </c>
      <c r="H155">
        <v>75.201115178991998</v>
      </c>
      <c r="I155">
        <v>0</v>
      </c>
      <c r="J155">
        <v>2.7516086193218801</v>
      </c>
      <c r="K155">
        <v>-1.47124008240194</v>
      </c>
      <c r="L155">
        <v>62.805565433001902</v>
      </c>
      <c r="M155">
        <v>0</v>
      </c>
      <c r="N155">
        <v>2.378548576</v>
      </c>
      <c r="O155">
        <f>1.34761767*(-1)</f>
        <v>-1.34761767</v>
      </c>
      <c r="P155">
        <v>25.74207067</v>
      </c>
      <c r="Q155">
        <v>0</v>
      </c>
      <c r="R155">
        <v>3.3410768325401401</v>
      </c>
      <c r="S155">
        <v>-4.1298814865554796</v>
      </c>
      <c r="T155">
        <v>68.018945301002503</v>
      </c>
      <c r="U155">
        <v>0</v>
      </c>
      <c r="V155">
        <v>3.169249668</v>
      </c>
      <c r="W155">
        <f>3.954064795*(-1)</f>
        <v>-3.9540647949999999</v>
      </c>
      <c r="X155">
        <v>136.78584230000001</v>
      </c>
      <c r="Y155">
        <v>0</v>
      </c>
      <c r="Z155">
        <v>1.63611134977802</v>
      </c>
      <c r="AA155">
        <v>-9.7783418134831308</v>
      </c>
      <c r="AB155">
        <v>94.479638101998702</v>
      </c>
      <c r="AC155">
        <v>0</v>
      </c>
      <c r="AD155">
        <v>1.64113678108024</v>
      </c>
      <c r="AE155">
        <f>9.90515226362723*(-1)</f>
        <v>-9.9051522636272296</v>
      </c>
      <c r="AF155">
        <v>984.538588075083</v>
      </c>
      <c r="AG155">
        <v>0</v>
      </c>
      <c r="AH155">
        <v>1.64109460015357</v>
      </c>
      <c r="AI155">
        <v>-9.7506764409275792</v>
      </c>
      <c r="AJ155">
        <v>94.147709898999807</v>
      </c>
      <c r="AK155">
        <v>0</v>
      </c>
      <c r="AL155">
        <v>1.5440584260000001</v>
      </c>
      <c r="AM155">
        <f>9.718590503*(-1)</f>
        <v>-9.7185905029999997</v>
      </c>
      <c r="AN155">
        <v>538.44555209999999</v>
      </c>
      <c r="AO155">
        <v>0</v>
      </c>
      <c r="AP155">
        <v>1.0746265420125101</v>
      </c>
      <c r="AQ155">
        <v>-9.6137385851222703</v>
      </c>
      <c r="AR155">
        <v>89.745394624987895</v>
      </c>
      <c r="AS155">
        <v>1</v>
      </c>
      <c r="AT155">
        <v>0</v>
      </c>
      <c r="AU155">
        <f>0*(-1)</f>
        <v>0</v>
      </c>
      <c r="AV155">
        <v>7200</v>
      </c>
      <c r="AW155">
        <v>0</v>
      </c>
      <c r="AX155">
        <v>1.0908362745442299</v>
      </c>
      <c r="AY155">
        <v>-9.7525348143113995</v>
      </c>
      <c r="AZ155">
        <v>134.19679709699901</v>
      </c>
      <c r="BA155">
        <v>1</v>
      </c>
      <c r="BB155">
        <v>0</v>
      </c>
      <c r="BC155">
        <f>0*(-1)</f>
        <v>0</v>
      </c>
      <c r="BD155">
        <v>7200</v>
      </c>
      <c r="BE155">
        <v>0</v>
      </c>
      <c r="BF155">
        <v>1.73382147811203</v>
      </c>
      <c r="BG155">
        <v>-8.9632756373445996</v>
      </c>
      <c r="BH155">
        <v>59.556653170999198</v>
      </c>
      <c r="BI155">
        <v>1</v>
      </c>
      <c r="BJ155">
        <v>0</v>
      </c>
      <c r="BK155">
        <f t="shared" si="10"/>
        <v>0</v>
      </c>
      <c r="BL155">
        <v>0</v>
      </c>
    </row>
    <row r="156" spans="1:64" x14ac:dyDescent="0.4">
      <c r="A156">
        <v>0</v>
      </c>
      <c r="B156">
        <v>3.7777066057239299</v>
      </c>
      <c r="C156">
        <v>-8.3271257029034498</v>
      </c>
      <c r="D156">
        <v>32.5855933959974</v>
      </c>
      <c r="E156">
        <v>0</v>
      </c>
      <c r="F156">
        <v>3.8163421925252301</v>
      </c>
      <c r="G156">
        <f>8.15577142815176*(-1)</f>
        <v>-8.1557714281517608</v>
      </c>
      <c r="H156">
        <v>400.89259790800799</v>
      </c>
      <c r="I156">
        <v>0</v>
      </c>
      <c r="J156">
        <v>4.75056502716048</v>
      </c>
      <c r="K156">
        <v>-3.5033021524487</v>
      </c>
      <c r="L156">
        <v>34.249036168999702</v>
      </c>
      <c r="M156">
        <v>0</v>
      </c>
      <c r="N156">
        <v>4.8800339109999999</v>
      </c>
      <c r="O156">
        <f>3.986666216*(-1)</f>
        <v>-3.9866662160000002</v>
      </c>
      <c r="P156">
        <v>202.81640830000001</v>
      </c>
      <c r="Q156">
        <v>0</v>
      </c>
      <c r="R156">
        <v>2.2486336970492</v>
      </c>
      <c r="S156">
        <v>-8.9947015839133506</v>
      </c>
      <c r="T156">
        <v>88.205788016995896</v>
      </c>
      <c r="U156">
        <v>1</v>
      </c>
      <c r="V156">
        <v>0</v>
      </c>
      <c r="W156">
        <f>0*(-1)</f>
        <v>0</v>
      </c>
      <c r="X156">
        <v>7200</v>
      </c>
      <c r="Y156">
        <v>0</v>
      </c>
      <c r="Z156">
        <v>2.2994657408041599</v>
      </c>
      <c r="AA156">
        <v>-7.6030820742926597</v>
      </c>
      <c r="AB156">
        <v>96.064384060999103</v>
      </c>
      <c r="AC156">
        <v>0</v>
      </c>
      <c r="AD156">
        <v>2.1938250548607399</v>
      </c>
      <c r="AE156">
        <f>7.79883687604542*(-1)</f>
        <v>-7.7988368760454199</v>
      </c>
      <c r="AF156">
        <v>395.71476891997702</v>
      </c>
      <c r="AG156">
        <v>0</v>
      </c>
      <c r="AH156">
        <v>1.3064202061436501</v>
      </c>
      <c r="AI156">
        <v>-9.9534326088143192</v>
      </c>
      <c r="AJ156">
        <v>126.023386996996</v>
      </c>
      <c r="AK156">
        <v>0</v>
      </c>
      <c r="AL156">
        <v>1.345184795</v>
      </c>
      <c r="AM156">
        <f>9.924189957*(-1)</f>
        <v>-9.9241899569999994</v>
      </c>
      <c r="AN156">
        <v>580.75163940000004</v>
      </c>
      <c r="AO156">
        <v>0</v>
      </c>
      <c r="AP156">
        <v>1.06725603165076</v>
      </c>
      <c r="AQ156">
        <v>-9.41476938195445</v>
      </c>
      <c r="AR156">
        <v>120.74499543799899</v>
      </c>
      <c r="AS156">
        <v>1</v>
      </c>
      <c r="AT156">
        <v>0</v>
      </c>
      <c r="AU156">
        <f>0*(-1)</f>
        <v>0</v>
      </c>
      <c r="AV156">
        <v>7200</v>
      </c>
      <c r="AW156">
        <v>0</v>
      </c>
      <c r="AX156">
        <v>0.86209053157457005</v>
      </c>
      <c r="AY156">
        <v>-9.7180077075357207</v>
      </c>
      <c r="AZ156">
        <v>63.381289078999501</v>
      </c>
      <c r="BA156">
        <v>1</v>
      </c>
      <c r="BB156">
        <v>0</v>
      </c>
      <c r="BC156">
        <f>0*(-1)</f>
        <v>0</v>
      </c>
      <c r="BD156">
        <v>7200</v>
      </c>
      <c r="BE156">
        <v>0</v>
      </c>
      <c r="BF156">
        <v>0.74895379919439997</v>
      </c>
      <c r="BG156">
        <v>-9.8487176318257301</v>
      </c>
      <c r="BH156">
        <v>103.32609955999899</v>
      </c>
      <c r="BI156">
        <v>1</v>
      </c>
      <c r="BJ156">
        <v>0</v>
      </c>
      <c r="BK156">
        <f t="shared" si="10"/>
        <v>0</v>
      </c>
      <c r="BL156">
        <v>0</v>
      </c>
    </row>
    <row r="157" spans="1:64" x14ac:dyDescent="0.4">
      <c r="A157">
        <v>0</v>
      </c>
      <c r="B157">
        <v>5.1147444311173498</v>
      </c>
      <c r="C157">
        <v>-4.7699455165215303</v>
      </c>
      <c r="D157">
        <v>32.984806025997301</v>
      </c>
      <c r="E157">
        <v>0</v>
      </c>
      <c r="F157">
        <v>4.7829370981761796</v>
      </c>
      <c r="G157">
        <f>5.14086673369162*(-1)</f>
        <v>-5.1408667336916203</v>
      </c>
      <c r="H157">
        <v>154.19234427099499</v>
      </c>
      <c r="I157">
        <v>0</v>
      </c>
      <c r="J157">
        <v>3.5980833865616</v>
      </c>
      <c r="K157">
        <v>-7.6967623279531701</v>
      </c>
      <c r="L157">
        <v>34.765673216999801</v>
      </c>
      <c r="M157">
        <v>0</v>
      </c>
      <c r="N157">
        <v>2.9574379629999998</v>
      </c>
      <c r="O157">
        <f>9.166643341*(-1)</f>
        <v>-9.1666433410000003</v>
      </c>
      <c r="P157">
        <v>401.28271610000002</v>
      </c>
      <c r="Q157">
        <v>0</v>
      </c>
      <c r="R157">
        <v>2.73235071609618</v>
      </c>
      <c r="S157">
        <v>-8.2147397695453996</v>
      </c>
      <c r="T157">
        <v>29.001229850000499</v>
      </c>
      <c r="U157">
        <v>0</v>
      </c>
      <c r="V157">
        <v>2.9765578009999998</v>
      </c>
      <c r="W157">
        <f>7.732078816*(-1)</f>
        <v>-7.7320788159999996</v>
      </c>
      <c r="X157">
        <v>499.94137869999997</v>
      </c>
      <c r="Y157">
        <v>0</v>
      </c>
      <c r="Z157">
        <v>2.6850268318331798</v>
      </c>
      <c r="AA157">
        <v>-6.0627615579635004</v>
      </c>
      <c r="AB157">
        <v>53.219869720996897</v>
      </c>
      <c r="AC157">
        <v>0</v>
      </c>
      <c r="AD157">
        <v>2.79879411666268</v>
      </c>
      <c r="AE157">
        <f>5.7622439643882*(-1)</f>
        <v>-5.7622439643882002</v>
      </c>
      <c r="AF157">
        <v>382.622189000947</v>
      </c>
      <c r="AG157">
        <v>0</v>
      </c>
      <c r="AH157">
        <v>0.99707663998567198</v>
      </c>
      <c r="AI157">
        <v>-9.4173624481360996</v>
      </c>
      <c r="AJ157">
        <v>150.87788922899901</v>
      </c>
      <c r="AK157">
        <v>0</v>
      </c>
      <c r="AL157">
        <v>1.0971127510000001</v>
      </c>
      <c r="AM157">
        <f>9.014075685*(-1)</f>
        <v>-9.0140756849999999</v>
      </c>
      <c r="AN157">
        <v>216.58542689999999</v>
      </c>
      <c r="AO157">
        <v>0</v>
      </c>
      <c r="AP157">
        <v>3.8806337322728601</v>
      </c>
      <c r="AQ157">
        <v>-3.09025199797067</v>
      </c>
      <c r="AR157">
        <v>55.883480532007503</v>
      </c>
      <c r="AS157">
        <v>0</v>
      </c>
      <c r="AT157">
        <v>3.9392047429999999</v>
      </c>
      <c r="AU157">
        <f>2.959971494*(-1)</f>
        <v>-2.9599714939999999</v>
      </c>
      <c r="AV157">
        <v>95.391338489999995</v>
      </c>
      <c r="AW157">
        <v>0</v>
      </c>
      <c r="AX157">
        <v>0.81294167171586296</v>
      </c>
      <c r="AY157">
        <v>-9.3528380276420506</v>
      </c>
      <c r="AZ157">
        <v>159.58561295099901</v>
      </c>
      <c r="BA157">
        <v>1</v>
      </c>
      <c r="BB157">
        <v>0</v>
      </c>
      <c r="BC157">
        <f>0*(-1)</f>
        <v>0</v>
      </c>
      <c r="BD157">
        <v>7200</v>
      </c>
      <c r="BE157">
        <v>0</v>
      </c>
      <c r="BF157">
        <v>1.2221559801636599</v>
      </c>
      <c r="BG157">
        <v>-9.2045381972217193</v>
      </c>
      <c r="BH157">
        <v>56.581801180000099</v>
      </c>
      <c r="BI157">
        <v>0</v>
      </c>
      <c r="BJ157">
        <v>1.24575127</v>
      </c>
      <c r="BK157">
        <f>9.023844791*(-1)</f>
        <v>-9.0238447910000001</v>
      </c>
      <c r="BL157">
        <v>378.41377970000002</v>
      </c>
    </row>
    <row r="158" spans="1:64" x14ac:dyDescent="0.4">
      <c r="A158">
        <v>0</v>
      </c>
      <c r="B158">
        <v>3.5132913609410701</v>
      </c>
      <c r="C158">
        <v>-5.8681337257952997</v>
      </c>
      <c r="D158">
        <v>57.001729124996899</v>
      </c>
      <c r="E158">
        <v>0</v>
      </c>
      <c r="F158">
        <v>3.4259316677199898</v>
      </c>
      <c r="G158">
        <f>4.98082262373946*(-1)</f>
        <v>-4.9808226237394599</v>
      </c>
      <c r="H158">
        <v>118.475170432007</v>
      </c>
      <c r="I158">
        <v>0</v>
      </c>
      <c r="J158">
        <v>2.29985359769374</v>
      </c>
      <c r="K158">
        <v>-9.4159052000767893</v>
      </c>
      <c r="L158">
        <v>87.869636673000002</v>
      </c>
      <c r="M158">
        <v>0</v>
      </c>
      <c r="N158">
        <v>2.2560030229999999</v>
      </c>
      <c r="O158">
        <f>9.340438217*(-1)</f>
        <v>-9.3404382170000009</v>
      </c>
      <c r="P158">
        <v>407.54120990000001</v>
      </c>
      <c r="Q158">
        <v>0</v>
      </c>
      <c r="R158">
        <v>2.4784297434510401</v>
      </c>
      <c r="S158">
        <v>-7.8847665360827097</v>
      </c>
      <c r="T158">
        <v>67.261263458000002</v>
      </c>
      <c r="U158">
        <v>1</v>
      </c>
      <c r="V158">
        <v>0</v>
      </c>
      <c r="W158">
        <f>0*(-1)</f>
        <v>0</v>
      </c>
      <c r="X158">
        <v>7200</v>
      </c>
      <c r="Y158">
        <v>0</v>
      </c>
      <c r="Z158">
        <v>2.6669559240343599</v>
      </c>
      <c r="AA158">
        <v>-3.69044196384176</v>
      </c>
      <c r="AB158">
        <v>81.038297650011302</v>
      </c>
      <c r="AC158">
        <v>0</v>
      </c>
      <c r="AD158">
        <v>2.5533188729746099</v>
      </c>
      <c r="AE158">
        <f>3.22333756615032*(-1)</f>
        <v>-3.2233375661503199</v>
      </c>
      <c r="AF158">
        <v>68.491079474915693</v>
      </c>
      <c r="AG158">
        <v>0</v>
      </c>
      <c r="AH158">
        <v>1.34801484847039</v>
      </c>
      <c r="AI158">
        <v>-9.9266463876868194</v>
      </c>
      <c r="AJ158">
        <v>151.210002720006</v>
      </c>
      <c r="AK158">
        <v>1</v>
      </c>
      <c r="AL158">
        <v>0</v>
      </c>
      <c r="AM158">
        <f t="shared" ref="AM158:AM164" si="11">0*(-1)</f>
        <v>0</v>
      </c>
      <c r="AN158">
        <v>7200</v>
      </c>
      <c r="AO158">
        <v>0</v>
      </c>
      <c r="AP158">
        <v>1.64751071707041</v>
      </c>
      <c r="AQ158">
        <v>-7.92916642131601</v>
      </c>
      <c r="AR158">
        <v>143.00562369399901</v>
      </c>
      <c r="AS158">
        <v>0</v>
      </c>
      <c r="AT158">
        <v>1.4775931980000001</v>
      </c>
      <c r="AU158">
        <f>6.854389224*(-1)</f>
        <v>-6.8543892240000002</v>
      </c>
      <c r="AV158">
        <v>102.5733426</v>
      </c>
      <c r="AW158">
        <v>0</v>
      </c>
      <c r="AX158">
        <v>1.0379861140065101</v>
      </c>
      <c r="AY158">
        <v>-9.0131780982027792</v>
      </c>
      <c r="AZ158">
        <v>75.775109219000996</v>
      </c>
      <c r="BA158">
        <v>1</v>
      </c>
      <c r="BB158">
        <v>0</v>
      </c>
      <c r="BC158">
        <f>0*(-1)</f>
        <v>0</v>
      </c>
      <c r="BD158">
        <v>7200</v>
      </c>
      <c r="BE158">
        <v>0</v>
      </c>
      <c r="BF158">
        <v>1.3834778802604899</v>
      </c>
      <c r="BG158">
        <v>-9.3703430810289099</v>
      </c>
      <c r="BH158">
        <v>72.750373056995102</v>
      </c>
      <c r="BI158">
        <v>0</v>
      </c>
      <c r="BJ158">
        <v>1.303503844</v>
      </c>
      <c r="BK158">
        <f>9.539438825*(-1)</f>
        <v>-9.5394388249999995</v>
      </c>
      <c r="BL158">
        <v>348.93624510000001</v>
      </c>
    </row>
    <row r="159" spans="1:64" x14ac:dyDescent="0.4">
      <c r="A159">
        <v>0</v>
      </c>
      <c r="B159">
        <v>5.3031342186571999</v>
      </c>
      <c r="C159">
        <v>-2.9573518535234999</v>
      </c>
      <c r="D159">
        <v>32.893200195001498</v>
      </c>
      <c r="E159">
        <v>0</v>
      </c>
      <c r="F159">
        <v>5.4615856369486702</v>
      </c>
      <c r="G159">
        <f>2.83497404155482*(-1)</f>
        <v>-2.8349740415548199</v>
      </c>
      <c r="H159">
        <v>226.240590733999</v>
      </c>
      <c r="I159">
        <v>0</v>
      </c>
      <c r="J159">
        <v>3.0896908258104001</v>
      </c>
      <c r="K159">
        <v>-8.6263393531946306</v>
      </c>
      <c r="L159">
        <v>33.427586416997599</v>
      </c>
      <c r="M159">
        <v>0</v>
      </c>
      <c r="N159">
        <v>3.1182589190000001</v>
      </c>
      <c r="O159">
        <f>8.389892189*(-1)</f>
        <v>-8.3898921889999993</v>
      </c>
      <c r="P159">
        <v>367.00566370000001</v>
      </c>
      <c r="Q159">
        <v>0</v>
      </c>
      <c r="R159">
        <v>2.4979007684851702</v>
      </c>
      <c r="S159">
        <v>-5.4473012815678503</v>
      </c>
      <c r="T159">
        <v>139.68094139699599</v>
      </c>
      <c r="U159">
        <v>0</v>
      </c>
      <c r="V159">
        <v>2.4538236969999998</v>
      </c>
      <c r="W159">
        <f>4.897041385*(-1)</f>
        <v>-4.8970413849999996</v>
      </c>
      <c r="X159">
        <v>126.61388770000001</v>
      </c>
      <c r="Y159">
        <v>0</v>
      </c>
      <c r="Z159">
        <v>3.2931602099798698</v>
      </c>
      <c r="AA159">
        <v>-4.8178962462782797</v>
      </c>
      <c r="AB159">
        <v>95.810930469000596</v>
      </c>
      <c r="AC159">
        <v>0</v>
      </c>
      <c r="AD159">
        <v>3.2038286711181301</v>
      </c>
      <c r="AE159">
        <f>4.71379113971937*(-1)</f>
        <v>-4.7137911397193699</v>
      </c>
      <c r="AF159">
        <v>293.366454969975</v>
      </c>
      <c r="AG159">
        <v>0</v>
      </c>
      <c r="AH159">
        <v>0.97589461283235701</v>
      </c>
      <c r="AI159">
        <v>-9.5727172305319002</v>
      </c>
      <c r="AJ159">
        <v>115.607539844</v>
      </c>
      <c r="AK159">
        <v>1</v>
      </c>
      <c r="AL159">
        <v>0</v>
      </c>
      <c r="AM159">
        <f t="shared" si="11"/>
        <v>0</v>
      </c>
      <c r="AN159">
        <v>7200</v>
      </c>
      <c r="AO159">
        <v>0</v>
      </c>
      <c r="AP159">
        <v>2.8917227908247698</v>
      </c>
      <c r="AQ159">
        <v>-5.7127043502248904</v>
      </c>
      <c r="AR159">
        <v>92.323969684002805</v>
      </c>
      <c r="AS159">
        <v>0</v>
      </c>
      <c r="AT159">
        <v>2.8669915449999999</v>
      </c>
      <c r="AU159">
        <f>5.455869655*(-1)</f>
        <v>-5.4558696549999999</v>
      </c>
      <c r="AV159">
        <v>167.98589390000001</v>
      </c>
      <c r="AW159">
        <v>0</v>
      </c>
      <c r="AX159">
        <v>1.8086367609545599</v>
      </c>
      <c r="AY159">
        <v>-5.5720158186942399</v>
      </c>
      <c r="AZ159">
        <v>77.1420534610006</v>
      </c>
      <c r="BA159">
        <v>0</v>
      </c>
      <c r="BB159">
        <v>1.754980781</v>
      </c>
      <c r="BC159">
        <f>5.761451511*(-1)</f>
        <v>-5.7614515109999997</v>
      </c>
      <c r="BD159">
        <v>141.27207200000001</v>
      </c>
      <c r="BE159">
        <v>0</v>
      </c>
      <c r="BF159">
        <v>0.929045578710329</v>
      </c>
      <c r="BG159">
        <v>-9.2014142671320904</v>
      </c>
      <c r="BH159">
        <v>56.039607708000403</v>
      </c>
      <c r="BI159">
        <v>0</v>
      </c>
      <c r="BJ159">
        <v>0.97174582300000001</v>
      </c>
      <c r="BK159">
        <f>8.904875704*(-1)</f>
        <v>-8.9048757040000002</v>
      </c>
      <c r="BL159">
        <v>362.78294010000002</v>
      </c>
    </row>
    <row r="160" spans="1:64" x14ac:dyDescent="0.4">
      <c r="A160">
        <v>0</v>
      </c>
      <c r="B160">
        <v>3.4614979143339601</v>
      </c>
      <c r="C160">
        <v>-3.6820990022823801</v>
      </c>
      <c r="D160">
        <v>56.963731116003999</v>
      </c>
      <c r="E160">
        <v>0</v>
      </c>
      <c r="F160">
        <v>3.0742346132013898</v>
      </c>
      <c r="G160">
        <f>3.0214623727677*(-1)</f>
        <v>-3.0214623727676999</v>
      </c>
      <c r="H160">
        <v>47.044156080984898</v>
      </c>
      <c r="I160">
        <v>0</v>
      </c>
      <c r="J160">
        <v>4.56044716718388</v>
      </c>
      <c r="K160">
        <v>-3.5711577861544401</v>
      </c>
      <c r="L160">
        <v>34.083979756003799</v>
      </c>
      <c r="M160">
        <v>0</v>
      </c>
      <c r="N160">
        <v>4.5892428929999998</v>
      </c>
      <c r="O160">
        <f>3.372095335*(-1)</f>
        <v>-3.372095335</v>
      </c>
      <c r="P160">
        <v>248.83839309999999</v>
      </c>
      <c r="Q160">
        <v>0</v>
      </c>
      <c r="R160">
        <v>1.85286539823093</v>
      </c>
      <c r="S160">
        <v>-9.3874297492266603</v>
      </c>
      <c r="T160">
        <v>66.983214817999396</v>
      </c>
      <c r="U160">
        <v>1</v>
      </c>
      <c r="V160">
        <v>0</v>
      </c>
      <c r="W160">
        <f>0*(-1)</f>
        <v>0</v>
      </c>
      <c r="X160">
        <v>7200</v>
      </c>
      <c r="Y160">
        <v>0</v>
      </c>
      <c r="Z160">
        <v>1.2027127498980501</v>
      </c>
      <c r="AA160">
        <v>-9.2789423627651608</v>
      </c>
      <c r="AB160">
        <v>138.85395987800399</v>
      </c>
      <c r="AC160">
        <v>1</v>
      </c>
      <c r="AD160">
        <v>0</v>
      </c>
      <c r="AE160">
        <f>0*(-1)</f>
        <v>0</v>
      </c>
      <c r="AF160">
        <v>0</v>
      </c>
      <c r="AG160">
        <v>0</v>
      </c>
      <c r="AH160">
        <v>0.92419452411522196</v>
      </c>
      <c r="AI160">
        <v>-9.6162559508405998</v>
      </c>
      <c r="AJ160">
        <v>123.809613978999</v>
      </c>
      <c r="AK160">
        <v>1</v>
      </c>
      <c r="AL160">
        <v>0</v>
      </c>
      <c r="AM160">
        <f t="shared" si="11"/>
        <v>0</v>
      </c>
      <c r="AN160">
        <v>7200</v>
      </c>
      <c r="AO160">
        <v>0</v>
      </c>
      <c r="AP160">
        <v>1.2322890112289699</v>
      </c>
      <c r="AQ160">
        <v>-9.89335383154304</v>
      </c>
      <c r="AR160">
        <v>91.900351553005706</v>
      </c>
      <c r="AS160">
        <v>1</v>
      </c>
      <c r="AT160">
        <v>0</v>
      </c>
      <c r="AU160">
        <f>0*(-1)</f>
        <v>0</v>
      </c>
      <c r="AV160">
        <v>7200</v>
      </c>
      <c r="AW160">
        <v>0</v>
      </c>
      <c r="AX160">
        <v>3.4023403701414199</v>
      </c>
      <c r="AY160">
        <v>-4.1642203535368996</v>
      </c>
      <c r="AZ160">
        <v>85.9197146869992</v>
      </c>
      <c r="BA160">
        <v>0</v>
      </c>
      <c r="BB160">
        <v>3.0238772250000001</v>
      </c>
      <c r="BC160">
        <f>3.924351399*(-1)</f>
        <v>-3.9243513989999999</v>
      </c>
      <c r="BD160">
        <v>198.12314219999999</v>
      </c>
      <c r="BE160">
        <v>0</v>
      </c>
      <c r="BF160">
        <v>1.56291941580578</v>
      </c>
      <c r="BG160">
        <v>-6.1091464772072701</v>
      </c>
      <c r="BH160">
        <v>57.0642841050066</v>
      </c>
      <c r="BI160">
        <v>0</v>
      </c>
      <c r="BJ160">
        <v>1.659920056</v>
      </c>
      <c r="BK160">
        <f>5.862087463*(-1)</f>
        <v>-5.8620874629999999</v>
      </c>
      <c r="BL160">
        <v>119.9795053</v>
      </c>
    </row>
    <row r="161" spans="1:64" x14ac:dyDescent="0.4">
      <c r="A161">
        <v>0</v>
      </c>
      <c r="B161">
        <v>3.1039359038480501</v>
      </c>
      <c r="C161">
        <v>-7.13285737512905</v>
      </c>
      <c r="D161">
        <v>56.520758414000703</v>
      </c>
      <c r="E161">
        <v>0</v>
      </c>
      <c r="F161">
        <v>3.3062203661545699</v>
      </c>
      <c r="G161">
        <f>7.15022309326127*(-1)</f>
        <v>-7.1502230932612703</v>
      </c>
      <c r="H161">
        <v>164.26712442099199</v>
      </c>
      <c r="I161">
        <v>0</v>
      </c>
      <c r="J161">
        <v>1.9923731004476199</v>
      </c>
      <c r="K161">
        <v>-9.4014178650117994</v>
      </c>
      <c r="L161">
        <v>111.368035446997</v>
      </c>
      <c r="M161">
        <v>1</v>
      </c>
      <c r="N161">
        <v>0</v>
      </c>
      <c r="O161">
        <f>0*(-1)</f>
        <v>0</v>
      </c>
      <c r="P161">
        <v>0</v>
      </c>
      <c r="Q161">
        <v>0</v>
      </c>
      <c r="R161">
        <v>2.7801503320656198</v>
      </c>
      <c r="S161">
        <v>-6.63693043574869</v>
      </c>
      <c r="T161">
        <v>139.16554899399401</v>
      </c>
      <c r="U161">
        <v>0</v>
      </c>
      <c r="V161">
        <v>2.4818838319999998</v>
      </c>
      <c r="W161">
        <f>6.153834219*(-1)</f>
        <v>-6.1538342190000002</v>
      </c>
      <c r="X161">
        <v>145.75880530000001</v>
      </c>
      <c r="Y161">
        <v>0</v>
      </c>
      <c r="Z161">
        <v>1.5761707617180301</v>
      </c>
      <c r="AA161">
        <v>-8.7689177191262999</v>
      </c>
      <c r="AB161">
        <v>134.52873706800099</v>
      </c>
      <c r="AC161">
        <v>1</v>
      </c>
      <c r="AD161">
        <v>0</v>
      </c>
      <c r="AE161">
        <f>0*(-1)</f>
        <v>0</v>
      </c>
      <c r="AF161">
        <v>7200</v>
      </c>
      <c r="AG161">
        <v>0</v>
      </c>
      <c r="AH161">
        <v>1.4837975712750699</v>
      </c>
      <c r="AI161">
        <v>-9.8396967039563403</v>
      </c>
      <c r="AJ161">
        <v>96.943668654988798</v>
      </c>
      <c r="AK161">
        <v>1</v>
      </c>
      <c r="AL161">
        <v>0</v>
      </c>
      <c r="AM161">
        <f t="shared" si="11"/>
        <v>0</v>
      </c>
      <c r="AN161">
        <v>7200</v>
      </c>
      <c r="AO161">
        <v>0</v>
      </c>
      <c r="AP161">
        <v>1.62775914672119</v>
      </c>
      <c r="AQ161">
        <v>-7.9396623088967502</v>
      </c>
      <c r="AR161">
        <v>61.167969292000599</v>
      </c>
      <c r="AS161">
        <v>0</v>
      </c>
      <c r="AT161">
        <v>1.623350474</v>
      </c>
      <c r="AU161">
        <f>7.746997618*(-1)</f>
        <v>-7.746997618</v>
      </c>
      <c r="AV161">
        <v>227.50878349999999</v>
      </c>
      <c r="AW161">
        <v>0</v>
      </c>
      <c r="AX161">
        <v>1.48916648992713</v>
      </c>
      <c r="AY161">
        <v>-9.1017637176521404</v>
      </c>
      <c r="AZ161">
        <v>51.0005854730043</v>
      </c>
      <c r="BA161">
        <v>1</v>
      </c>
      <c r="BB161">
        <v>0</v>
      </c>
      <c r="BC161">
        <f>0*(-1)</f>
        <v>0</v>
      </c>
      <c r="BD161">
        <v>7200</v>
      </c>
      <c r="BE161">
        <v>0</v>
      </c>
      <c r="BF161">
        <v>0.95336134202559197</v>
      </c>
      <c r="BG161">
        <v>-9.7675604326788097</v>
      </c>
      <c r="BH161">
        <v>98.627355833996205</v>
      </c>
      <c r="BI161">
        <v>1</v>
      </c>
      <c r="BJ161">
        <v>0</v>
      </c>
      <c r="BK161">
        <f>0*(-1)</f>
        <v>0</v>
      </c>
      <c r="BL161">
        <v>0</v>
      </c>
    </row>
    <row r="162" spans="1:64" x14ac:dyDescent="0.4">
      <c r="A162">
        <v>0</v>
      </c>
      <c r="B162">
        <v>2.9181090272794501</v>
      </c>
      <c r="C162">
        <v>-9.6319740942954208</v>
      </c>
      <c r="D162">
        <v>56.660748294998399</v>
      </c>
      <c r="E162">
        <v>1</v>
      </c>
      <c r="F162">
        <v>0</v>
      </c>
      <c r="G162">
        <f>0*(-1)</f>
        <v>0</v>
      </c>
      <c r="H162">
        <v>7200</v>
      </c>
      <c r="I162">
        <v>0</v>
      </c>
      <c r="J162">
        <v>3.6700943494375302</v>
      </c>
      <c r="K162">
        <v>-2.1645963442188099</v>
      </c>
      <c r="L162">
        <v>86.414256916002998</v>
      </c>
      <c r="M162">
        <v>0</v>
      </c>
      <c r="N162">
        <v>3.163767767</v>
      </c>
      <c r="O162">
        <f>2.066431424*(-1)</f>
        <v>-2.0664314240000001</v>
      </c>
      <c r="P162">
        <v>51.893088380000002</v>
      </c>
      <c r="Q162">
        <v>0</v>
      </c>
      <c r="R162">
        <v>3.3478295598284298</v>
      </c>
      <c r="S162">
        <v>-6.6052713231643203</v>
      </c>
      <c r="T162">
        <v>28.239330420001298</v>
      </c>
      <c r="U162">
        <v>0</v>
      </c>
      <c r="V162">
        <v>3.3008169359999999</v>
      </c>
      <c r="W162">
        <f>6.350105465*(-1)</f>
        <v>-6.3501054650000004</v>
      </c>
      <c r="X162">
        <v>434.28774720000001</v>
      </c>
      <c r="Y162">
        <v>0</v>
      </c>
      <c r="Z162">
        <v>3.5283390445470202</v>
      </c>
      <c r="AA162">
        <v>-5.2166229168289</v>
      </c>
      <c r="AB162">
        <v>54.980838324990998</v>
      </c>
      <c r="AC162">
        <v>0</v>
      </c>
      <c r="AD162">
        <v>3.5251189369532101</v>
      </c>
      <c r="AE162">
        <f>5.21663817165332*(-1)</f>
        <v>-5.2166381716533197</v>
      </c>
      <c r="AF162">
        <v>184.147262654005</v>
      </c>
      <c r="AG162">
        <v>0</v>
      </c>
      <c r="AH162">
        <v>1.27668678087883</v>
      </c>
      <c r="AI162">
        <v>-9.6959278714002899</v>
      </c>
      <c r="AJ162">
        <v>116.977364215999</v>
      </c>
      <c r="AK162">
        <v>1</v>
      </c>
      <c r="AL162">
        <v>0</v>
      </c>
      <c r="AM162">
        <f t="shared" si="11"/>
        <v>0</v>
      </c>
      <c r="AN162">
        <v>7200</v>
      </c>
      <c r="AO162">
        <v>0</v>
      </c>
      <c r="AP162">
        <v>1.1611214663721801</v>
      </c>
      <c r="AQ162">
        <v>-9.4065923354787202</v>
      </c>
      <c r="AR162">
        <v>139.54050699199399</v>
      </c>
      <c r="AS162">
        <v>1</v>
      </c>
      <c r="AT162">
        <v>0</v>
      </c>
      <c r="AU162">
        <f t="shared" ref="AU162:AU171" si="12">0*(-1)</f>
        <v>0</v>
      </c>
      <c r="AV162">
        <v>7200</v>
      </c>
      <c r="AW162">
        <v>0</v>
      </c>
      <c r="AX162">
        <v>2.2255980657076999</v>
      </c>
      <c r="AY162">
        <v>-7.8367576817633502</v>
      </c>
      <c r="AZ162">
        <v>87.0679661209942</v>
      </c>
      <c r="BA162">
        <v>1</v>
      </c>
      <c r="BB162">
        <v>0</v>
      </c>
      <c r="BC162">
        <f>0*(-1)</f>
        <v>0</v>
      </c>
      <c r="BD162">
        <v>7200</v>
      </c>
      <c r="BE162">
        <v>0</v>
      </c>
      <c r="BF162">
        <v>1.0725089351131301</v>
      </c>
      <c r="BG162">
        <v>-9.3484999389522994</v>
      </c>
      <c r="BH162">
        <v>98.198483479995005</v>
      </c>
      <c r="BI162">
        <v>1</v>
      </c>
      <c r="BJ162">
        <v>0</v>
      </c>
      <c r="BK162">
        <f>0*(-1)</f>
        <v>0</v>
      </c>
      <c r="BL162">
        <v>0</v>
      </c>
    </row>
    <row r="163" spans="1:64" x14ac:dyDescent="0.4">
      <c r="A163">
        <v>0</v>
      </c>
      <c r="B163">
        <v>2.9296642069547998</v>
      </c>
      <c r="C163">
        <v>-1.49340153636053</v>
      </c>
      <c r="D163">
        <v>58.250733981003499</v>
      </c>
      <c r="E163">
        <v>0</v>
      </c>
      <c r="F163">
        <v>2.5250733682785702</v>
      </c>
      <c r="G163">
        <f>1.34272667555937*(-1)</f>
        <v>-1.3427266755593701</v>
      </c>
      <c r="H163">
        <v>21.5981276190141</v>
      </c>
      <c r="I163">
        <v>0</v>
      </c>
      <c r="J163">
        <v>2.38561746804328</v>
      </c>
      <c r="K163">
        <v>-8.9830081791853296</v>
      </c>
      <c r="L163">
        <v>61.520431488999698</v>
      </c>
      <c r="M163">
        <v>0</v>
      </c>
      <c r="N163">
        <v>2.3858774760000001</v>
      </c>
      <c r="O163">
        <f>9.014987081*(-1)</f>
        <v>-9.0149870809999992</v>
      </c>
      <c r="P163">
        <v>260.70042810000001</v>
      </c>
      <c r="Q163">
        <v>0</v>
      </c>
      <c r="R163">
        <v>2.5202356533772998</v>
      </c>
      <c r="S163">
        <v>-6.9296032325933696</v>
      </c>
      <c r="T163">
        <v>65.772265031999197</v>
      </c>
      <c r="U163">
        <v>0</v>
      </c>
      <c r="V163">
        <v>2.6039296209999998</v>
      </c>
      <c r="W163">
        <f>6.386835993*(-1)</f>
        <v>-6.386835993</v>
      </c>
      <c r="X163">
        <v>138.83436270000001</v>
      </c>
      <c r="Y163">
        <v>0</v>
      </c>
      <c r="Z163">
        <v>1.56687225244701</v>
      </c>
      <c r="AA163">
        <v>-9.9121839979253892</v>
      </c>
      <c r="AB163">
        <v>80.995013403997206</v>
      </c>
      <c r="AC163">
        <v>1</v>
      </c>
      <c r="AD163">
        <v>0</v>
      </c>
      <c r="AE163">
        <f>0*(-1)</f>
        <v>0</v>
      </c>
      <c r="AF163">
        <v>7200</v>
      </c>
      <c r="AG163">
        <v>0</v>
      </c>
      <c r="AH163">
        <v>1.37471263854265</v>
      </c>
      <c r="AI163">
        <v>-9.8575346157077206</v>
      </c>
      <c r="AJ163">
        <v>125.537115392988</v>
      </c>
      <c r="AK163">
        <v>1</v>
      </c>
      <c r="AL163">
        <v>0</v>
      </c>
      <c r="AM163">
        <f t="shared" si="11"/>
        <v>0</v>
      </c>
      <c r="AN163">
        <v>7200</v>
      </c>
      <c r="AO163">
        <v>0</v>
      </c>
      <c r="AP163">
        <v>1.88498891059489</v>
      </c>
      <c r="AQ163">
        <v>-8.9329804038827803</v>
      </c>
      <c r="AR163">
        <v>53.465126695009502</v>
      </c>
      <c r="AS163">
        <v>1</v>
      </c>
      <c r="AT163">
        <v>0</v>
      </c>
      <c r="AU163">
        <f t="shared" si="12"/>
        <v>0</v>
      </c>
      <c r="AV163">
        <v>7200</v>
      </c>
      <c r="AW163">
        <v>0</v>
      </c>
      <c r="AX163">
        <v>2.7243072127768402</v>
      </c>
      <c r="AY163">
        <v>-5.7626643258333701</v>
      </c>
      <c r="AZ163">
        <v>50.742037209994997</v>
      </c>
      <c r="BA163">
        <v>0</v>
      </c>
      <c r="BB163">
        <v>2.5901821919999999</v>
      </c>
      <c r="BC163">
        <f>5.669496698*(-1)</f>
        <v>-5.6694966979999997</v>
      </c>
      <c r="BD163">
        <v>288.84043489999999</v>
      </c>
      <c r="BE163">
        <v>0</v>
      </c>
      <c r="BF163">
        <v>0.74731826297622395</v>
      </c>
      <c r="BG163">
        <v>-9.7199182525806194</v>
      </c>
      <c r="BH163">
        <v>95.536458680006007</v>
      </c>
      <c r="BI163">
        <v>1</v>
      </c>
      <c r="BJ163">
        <v>0</v>
      </c>
      <c r="BK163">
        <f>0*(-1)</f>
        <v>0</v>
      </c>
      <c r="BL163">
        <v>0</v>
      </c>
    </row>
    <row r="164" spans="1:64" x14ac:dyDescent="0.4">
      <c r="A164">
        <v>0</v>
      </c>
      <c r="B164">
        <v>5.3071269203374101</v>
      </c>
      <c r="C164">
        <v>-0.92701462156167802</v>
      </c>
      <c r="D164">
        <v>34.884266453001999</v>
      </c>
      <c r="E164">
        <v>0</v>
      </c>
      <c r="F164">
        <v>4.9726862434183001</v>
      </c>
      <c r="G164">
        <f>0.923173421437086*(-1)</f>
        <v>-0.92317342143708603</v>
      </c>
      <c r="H164">
        <v>64.160097451996904</v>
      </c>
      <c r="I164">
        <v>0</v>
      </c>
      <c r="J164">
        <v>1.77053138608288</v>
      </c>
      <c r="K164">
        <v>-9.6752178736987702</v>
      </c>
      <c r="L164">
        <v>108.993417650002</v>
      </c>
      <c r="M164">
        <v>1</v>
      </c>
      <c r="N164">
        <v>0</v>
      </c>
      <c r="O164">
        <f>0*(-1)</f>
        <v>0</v>
      </c>
      <c r="P164">
        <v>7200</v>
      </c>
      <c r="Q164">
        <v>0</v>
      </c>
      <c r="R164">
        <v>2.3924948451493</v>
      </c>
      <c r="S164">
        <v>-1.83070774391899</v>
      </c>
      <c r="T164">
        <v>125.64618534799899</v>
      </c>
      <c r="U164">
        <v>0</v>
      </c>
      <c r="V164">
        <v>2.0939713439999998</v>
      </c>
      <c r="W164">
        <f>1.61959804*(-1)</f>
        <v>-1.6195980400000001</v>
      </c>
      <c r="X164">
        <v>21.472276170000001</v>
      </c>
      <c r="Y164">
        <v>0</v>
      </c>
      <c r="Z164">
        <v>1.5792401686300199</v>
      </c>
      <c r="AA164">
        <v>-8.7694986060704796</v>
      </c>
      <c r="AB164">
        <v>139.026890141991</v>
      </c>
      <c r="AC164">
        <v>1</v>
      </c>
      <c r="AD164">
        <v>0</v>
      </c>
      <c r="AE164">
        <f>0*(-1)</f>
        <v>0</v>
      </c>
      <c r="AF164">
        <v>7200</v>
      </c>
      <c r="AG164">
        <v>0</v>
      </c>
      <c r="AH164">
        <v>1.0178616955972799</v>
      </c>
      <c r="AI164">
        <v>-9.4159298204941493</v>
      </c>
      <c r="AJ164">
        <v>126.389158972</v>
      </c>
      <c r="AK164">
        <v>1</v>
      </c>
      <c r="AL164">
        <v>0</v>
      </c>
      <c r="AM164">
        <f t="shared" si="11"/>
        <v>0</v>
      </c>
      <c r="AN164">
        <v>7200</v>
      </c>
      <c r="AO164">
        <v>0</v>
      </c>
      <c r="AP164">
        <v>0.85008674157495701</v>
      </c>
      <c r="AQ164">
        <v>-9.6167015048802007</v>
      </c>
      <c r="AR164">
        <v>91.440450812995493</v>
      </c>
      <c r="AS164">
        <v>1</v>
      </c>
      <c r="AT164">
        <v>0</v>
      </c>
      <c r="AU164">
        <f t="shared" si="12"/>
        <v>0</v>
      </c>
      <c r="AV164">
        <v>7200</v>
      </c>
      <c r="AW164">
        <v>0</v>
      </c>
      <c r="AX164">
        <v>1.0916002977655099</v>
      </c>
      <c r="AY164">
        <v>-9.4137982330494108</v>
      </c>
      <c r="AZ164">
        <v>82.774862952996003</v>
      </c>
      <c r="BA164">
        <v>0</v>
      </c>
      <c r="BB164">
        <v>1.1471171449999999</v>
      </c>
      <c r="BC164">
        <f>9.105153922*(-1)</f>
        <v>-9.1051539219999995</v>
      </c>
      <c r="BD164">
        <v>342.46767149999999</v>
      </c>
      <c r="BE164">
        <v>0</v>
      </c>
      <c r="BF164">
        <v>1.5131349143367301</v>
      </c>
      <c r="BG164">
        <v>-9.1825512396131099</v>
      </c>
      <c r="BH164">
        <v>76.894819439003101</v>
      </c>
      <c r="BI164">
        <v>0</v>
      </c>
      <c r="BJ164">
        <v>1.921579838</v>
      </c>
      <c r="BK164">
        <f>8.647509323*(-1)</f>
        <v>-8.6475093229999995</v>
      </c>
      <c r="BL164">
        <v>355.17481020000002</v>
      </c>
    </row>
    <row r="165" spans="1:64" x14ac:dyDescent="0.4">
      <c r="A165">
        <v>0</v>
      </c>
      <c r="B165">
        <v>5.8424946996244103</v>
      </c>
      <c r="C165">
        <v>-1.94030253870102</v>
      </c>
      <c r="D165">
        <v>33.678200996997397</v>
      </c>
      <c r="E165">
        <v>0</v>
      </c>
      <c r="F165">
        <v>5.43817813780006</v>
      </c>
      <c r="G165">
        <f>1.96359426855051*(-1)</f>
        <v>-1.9635942685505099</v>
      </c>
      <c r="H165">
        <v>165.109717970015</v>
      </c>
      <c r="I165">
        <v>0</v>
      </c>
      <c r="J165">
        <v>2.56940871697052</v>
      </c>
      <c r="K165">
        <v>-9.5247367668129908</v>
      </c>
      <c r="L165">
        <v>64.989375277997098</v>
      </c>
      <c r="M165">
        <v>1</v>
      </c>
      <c r="N165">
        <v>0</v>
      </c>
      <c r="O165">
        <f>0*(-1)</f>
        <v>0</v>
      </c>
      <c r="P165">
        <v>7200</v>
      </c>
      <c r="Q165">
        <v>0</v>
      </c>
      <c r="R165">
        <v>2.4335729561120498</v>
      </c>
      <c r="S165">
        <v>-6.9427991804421501</v>
      </c>
      <c r="T165">
        <v>85.832613935999603</v>
      </c>
      <c r="U165">
        <v>0</v>
      </c>
      <c r="V165">
        <v>2.7921519969999999</v>
      </c>
      <c r="W165">
        <f>6.950830714*(-1)</f>
        <v>-6.9508307140000003</v>
      </c>
      <c r="X165">
        <v>194.98620919999999</v>
      </c>
      <c r="Y165">
        <v>0</v>
      </c>
      <c r="Z165">
        <v>2.5096386145645999</v>
      </c>
      <c r="AA165">
        <v>-7.0974386149609501</v>
      </c>
      <c r="AB165">
        <v>96.717259219003594</v>
      </c>
      <c r="AC165">
        <v>0</v>
      </c>
      <c r="AD165">
        <v>2.5398594571362398</v>
      </c>
      <c r="AE165">
        <f>7.04325251312013*(-1)</f>
        <v>-7.0432525131201302</v>
      </c>
      <c r="AF165">
        <v>402.69307649900998</v>
      </c>
      <c r="AG165">
        <v>0</v>
      </c>
      <c r="AH165">
        <v>2.0869229917760999</v>
      </c>
      <c r="AI165">
        <v>-1.8381511135817099</v>
      </c>
      <c r="AJ165">
        <v>125.06607495399599</v>
      </c>
      <c r="AK165">
        <v>0</v>
      </c>
      <c r="AL165">
        <v>1.8304996120000001</v>
      </c>
      <c r="AM165">
        <f>1.667645592*(-1)</f>
        <v>-1.667645592</v>
      </c>
      <c r="AN165">
        <v>12.6714448</v>
      </c>
      <c r="AO165">
        <v>0</v>
      </c>
      <c r="AP165">
        <v>1.9095717158030201</v>
      </c>
      <c r="AQ165">
        <v>-9.0930813360573808</v>
      </c>
      <c r="AR165">
        <v>91.864349600000395</v>
      </c>
      <c r="AS165">
        <v>1</v>
      </c>
      <c r="AT165">
        <v>0</v>
      </c>
      <c r="AU165">
        <f t="shared" si="12"/>
        <v>0</v>
      </c>
      <c r="AV165">
        <v>7200</v>
      </c>
      <c r="AW165">
        <v>0</v>
      </c>
      <c r="AX165">
        <v>1.21768874692966</v>
      </c>
      <c r="AY165">
        <v>-9.1153097871343594</v>
      </c>
      <c r="AZ165">
        <v>74.215887976999497</v>
      </c>
      <c r="BA165">
        <v>1</v>
      </c>
      <c r="BB165">
        <v>0</v>
      </c>
      <c r="BC165">
        <f t="shared" ref="BC165:BC173" si="13">0*(-1)</f>
        <v>0</v>
      </c>
      <c r="BD165">
        <v>7200</v>
      </c>
      <c r="BE165">
        <v>0</v>
      </c>
      <c r="BF165">
        <v>2.2037240140916499</v>
      </c>
      <c r="BG165">
        <v>-8.0414984658603696</v>
      </c>
      <c r="BH165">
        <v>55.728704004999599</v>
      </c>
      <c r="BI165">
        <v>1</v>
      </c>
      <c r="BJ165">
        <v>0</v>
      </c>
      <c r="BK165">
        <f t="shared" ref="BK165:BK170" si="14">0*(-1)</f>
        <v>0</v>
      </c>
      <c r="BL165">
        <v>0</v>
      </c>
    </row>
    <row r="166" spans="1:64" x14ac:dyDescent="0.4">
      <c r="A166">
        <v>0</v>
      </c>
      <c r="B166">
        <v>5.6067065402675498</v>
      </c>
      <c r="C166">
        <v>-1.62435136434953</v>
      </c>
      <c r="D166">
        <v>33.109104493996703</v>
      </c>
      <c r="E166">
        <v>0</v>
      </c>
      <c r="F166">
        <v>5.4861721394991703</v>
      </c>
      <c r="G166">
        <f>1.59528990944037*(-1)</f>
        <v>-1.5952899094403701</v>
      </c>
      <c r="H166">
        <v>141.77709549397599</v>
      </c>
      <c r="I166">
        <v>0</v>
      </c>
      <c r="J166">
        <v>3.4938486106257698</v>
      </c>
      <c r="K166">
        <v>-3.3709723571679602</v>
      </c>
      <c r="L166">
        <v>86.6824594429999</v>
      </c>
      <c r="M166">
        <v>0</v>
      </c>
      <c r="N166">
        <v>3.9473164679999999</v>
      </c>
      <c r="O166">
        <f>3.358739988*(-1)</f>
        <v>-3.358739988</v>
      </c>
      <c r="P166">
        <v>75.160773300000002</v>
      </c>
      <c r="Q166">
        <v>0</v>
      </c>
      <c r="R166">
        <v>1.7343357069733001</v>
      </c>
      <c r="S166">
        <v>-9.4266552714471601</v>
      </c>
      <c r="T166">
        <v>67.307431239998493</v>
      </c>
      <c r="U166">
        <v>1</v>
      </c>
      <c r="V166">
        <v>0</v>
      </c>
      <c r="W166">
        <f>0*(-1)</f>
        <v>0</v>
      </c>
      <c r="X166">
        <v>7200</v>
      </c>
      <c r="Y166">
        <v>0</v>
      </c>
      <c r="Z166">
        <v>4.2318346000987903</v>
      </c>
      <c r="AA166">
        <v>-2.2758346617636001</v>
      </c>
      <c r="AB166">
        <v>55.868285680989999</v>
      </c>
      <c r="AC166">
        <v>0</v>
      </c>
      <c r="AD166">
        <v>4.1175852533211401</v>
      </c>
      <c r="AE166">
        <f>2.27339082844681*(-1)</f>
        <v>-2.2733908284468098</v>
      </c>
      <c r="AF166">
        <v>123.12297330799601</v>
      </c>
      <c r="AG166">
        <v>0</v>
      </c>
      <c r="AH166">
        <v>1.4136999004269399</v>
      </c>
      <c r="AI166">
        <v>-9.8007751860924408</v>
      </c>
      <c r="AJ166">
        <v>116.556208577996</v>
      </c>
      <c r="AK166">
        <v>1</v>
      </c>
      <c r="AL166">
        <v>0</v>
      </c>
      <c r="AM166">
        <f>0*(-1)</f>
        <v>0</v>
      </c>
      <c r="AN166">
        <v>7200</v>
      </c>
      <c r="AO166">
        <v>0</v>
      </c>
      <c r="AP166">
        <v>1.35361350175082</v>
      </c>
      <c r="AQ166">
        <v>-9.5596982374674599</v>
      </c>
      <c r="AR166">
        <v>55.9816776100051</v>
      </c>
      <c r="AS166">
        <v>1</v>
      </c>
      <c r="AT166">
        <v>0</v>
      </c>
      <c r="AU166">
        <f t="shared" si="12"/>
        <v>0</v>
      </c>
      <c r="AV166">
        <v>7200</v>
      </c>
      <c r="AW166">
        <v>0</v>
      </c>
      <c r="AX166">
        <v>1.3788931594667699</v>
      </c>
      <c r="AY166">
        <v>-8.4288127066597003</v>
      </c>
      <c r="AZ166">
        <v>80.454381870993501</v>
      </c>
      <c r="BA166">
        <v>1</v>
      </c>
      <c r="BB166">
        <v>0</v>
      </c>
      <c r="BC166">
        <f t="shared" si="13"/>
        <v>0</v>
      </c>
      <c r="BD166">
        <v>7200</v>
      </c>
      <c r="BE166">
        <v>0</v>
      </c>
      <c r="BF166">
        <v>1.6022501987972599</v>
      </c>
      <c r="BG166">
        <v>-9.1043829040757593</v>
      </c>
      <c r="BH166">
        <v>58.053335963006198</v>
      </c>
      <c r="BI166">
        <v>1</v>
      </c>
      <c r="BJ166">
        <v>0</v>
      </c>
      <c r="BK166">
        <f t="shared" si="14"/>
        <v>0</v>
      </c>
      <c r="BL166">
        <v>0</v>
      </c>
    </row>
    <row r="167" spans="1:64" x14ac:dyDescent="0.4">
      <c r="A167">
        <v>0</v>
      </c>
      <c r="B167">
        <v>3.07966348526663</v>
      </c>
      <c r="C167">
        <v>-9.8376402922884303</v>
      </c>
      <c r="D167">
        <v>58.135856843000496</v>
      </c>
      <c r="E167">
        <v>1</v>
      </c>
      <c r="F167">
        <v>0</v>
      </c>
      <c r="G167">
        <f t="shared" ref="G167:G172" si="15">0*(-1)</f>
        <v>0</v>
      </c>
      <c r="H167">
        <v>7200</v>
      </c>
      <c r="I167">
        <v>0</v>
      </c>
      <c r="J167">
        <v>4.2975578968420596</v>
      </c>
      <c r="K167">
        <v>-4.3653632421190398</v>
      </c>
      <c r="L167">
        <v>33.943842551001502</v>
      </c>
      <c r="M167">
        <v>0</v>
      </c>
      <c r="N167">
        <v>4.163475708</v>
      </c>
      <c r="O167">
        <f>4.596994007*(-1)</f>
        <v>-4.5969940070000002</v>
      </c>
      <c r="P167">
        <v>309.04655179999997</v>
      </c>
      <c r="Q167">
        <v>0</v>
      </c>
      <c r="R167">
        <v>2.5946667689511398</v>
      </c>
      <c r="S167">
        <v>-7.3540196976067698</v>
      </c>
      <c r="T167">
        <v>28.296346365998001</v>
      </c>
      <c r="U167">
        <v>0</v>
      </c>
      <c r="V167">
        <v>2.6096215460000001</v>
      </c>
      <c r="W167">
        <f>7.406837613*(-1)</f>
        <v>-7.4068376130000004</v>
      </c>
      <c r="X167">
        <v>525.89119849999997</v>
      </c>
      <c r="Y167">
        <v>0</v>
      </c>
      <c r="Z167">
        <v>1.1088169437826201</v>
      </c>
      <c r="AA167">
        <v>-9.2759563145334294</v>
      </c>
      <c r="AB167">
        <v>139.92173351600599</v>
      </c>
      <c r="AC167">
        <v>1</v>
      </c>
      <c r="AD167">
        <v>0</v>
      </c>
      <c r="AE167">
        <f>0*(-1)</f>
        <v>0</v>
      </c>
      <c r="AF167">
        <v>7200</v>
      </c>
      <c r="AG167">
        <v>0</v>
      </c>
      <c r="AH167">
        <v>1.36434039146516</v>
      </c>
      <c r="AI167">
        <v>-9.6331044522107501</v>
      </c>
      <c r="AJ167">
        <v>55.775463244004598</v>
      </c>
      <c r="AK167">
        <v>1</v>
      </c>
      <c r="AL167">
        <v>0</v>
      </c>
      <c r="AM167">
        <f>0*(-1)</f>
        <v>0</v>
      </c>
      <c r="AN167">
        <v>7200</v>
      </c>
      <c r="AO167">
        <v>0</v>
      </c>
      <c r="AP167">
        <v>1.33394408595861</v>
      </c>
      <c r="AQ167">
        <v>-9.5488290942783607</v>
      </c>
      <c r="AR167">
        <v>55.3368625329894</v>
      </c>
      <c r="AS167">
        <v>1</v>
      </c>
      <c r="AT167">
        <v>0</v>
      </c>
      <c r="AU167">
        <f t="shared" si="12"/>
        <v>0</v>
      </c>
      <c r="AV167">
        <v>7200</v>
      </c>
      <c r="AW167">
        <v>0</v>
      </c>
      <c r="AX167">
        <v>0.96192441156889597</v>
      </c>
      <c r="AY167">
        <v>-9.8697306551812503</v>
      </c>
      <c r="AZ167">
        <v>49.630834478011799</v>
      </c>
      <c r="BA167">
        <v>1</v>
      </c>
      <c r="BB167">
        <v>0</v>
      </c>
      <c r="BC167">
        <f t="shared" si="13"/>
        <v>0</v>
      </c>
      <c r="BD167">
        <v>7200</v>
      </c>
      <c r="BE167">
        <v>0</v>
      </c>
      <c r="BF167">
        <v>0.91194314322182002</v>
      </c>
      <c r="BG167">
        <v>-9.8442567114466897</v>
      </c>
      <c r="BH167">
        <v>106.32246879</v>
      </c>
      <c r="BI167">
        <v>1</v>
      </c>
      <c r="BJ167">
        <v>0</v>
      </c>
      <c r="BK167">
        <f t="shared" si="14"/>
        <v>0</v>
      </c>
      <c r="BL167">
        <v>7200</v>
      </c>
    </row>
    <row r="168" spans="1:64" x14ac:dyDescent="0.4">
      <c r="A168">
        <v>0</v>
      </c>
      <c r="B168">
        <v>2.7697734312415001</v>
      </c>
      <c r="C168">
        <v>-9.9292960123127205</v>
      </c>
      <c r="D168">
        <v>77.696858850002101</v>
      </c>
      <c r="E168">
        <v>1</v>
      </c>
      <c r="F168">
        <v>0</v>
      </c>
      <c r="G168">
        <f t="shared" si="15"/>
        <v>0</v>
      </c>
      <c r="H168">
        <v>7200</v>
      </c>
      <c r="I168">
        <v>0</v>
      </c>
      <c r="J168">
        <v>2.1475310476073499</v>
      </c>
      <c r="K168">
        <v>-9.1212543595164508</v>
      </c>
      <c r="L168">
        <v>64.144565171998593</v>
      </c>
      <c r="M168">
        <v>0</v>
      </c>
      <c r="N168">
        <v>1.717151839</v>
      </c>
      <c r="O168">
        <f>9.991500311*(-1)</f>
        <v>-9.9915003109999994</v>
      </c>
      <c r="P168">
        <v>6324.5988690000004</v>
      </c>
      <c r="Q168">
        <v>0</v>
      </c>
      <c r="R168">
        <v>2.1143988373577498</v>
      </c>
      <c r="S168">
        <v>-9.1296864585452298</v>
      </c>
      <c r="T168">
        <v>126.94723284800401</v>
      </c>
      <c r="U168">
        <v>0</v>
      </c>
      <c r="V168">
        <v>1.939687019</v>
      </c>
      <c r="W168">
        <f>9.098988874*(-1)</f>
        <v>-9.0989888739999998</v>
      </c>
      <c r="X168">
        <v>261.35944360000002</v>
      </c>
      <c r="Y168">
        <v>0</v>
      </c>
      <c r="Z168">
        <v>1.6350648454435801</v>
      </c>
      <c r="AA168">
        <v>-9.6529320906365292</v>
      </c>
      <c r="AB168">
        <v>133.056739054009</v>
      </c>
      <c r="AC168">
        <v>1</v>
      </c>
      <c r="AD168">
        <v>0</v>
      </c>
      <c r="AE168">
        <f>0*(-1)</f>
        <v>0</v>
      </c>
      <c r="AF168">
        <v>7200</v>
      </c>
      <c r="AG168">
        <v>0</v>
      </c>
      <c r="AH168">
        <v>1.1397042732073801</v>
      </c>
      <c r="AI168">
        <v>-9.4159955028876201</v>
      </c>
      <c r="AJ168">
        <v>127.76165120300701</v>
      </c>
      <c r="AK168">
        <v>1</v>
      </c>
      <c r="AL168">
        <v>0</v>
      </c>
      <c r="AM168">
        <f>0*(-1)</f>
        <v>0</v>
      </c>
      <c r="AN168">
        <v>7200</v>
      </c>
      <c r="AO168">
        <v>0</v>
      </c>
      <c r="AP168">
        <v>1.33477978830763</v>
      </c>
      <c r="AQ168">
        <v>-9.2676906054003894</v>
      </c>
      <c r="AR168">
        <v>118.127131330998</v>
      </c>
      <c r="AS168">
        <v>1</v>
      </c>
      <c r="AT168">
        <v>0</v>
      </c>
      <c r="AU168">
        <f t="shared" si="12"/>
        <v>0</v>
      </c>
      <c r="AV168">
        <v>7200</v>
      </c>
      <c r="AW168">
        <v>0</v>
      </c>
      <c r="AX168">
        <v>1.1946185236526901</v>
      </c>
      <c r="AY168">
        <v>-9.7564946189156796</v>
      </c>
      <c r="AZ168">
        <v>73.287544942999304</v>
      </c>
      <c r="BA168">
        <v>1</v>
      </c>
      <c r="BB168">
        <v>0</v>
      </c>
      <c r="BC168">
        <f t="shared" si="13"/>
        <v>0</v>
      </c>
      <c r="BD168">
        <v>7200</v>
      </c>
      <c r="BE168">
        <v>0</v>
      </c>
      <c r="BF168">
        <v>0.80590188009597896</v>
      </c>
      <c r="BG168">
        <v>-9.8327657346120692</v>
      </c>
      <c r="BH168">
        <v>104.928724769997</v>
      </c>
      <c r="BI168">
        <v>1</v>
      </c>
      <c r="BJ168">
        <v>0</v>
      </c>
      <c r="BK168">
        <f t="shared" si="14"/>
        <v>0</v>
      </c>
      <c r="BL168">
        <v>7200</v>
      </c>
    </row>
    <row r="169" spans="1:64" x14ac:dyDescent="0.4">
      <c r="A169">
        <v>0</v>
      </c>
      <c r="B169">
        <v>3.4314300372266802</v>
      </c>
      <c r="C169">
        <v>-9.2255441042504902</v>
      </c>
      <c r="D169">
        <v>75.382207155002106</v>
      </c>
      <c r="E169">
        <v>1</v>
      </c>
      <c r="F169">
        <v>0</v>
      </c>
      <c r="G169">
        <f t="shared" si="15"/>
        <v>0</v>
      </c>
      <c r="H169">
        <v>7200</v>
      </c>
      <c r="I169">
        <v>0</v>
      </c>
      <c r="J169">
        <v>2.25014243073832</v>
      </c>
      <c r="K169">
        <v>-9.4287018290746403</v>
      </c>
      <c r="L169">
        <v>111.776439172004</v>
      </c>
      <c r="M169">
        <v>1</v>
      </c>
      <c r="N169">
        <v>0</v>
      </c>
      <c r="O169">
        <f>0*(-1)</f>
        <v>0</v>
      </c>
      <c r="P169">
        <v>7200</v>
      </c>
      <c r="Q169">
        <v>0</v>
      </c>
      <c r="R169">
        <v>1.7473506849763401</v>
      </c>
      <c r="S169">
        <v>-9.1051609019293505</v>
      </c>
      <c r="T169">
        <v>145.20175089999901</v>
      </c>
      <c r="U169">
        <v>1</v>
      </c>
      <c r="V169">
        <v>0</v>
      </c>
      <c r="W169">
        <f>0*(-1)</f>
        <v>0</v>
      </c>
      <c r="X169">
        <v>7200</v>
      </c>
      <c r="Y169">
        <v>0</v>
      </c>
      <c r="Z169">
        <v>4.4966916359900804</v>
      </c>
      <c r="AA169">
        <v>-1.7816691080509599</v>
      </c>
      <c r="AB169">
        <v>54.692229528998702</v>
      </c>
      <c r="AC169">
        <v>0</v>
      </c>
      <c r="AD169">
        <v>4.1058272175713597</v>
      </c>
      <c r="AE169">
        <f>1.75713148113396*(-1)</f>
        <v>-1.75713148113396</v>
      </c>
      <c r="AF169">
        <v>103.537976159001</v>
      </c>
      <c r="AG169">
        <v>0</v>
      </c>
      <c r="AH169">
        <v>1.7971011034795801</v>
      </c>
      <c r="AI169">
        <v>-8.8152507356203298</v>
      </c>
      <c r="AJ169">
        <v>125.64225237400299</v>
      </c>
      <c r="AK169">
        <v>0</v>
      </c>
      <c r="AL169">
        <v>1.7754849070000001</v>
      </c>
      <c r="AM169">
        <f>8.753106201*(-1)</f>
        <v>-8.7531062009999996</v>
      </c>
      <c r="AN169">
        <v>246.27170910000001</v>
      </c>
      <c r="AO169">
        <v>0</v>
      </c>
      <c r="AP169">
        <v>1.1582822544042199</v>
      </c>
      <c r="AQ169">
        <v>-9.94702382288812</v>
      </c>
      <c r="AR169">
        <v>91.339740231996899</v>
      </c>
      <c r="AS169">
        <v>1</v>
      </c>
      <c r="AT169">
        <v>0</v>
      </c>
      <c r="AU169">
        <f t="shared" si="12"/>
        <v>0</v>
      </c>
      <c r="AV169">
        <v>7200</v>
      </c>
      <c r="AW169">
        <v>0</v>
      </c>
      <c r="AX169">
        <v>0.96403347635721004</v>
      </c>
      <c r="AY169">
        <v>-9.8874010772166603</v>
      </c>
      <c r="AZ169">
        <v>101.358005383997</v>
      </c>
      <c r="BA169">
        <v>1</v>
      </c>
      <c r="BB169">
        <v>0</v>
      </c>
      <c r="BC169">
        <f t="shared" si="13"/>
        <v>0</v>
      </c>
      <c r="BD169">
        <v>7200</v>
      </c>
      <c r="BE169">
        <v>0</v>
      </c>
      <c r="BF169">
        <v>0.868298601394355</v>
      </c>
      <c r="BG169">
        <v>-9.9929281959256695</v>
      </c>
      <c r="BH169">
        <v>96.686780080002706</v>
      </c>
      <c r="BI169">
        <v>1</v>
      </c>
      <c r="BJ169">
        <v>0</v>
      </c>
      <c r="BK169">
        <f t="shared" si="14"/>
        <v>0</v>
      </c>
      <c r="BL169">
        <v>7200</v>
      </c>
    </row>
    <row r="170" spans="1:64" x14ac:dyDescent="0.4">
      <c r="A170">
        <v>0</v>
      </c>
      <c r="B170">
        <v>2.8918893952663201</v>
      </c>
      <c r="C170">
        <v>-9.9115440712818401</v>
      </c>
      <c r="D170">
        <v>58.499964656999502</v>
      </c>
      <c r="E170">
        <v>1</v>
      </c>
      <c r="F170">
        <v>0</v>
      </c>
      <c r="G170">
        <f t="shared" si="15"/>
        <v>0</v>
      </c>
      <c r="H170">
        <v>7200</v>
      </c>
      <c r="I170">
        <v>0</v>
      </c>
      <c r="J170">
        <v>2.4623572232524098</v>
      </c>
      <c r="K170">
        <v>-9.7074442457300396</v>
      </c>
      <c r="L170">
        <v>86.644653868002905</v>
      </c>
      <c r="M170">
        <v>1</v>
      </c>
      <c r="N170">
        <v>0</v>
      </c>
      <c r="O170">
        <f>0*(-1)</f>
        <v>0</v>
      </c>
      <c r="P170">
        <v>7200</v>
      </c>
      <c r="Q170">
        <v>0</v>
      </c>
      <c r="R170">
        <v>1.6899817672444499</v>
      </c>
      <c r="S170">
        <v>-9.0132329939461897</v>
      </c>
      <c r="T170">
        <v>146.19975947099701</v>
      </c>
      <c r="U170">
        <v>0</v>
      </c>
      <c r="V170">
        <v>1.745502817</v>
      </c>
      <c r="W170">
        <f>8.647129277*(-1)</f>
        <v>-8.6471292769999994</v>
      </c>
      <c r="X170">
        <v>304.7375351</v>
      </c>
      <c r="Y170">
        <v>0</v>
      </c>
      <c r="Z170">
        <v>1.4758952495118001</v>
      </c>
      <c r="AA170">
        <v>-8.7761476937882108</v>
      </c>
      <c r="AB170">
        <v>136.11795972498601</v>
      </c>
      <c r="AC170">
        <v>1</v>
      </c>
      <c r="AD170">
        <v>0</v>
      </c>
      <c r="AE170">
        <f>0*(-1)</f>
        <v>0</v>
      </c>
      <c r="AF170">
        <v>7200</v>
      </c>
      <c r="AG170">
        <v>0</v>
      </c>
      <c r="AH170">
        <v>1.2202987706034101</v>
      </c>
      <c r="AI170">
        <v>-9.9612831237450195</v>
      </c>
      <c r="AJ170">
        <v>123.388556543999</v>
      </c>
      <c r="AK170">
        <v>1</v>
      </c>
      <c r="AL170">
        <v>0</v>
      </c>
      <c r="AM170">
        <f>0*(-1)</f>
        <v>0</v>
      </c>
      <c r="AN170">
        <v>7200</v>
      </c>
      <c r="AO170">
        <v>0</v>
      </c>
      <c r="AP170">
        <v>1.22203214813787</v>
      </c>
      <c r="AQ170">
        <v>-9.8808856226922401</v>
      </c>
      <c r="AR170">
        <v>92.294564764990298</v>
      </c>
      <c r="AS170">
        <v>1</v>
      </c>
      <c r="AT170">
        <v>0</v>
      </c>
      <c r="AU170">
        <f t="shared" si="12"/>
        <v>0</v>
      </c>
      <c r="AV170">
        <v>7200</v>
      </c>
      <c r="AW170">
        <v>0</v>
      </c>
      <c r="AX170">
        <v>0.80267101099099203</v>
      </c>
      <c r="AY170">
        <v>-9.6172021134679593</v>
      </c>
      <c r="AZ170">
        <v>66.377107883003106</v>
      </c>
      <c r="BA170">
        <v>1</v>
      </c>
      <c r="BB170">
        <v>0</v>
      </c>
      <c r="BC170">
        <f t="shared" si="13"/>
        <v>0</v>
      </c>
      <c r="BD170">
        <v>7200</v>
      </c>
      <c r="BE170">
        <v>0</v>
      </c>
      <c r="BF170">
        <v>0.93249878407995201</v>
      </c>
      <c r="BG170">
        <v>-9.1116528679864093</v>
      </c>
      <c r="BH170">
        <v>107.47790441299701</v>
      </c>
      <c r="BI170">
        <v>1</v>
      </c>
      <c r="BJ170">
        <v>0</v>
      </c>
      <c r="BK170">
        <f t="shared" si="14"/>
        <v>0</v>
      </c>
      <c r="BL170">
        <v>7200</v>
      </c>
    </row>
    <row r="171" spans="1:64" x14ac:dyDescent="0.4">
      <c r="A171">
        <v>0</v>
      </c>
      <c r="B171">
        <v>3.3533989226765</v>
      </c>
      <c r="C171">
        <v>-9.4187445088104305</v>
      </c>
      <c r="D171">
        <v>76.796310482000905</v>
      </c>
      <c r="E171">
        <v>1</v>
      </c>
      <c r="F171">
        <v>0</v>
      </c>
      <c r="G171">
        <f t="shared" si="15"/>
        <v>0</v>
      </c>
      <c r="H171">
        <v>7200</v>
      </c>
      <c r="I171">
        <v>0</v>
      </c>
      <c r="J171">
        <v>4.5085825715078798</v>
      </c>
      <c r="K171">
        <v>-4.2346432179294604</v>
      </c>
      <c r="L171">
        <v>33.326834393999803</v>
      </c>
      <c r="M171">
        <v>0</v>
      </c>
      <c r="N171">
        <v>4.4315864659999997</v>
      </c>
      <c r="O171">
        <f>3.880460624*(-1)</f>
        <v>-3.8804606239999999</v>
      </c>
      <c r="P171">
        <v>401.28905300000002</v>
      </c>
      <c r="Q171">
        <v>0</v>
      </c>
      <c r="R171">
        <v>4.0312432863872001</v>
      </c>
      <c r="S171">
        <v>-3.5939898011901801</v>
      </c>
      <c r="T171">
        <v>30.176220884000902</v>
      </c>
      <c r="U171">
        <v>0</v>
      </c>
      <c r="V171">
        <v>4.2114226099999996</v>
      </c>
      <c r="W171">
        <f>3.182750362*(-1)</f>
        <v>-3.1827503620000002</v>
      </c>
      <c r="X171">
        <v>278.54217419999998</v>
      </c>
      <c r="Y171">
        <v>0</v>
      </c>
      <c r="Z171">
        <v>1.5938303008064001</v>
      </c>
      <c r="AA171">
        <v>-9.6936190316004005</v>
      </c>
      <c r="AB171">
        <v>136.02363753299801</v>
      </c>
      <c r="AC171">
        <v>1</v>
      </c>
      <c r="AD171">
        <v>0</v>
      </c>
      <c r="AE171">
        <f>0*(-1)</f>
        <v>0</v>
      </c>
      <c r="AF171">
        <v>7200</v>
      </c>
      <c r="AG171">
        <v>0</v>
      </c>
      <c r="AH171">
        <v>2.1979748886699699</v>
      </c>
      <c r="AI171">
        <v>-3.71400176821657</v>
      </c>
      <c r="AJ171">
        <v>81.221294224000303</v>
      </c>
      <c r="AK171">
        <v>0</v>
      </c>
      <c r="AL171">
        <v>2.1003893929999999</v>
      </c>
      <c r="AM171">
        <f>3.547487198*(-1)</f>
        <v>-3.5474871979999998</v>
      </c>
      <c r="AN171">
        <v>71.509962959999996</v>
      </c>
      <c r="AO171">
        <v>0</v>
      </c>
      <c r="AP171">
        <v>1.08073883927857</v>
      </c>
      <c r="AQ171">
        <v>-9.3498690256294399</v>
      </c>
      <c r="AR171">
        <v>147.148140659002</v>
      </c>
      <c r="AS171">
        <v>1</v>
      </c>
      <c r="AT171">
        <v>0</v>
      </c>
      <c r="AU171">
        <f t="shared" si="12"/>
        <v>0</v>
      </c>
      <c r="AV171">
        <v>7200</v>
      </c>
      <c r="AW171">
        <v>0</v>
      </c>
      <c r="AX171">
        <v>0.98723098156275402</v>
      </c>
      <c r="AY171">
        <v>-9.9869177605200505</v>
      </c>
      <c r="AZ171">
        <v>79.862614288998799</v>
      </c>
      <c r="BA171">
        <v>1</v>
      </c>
      <c r="BB171">
        <v>0</v>
      </c>
      <c r="BC171">
        <f t="shared" si="13"/>
        <v>0</v>
      </c>
      <c r="BD171">
        <v>7200</v>
      </c>
      <c r="BE171">
        <v>0</v>
      </c>
      <c r="BF171">
        <v>2.1773877995647002</v>
      </c>
      <c r="BG171">
        <v>-7.5423625002173198</v>
      </c>
      <c r="BH171">
        <v>62.736853376001797</v>
      </c>
      <c r="BI171">
        <v>0</v>
      </c>
      <c r="BJ171">
        <v>2.2745492839999999</v>
      </c>
      <c r="BK171">
        <f>7.707998761*(-1)</f>
        <v>-7.7079987609999998</v>
      </c>
      <c r="BL171">
        <v>113.16873769999999</v>
      </c>
    </row>
    <row r="172" spans="1:64" x14ac:dyDescent="0.4">
      <c r="A172">
        <v>0</v>
      </c>
      <c r="B172">
        <v>3.5710914275576799</v>
      </c>
      <c r="C172">
        <v>-8.8506308998826508</v>
      </c>
      <c r="D172">
        <v>77.517793510000004</v>
      </c>
      <c r="E172">
        <v>1</v>
      </c>
      <c r="F172">
        <v>0</v>
      </c>
      <c r="G172">
        <f t="shared" si="15"/>
        <v>0</v>
      </c>
      <c r="H172">
        <v>7200</v>
      </c>
      <c r="I172">
        <v>0</v>
      </c>
      <c r="J172">
        <v>2.3206730356968599</v>
      </c>
      <c r="K172">
        <v>-7.70353779670645</v>
      </c>
      <c r="L172">
        <v>109.420292435002</v>
      </c>
      <c r="M172">
        <v>0</v>
      </c>
      <c r="N172">
        <v>2.3981406079999998</v>
      </c>
      <c r="O172">
        <f>7.926440523*(-1)</f>
        <v>-7.9264405230000001</v>
      </c>
      <c r="P172">
        <v>214.32316900000001</v>
      </c>
      <c r="Q172">
        <v>0</v>
      </c>
      <c r="R172">
        <v>1.43632255863797</v>
      </c>
      <c r="S172">
        <v>-9.7155457841098691</v>
      </c>
      <c r="T172">
        <v>145.88488635300001</v>
      </c>
      <c r="U172">
        <v>1</v>
      </c>
      <c r="V172">
        <v>0</v>
      </c>
      <c r="W172">
        <f>0*(-1)</f>
        <v>0</v>
      </c>
      <c r="X172">
        <v>7200</v>
      </c>
      <c r="Y172">
        <v>0</v>
      </c>
      <c r="Z172">
        <v>2.1214936388160002</v>
      </c>
      <c r="AA172">
        <v>-8.5777742837078801</v>
      </c>
      <c r="AB172">
        <v>119.903631417997</v>
      </c>
      <c r="AC172">
        <v>0</v>
      </c>
      <c r="AD172">
        <v>2.1665014168588201</v>
      </c>
      <c r="AE172">
        <f>8.42034387561865*(-1)</f>
        <v>-8.4203438756186504</v>
      </c>
      <c r="AF172">
        <v>336.32775343899198</v>
      </c>
      <c r="AG172">
        <v>0</v>
      </c>
      <c r="AH172">
        <v>2.3336401355190799</v>
      </c>
      <c r="AI172">
        <v>-8.0165584721465599</v>
      </c>
      <c r="AJ172">
        <v>94.857520241988794</v>
      </c>
      <c r="AK172">
        <v>0</v>
      </c>
      <c r="AL172">
        <v>2.256779249</v>
      </c>
      <c r="AM172">
        <f>8.09648143*(-1)</f>
        <v>-8.0964814300000008</v>
      </c>
      <c r="AN172">
        <v>220.8811747</v>
      </c>
      <c r="AO172">
        <v>0</v>
      </c>
      <c r="AP172">
        <v>3.5924927025761599</v>
      </c>
      <c r="AQ172">
        <v>-3.9322902024519202</v>
      </c>
      <c r="AR172">
        <v>93.707173805989399</v>
      </c>
      <c r="AS172">
        <v>0</v>
      </c>
      <c r="AT172">
        <v>3.1335818409999998</v>
      </c>
      <c r="AU172">
        <f>4.188600065*(-1)</f>
        <v>-4.1886000650000001</v>
      </c>
      <c r="AV172">
        <v>100.7675862</v>
      </c>
      <c r="AW172">
        <v>0</v>
      </c>
      <c r="AX172">
        <v>1.23589899381996</v>
      </c>
      <c r="AY172">
        <v>-9.5744693709361499</v>
      </c>
      <c r="AZ172">
        <v>101.533489086999</v>
      </c>
      <c r="BA172">
        <v>1</v>
      </c>
      <c r="BB172">
        <v>0</v>
      </c>
      <c r="BC172">
        <f t="shared" si="13"/>
        <v>0</v>
      </c>
      <c r="BD172">
        <v>7200</v>
      </c>
      <c r="BE172">
        <v>0</v>
      </c>
      <c r="BF172">
        <v>0.65848448583780494</v>
      </c>
      <c r="BG172">
        <v>-9.9105792367653098</v>
      </c>
      <c r="BH172">
        <v>104.627290267999</v>
      </c>
      <c r="BI172">
        <v>1</v>
      </c>
      <c r="BJ172">
        <v>0</v>
      </c>
      <c r="BK172">
        <f>0*(-1)</f>
        <v>0</v>
      </c>
      <c r="BL172">
        <v>7200</v>
      </c>
    </row>
    <row r="173" spans="1:64" x14ac:dyDescent="0.4">
      <c r="A173">
        <v>0</v>
      </c>
      <c r="B173">
        <v>3.29873337560621</v>
      </c>
      <c r="C173">
        <v>-0.37875811465134401</v>
      </c>
      <c r="D173">
        <v>33.043019611999597</v>
      </c>
      <c r="E173">
        <v>0</v>
      </c>
      <c r="F173">
        <v>2.6131778126160299</v>
      </c>
      <c r="G173">
        <f>0.363946059194045*(-1)</f>
        <v>-0.36394605919404499</v>
      </c>
      <c r="H173">
        <v>11.8971710200421</v>
      </c>
      <c r="I173">
        <v>0</v>
      </c>
      <c r="J173">
        <v>2.0367964310341402</v>
      </c>
      <c r="K173">
        <v>-8.4957967181639091</v>
      </c>
      <c r="L173">
        <v>63.874415847996701</v>
      </c>
      <c r="M173">
        <v>1</v>
      </c>
      <c r="N173">
        <v>0</v>
      </c>
      <c r="O173">
        <f>0*(-1)</f>
        <v>0</v>
      </c>
      <c r="P173">
        <v>7200</v>
      </c>
      <c r="Q173">
        <v>0</v>
      </c>
      <c r="R173">
        <v>1.6402723464867199</v>
      </c>
      <c r="S173">
        <v>-9.7254790736062997</v>
      </c>
      <c r="T173">
        <v>131.613551281989</v>
      </c>
      <c r="U173">
        <v>1</v>
      </c>
      <c r="V173">
        <v>0</v>
      </c>
      <c r="W173">
        <f>0*(-1)</f>
        <v>0</v>
      </c>
      <c r="X173">
        <v>7200</v>
      </c>
      <c r="Y173">
        <v>0</v>
      </c>
      <c r="Z173">
        <v>1.97594796353932</v>
      </c>
      <c r="AA173">
        <v>-9.2925856313179196</v>
      </c>
      <c r="AB173">
        <v>97.0237344740016</v>
      </c>
      <c r="AC173">
        <v>1</v>
      </c>
      <c r="AD173">
        <v>0</v>
      </c>
      <c r="AE173">
        <f>0*(-1)</f>
        <v>0</v>
      </c>
      <c r="AF173">
        <v>7200</v>
      </c>
      <c r="AG173">
        <v>0</v>
      </c>
      <c r="AH173">
        <v>1.12474592114215</v>
      </c>
      <c r="AI173">
        <v>-9.1986561733536192</v>
      </c>
      <c r="AJ173">
        <v>114.433214186996</v>
      </c>
      <c r="AK173">
        <v>1</v>
      </c>
      <c r="AL173">
        <v>0</v>
      </c>
      <c r="AM173">
        <f>0*(-1)</f>
        <v>0</v>
      </c>
      <c r="AN173">
        <v>7200</v>
      </c>
      <c r="AO173">
        <v>0</v>
      </c>
      <c r="AP173">
        <v>1.45672928271143</v>
      </c>
      <c r="AQ173">
        <v>-9.0275054227516804</v>
      </c>
      <c r="AR173">
        <v>90.9205151070054</v>
      </c>
      <c r="AS173">
        <v>1</v>
      </c>
      <c r="AT173">
        <v>0</v>
      </c>
      <c r="AU173">
        <f t="shared" ref="AU173:AU184" si="16">0*(-1)</f>
        <v>0</v>
      </c>
      <c r="AV173">
        <v>7200</v>
      </c>
      <c r="AW173">
        <v>0</v>
      </c>
      <c r="AX173">
        <v>0.737872195960528</v>
      </c>
      <c r="AY173">
        <v>-9.6557555056057005</v>
      </c>
      <c r="AZ173">
        <v>74.317099560008501</v>
      </c>
      <c r="BA173">
        <v>1</v>
      </c>
      <c r="BB173">
        <v>0</v>
      </c>
      <c r="BC173">
        <f t="shared" si="13"/>
        <v>0</v>
      </c>
      <c r="BD173">
        <v>7200</v>
      </c>
      <c r="BE173">
        <v>0</v>
      </c>
      <c r="BF173">
        <v>3.4214025859405202</v>
      </c>
      <c r="BG173">
        <v>-2.50059704167758</v>
      </c>
      <c r="BH173">
        <v>60.835750265003298</v>
      </c>
      <c r="BI173">
        <v>0</v>
      </c>
      <c r="BJ173">
        <v>3.6779401940000001</v>
      </c>
      <c r="BK173">
        <f>2.397380168*(-1)</f>
        <v>-2.3973801680000002</v>
      </c>
      <c r="BL173">
        <v>65.44685939</v>
      </c>
    </row>
    <row r="174" spans="1:64" x14ac:dyDescent="0.4">
      <c r="A174">
        <v>0</v>
      </c>
      <c r="B174">
        <v>4.4527026784716899</v>
      </c>
      <c r="C174">
        <v>-5.8623515030664999</v>
      </c>
      <c r="D174">
        <v>33.788163763005201</v>
      </c>
      <c r="E174">
        <v>0</v>
      </c>
      <c r="F174">
        <v>4.3867408297019201</v>
      </c>
      <c r="G174">
        <f>5.82046029536414*(-1)</f>
        <v>-5.82046029536414</v>
      </c>
      <c r="H174">
        <v>514.35153412201896</v>
      </c>
      <c r="I174">
        <v>0</v>
      </c>
      <c r="J174">
        <v>2.3852996857234801</v>
      </c>
      <c r="K174">
        <v>-9.7935496835098999</v>
      </c>
      <c r="L174">
        <v>110.35331045200201</v>
      </c>
      <c r="M174">
        <v>1</v>
      </c>
      <c r="N174">
        <v>0</v>
      </c>
      <c r="O174">
        <f>0*(-1)</f>
        <v>0</v>
      </c>
      <c r="P174">
        <v>7200</v>
      </c>
      <c r="Q174">
        <v>0</v>
      </c>
      <c r="R174">
        <v>1.9160721238714999</v>
      </c>
      <c r="S174">
        <v>-8.8755863286775796</v>
      </c>
      <c r="T174">
        <v>142.248994235997</v>
      </c>
      <c r="U174">
        <v>1</v>
      </c>
      <c r="V174">
        <v>0</v>
      </c>
      <c r="W174">
        <f>0*(-1)</f>
        <v>0</v>
      </c>
      <c r="X174">
        <v>7200</v>
      </c>
      <c r="Y174">
        <v>0</v>
      </c>
      <c r="Z174">
        <v>1.45841209098581</v>
      </c>
      <c r="AA174">
        <v>-9.9749118051168502</v>
      </c>
      <c r="AB174">
        <v>135.00332865500201</v>
      </c>
      <c r="AC174">
        <v>1</v>
      </c>
      <c r="AD174">
        <v>0</v>
      </c>
      <c r="AE174">
        <f>0*(-1)</f>
        <v>0</v>
      </c>
      <c r="AF174">
        <v>7200</v>
      </c>
      <c r="AG174">
        <v>0</v>
      </c>
      <c r="AH174">
        <v>0.96046262509440605</v>
      </c>
      <c r="AI174">
        <v>-9.6533302714748803</v>
      </c>
      <c r="AJ174">
        <v>115.345207872</v>
      </c>
      <c r="AK174">
        <v>1</v>
      </c>
      <c r="AL174">
        <v>0</v>
      </c>
      <c r="AM174">
        <f>0*(-1)</f>
        <v>0</v>
      </c>
      <c r="AN174">
        <v>7200</v>
      </c>
      <c r="AO174">
        <v>0</v>
      </c>
      <c r="AP174">
        <v>1.4310541480458701</v>
      </c>
      <c r="AQ174">
        <v>-9.7064592685855704</v>
      </c>
      <c r="AR174">
        <v>90.803935541000101</v>
      </c>
      <c r="AS174">
        <v>1</v>
      </c>
      <c r="AT174">
        <v>0</v>
      </c>
      <c r="AU174">
        <f t="shared" si="16"/>
        <v>0</v>
      </c>
      <c r="AV174">
        <v>7200</v>
      </c>
      <c r="AW174">
        <v>0</v>
      </c>
      <c r="AX174">
        <v>1.6059074461718199</v>
      </c>
      <c r="AY174">
        <v>-6.9293890892076302</v>
      </c>
      <c r="AZ174">
        <v>76.146918371989102</v>
      </c>
      <c r="BA174">
        <v>0</v>
      </c>
      <c r="BB174">
        <v>1.5765261909999999</v>
      </c>
      <c r="BC174">
        <f>7.319040665*(-1)</f>
        <v>-7.3190406650000002</v>
      </c>
      <c r="BD174">
        <v>157.9516351</v>
      </c>
      <c r="BE174">
        <v>0</v>
      </c>
      <c r="BF174">
        <v>1.0308428569053401</v>
      </c>
      <c r="BG174">
        <v>-9.6761794987612397</v>
      </c>
      <c r="BH174">
        <v>82.978121430001906</v>
      </c>
      <c r="BI174">
        <v>1</v>
      </c>
      <c r="BJ174">
        <v>0</v>
      </c>
      <c r="BK174">
        <f>0*(-1)</f>
        <v>0</v>
      </c>
      <c r="BL174">
        <v>7200</v>
      </c>
    </row>
    <row r="175" spans="1:64" x14ac:dyDescent="0.4">
      <c r="A175">
        <v>0</v>
      </c>
      <c r="B175">
        <v>3.6036880727352498</v>
      </c>
      <c r="C175">
        <v>-7.7509503173578098</v>
      </c>
      <c r="D175">
        <v>76.246413339002103</v>
      </c>
      <c r="E175">
        <v>1</v>
      </c>
      <c r="F175">
        <v>0</v>
      </c>
      <c r="G175">
        <f>0*(-1)</f>
        <v>0</v>
      </c>
      <c r="H175">
        <v>7200</v>
      </c>
      <c r="I175">
        <v>0</v>
      </c>
      <c r="J175">
        <v>4.2816418516589296</v>
      </c>
      <c r="K175">
        <v>-5.7623285779453797</v>
      </c>
      <c r="L175">
        <v>32.640252864002797</v>
      </c>
      <c r="M175">
        <v>0</v>
      </c>
      <c r="N175">
        <v>4.0874360860000003</v>
      </c>
      <c r="O175">
        <f>5.248133297*(-1)</f>
        <v>-5.2481332969999999</v>
      </c>
      <c r="P175">
        <v>336.97297279999998</v>
      </c>
      <c r="Q175">
        <v>0</v>
      </c>
      <c r="R175">
        <v>2.3163005083619299</v>
      </c>
      <c r="S175">
        <v>-7.6965116549799601</v>
      </c>
      <c r="T175">
        <v>132.244397709</v>
      </c>
      <c r="U175">
        <v>0</v>
      </c>
      <c r="V175">
        <v>2.348034068</v>
      </c>
      <c r="W175">
        <f>8.366149443*(-1)</f>
        <v>-8.3661494429999994</v>
      </c>
      <c r="X175">
        <v>225.04913540000001</v>
      </c>
      <c r="Y175">
        <v>0</v>
      </c>
      <c r="Z175">
        <v>1.4315650473449799</v>
      </c>
      <c r="AA175">
        <v>-9.6420857530006892</v>
      </c>
      <c r="AB175">
        <v>140.106713358007</v>
      </c>
      <c r="AC175">
        <v>1</v>
      </c>
      <c r="AD175">
        <v>0</v>
      </c>
      <c r="AE175">
        <f>0*(-1)</f>
        <v>0</v>
      </c>
      <c r="AF175">
        <v>7200</v>
      </c>
      <c r="AG175">
        <v>0</v>
      </c>
      <c r="AH175">
        <v>1.2466391850379399</v>
      </c>
      <c r="AI175">
        <v>-9.98048546194366</v>
      </c>
      <c r="AJ175">
        <v>147.297918669995</v>
      </c>
      <c r="AK175">
        <v>1</v>
      </c>
      <c r="AL175">
        <v>0</v>
      </c>
      <c r="AM175">
        <f>0*(-1)</f>
        <v>0</v>
      </c>
      <c r="AN175">
        <v>7200</v>
      </c>
      <c r="AO175">
        <v>0</v>
      </c>
      <c r="AP175">
        <v>0.92176205578454695</v>
      </c>
      <c r="AQ175">
        <v>-9.7182890622889797</v>
      </c>
      <c r="AR175">
        <v>114.442066411007</v>
      </c>
      <c r="AS175">
        <v>1</v>
      </c>
      <c r="AT175">
        <v>0</v>
      </c>
      <c r="AU175">
        <f t="shared" si="16"/>
        <v>0</v>
      </c>
      <c r="AV175">
        <v>7200</v>
      </c>
      <c r="AW175">
        <v>0</v>
      </c>
      <c r="AX175">
        <v>1.4804342621928901</v>
      </c>
      <c r="AY175">
        <v>-9.2919037461248593</v>
      </c>
      <c r="AZ175">
        <v>50.807106178006499</v>
      </c>
      <c r="BA175">
        <v>1</v>
      </c>
      <c r="BB175">
        <v>0</v>
      </c>
      <c r="BC175">
        <f>0*(-1)</f>
        <v>0</v>
      </c>
      <c r="BD175">
        <v>7200</v>
      </c>
      <c r="BE175">
        <v>0</v>
      </c>
      <c r="BF175">
        <v>0.88534482079227295</v>
      </c>
      <c r="BG175">
        <v>-9.5238909736232902</v>
      </c>
      <c r="BH175">
        <v>109.244818948995</v>
      </c>
      <c r="BI175">
        <v>1</v>
      </c>
      <c r="BJ175">
        <v>0</v>
      </c>
      <c r="BK175">
        <f>0*(-1)</f>
        <v>0</v>
      </c>
      <c r="BL175">
        <v>7200</v>
      </c>
    </row>
    <row r="176" spans="1:64" x14ac:dyDescent="0.4">
      <c r="A176">
        <v>0</v>
      </c>
      <c r="B176">
        <v>2.8003001852794598</v>
      </c>
      <c r="C176">
        <v>-9.9516943936562807</v>
      </c>
      <c r="D176">
        <v>57.587291980998998</v>
      </c>
      <c r="E176">
        <v>1</v>
      </c>
      <c r="F176">
        <v>0</v>
      </c>
      <c r="G176">
        <f>0*(-1)</f>
        <v>0</v>
      </c>
      <c r="H176">
        <v>7200</v>
      </c>
      <c r="I176">
        <v>0</v>
      </c>
      <c r="J176">
        <v>1.7256604970613501</v>
      </c>
      <c r="K176">
        <v>-9.3521577416298793</v>
      </c>
      <c r="L176">
        <v>63.423411048999697</v>
      </c>
      <c r="M176">
        <v>0</v>
      </c>
      <c r="N176">
        <v>1.6812448929999999</v>
      </c>
      <c r="O176">
        <f>9.416768631*(-1)</f>
        <v>-9.4167686310000001</v>
      </c>
      <c r="P176">
        <v>427.21118949999999</v>
      </c>
      <c r="Q176">
        <v>0</v>
      </c>
      <c r="R176">
        <v>2.0370990978486598</v>
      </c>
      <c r="S176">
        <v>-9.0767341163104405</v>
      </c>
      <c r="T176">
        <v>145.48009866800501</v>
      </c>
      <c r="U176">
        <v>1</v>
      </c>
      <c r="V176">
        <v>0</v>
      </c>
      <c r="W176">
        <f>0*(-1)</f>
        <v>0</v>
      </c>
      <c r="X176">
        <v>7200</v>
      </c>
      <c r="Y176">
        <v>0</v>
      </c>
      <c r="Z176">
        <v>2.2773409913623102</v>
      </c>
      <c r="AA176">
        <v>-7.2132284588296898</v>
      </c>
      <c r="AB176">
        <v>120.01551388300101</v>
      </c>
      <c r="AC176">
        <v>0</v>
      </c>
      <c r="AD176">
        <v>2.2711196507112299</v>
      </c>
      <c r="AE176">
        <f>7.13782385513952*(-1)</f>
        <v>-7.1378238551395201</v>
      </c>
      <c r="AF176">
        <v>283.56977253200603</v>
      </c>
      <c r="AG176">
        <v>0</v>
      </c>
      <c r="AH176">
        <v>1.71228262901519</v>
      </c>
      <c r="AI176">
        <v>-9.5774919887931294</v>
      </c>
      <c r="AJ176">
        <v>54.274038976000099</v>
      </c>
      <c r="AK176">
        <v>1</v>
      </c>
      <c r="AL176">
        <v>0</v>
      </c>
      <c r="AM176">
        <f>0*(-1)</f>
        <v>0</v>
      </c>
      <c r="AN176">
        <v>7200</v>
      </c>
      <c r="AO176">
        <v>0</v>
      </c>
      <c r="AP176">
        <v>1.85281300487998</v>
      </c>
      <c r="AQ176">
        <v>-9.1419520140152297</v>
      </c>
      <c r="AR176">
        <v>88.828561677990294</v>
      </c>
      <c r="AS176">
        <v>1</v>
      </c>
      <c r="AT176">
        <v>0</v>
      </c>
      <c r="AU176">
        <f t="shared" si="16"/>
        <v>0</v>
      </c>
      <c r="AV176">
        <v>7200</v>
      </c>
      <c r="AW176">
        <v>0</v>
      </c>
      <c r="AX176">
        <v>1.5324646365938599</v>
      </c>
      <c r="AY176">
        <v>-7.38480937812208</v>
      </c>
      <c r="AZ176">
        <v>64.614288651006007</v>
      </c>
      <c r="BA176">
        <v>0</v>
      </c>
      <c r="BB176">
        <v>1.495699772</v>
      </c>
      <c r="BC176">
        <f>7.485729038*(-1)</f>
        <v>-7.4857290379999997</v>
      </c>
      <c r="BD176">
        <v>358.2724781</v>
      </c>
      <c r="BE176">
        <v>0</v>
      </c>
      <c r="BF176">
        <v>1.4564965400995999</v>
      </c>
      <c r="BG176">
        <v>-6.9170026848376001</v>
      </c>
      <c r="BH176">
        <v>60.704820068000103</v>
      </c>
      <c r="BI176">
        <v>0</v>
      </c>
      <c r="BJ176">
        <v>1.4570563830000001</v>
      </c>
      <c r="BK176">
        <f>6.652599939*(-1)</f>
        <v>-6.6525999389999999</v>
      </c>
      <c r="BL176">
        <v>273.0352024</v>
      </c>
    </row>
    <row r="177" spans="1:64" x14ac:dyDescent="0.4">
      <c r="A177">
        <v>0</v>
      </c>
      <c r="B177">
        <v>3.58571649414717</v>
      </c>
      <c r="C177">
        <v>-6.5057602320115704</v>
      </c>
      <c r="D177">
        <v>57.140996838999797</v>
      </c>
      <c r="E177">
        <v>0</v>
      </c>
      <c r="F177">
        <v>3.72763013787121</v>
      </c>
      <c r="G177">
        <f>7.01153756017193*(-1)</f>
        <v>-7.0115375601719299</v>
      </c>
      <c r="H177">
        <v>248.38236053497499</v>
      </c>
      <c r="I177">
        <v>0</v>
      </c>
      <c r="J177">
        <v>4.34449652924964</v>
      </c>
      <c r="K177">
        <v>-4.0541487366275799</v>
      </c>
      <c r="L177">
        <v>32.516169080001397</v>
      </c>
      <c r="M177">
        <v>0</v>
      </c>
      <c r="N177">
        <v>4.3377755579999997</v>
      </c>
      <c r="O177">
        <f>3.831143168*(-1)</f>
        <v>-3.8311431680000001</v>
      </c>
      <c r="P177">
        <v>429.33599550000002</v>
      </c>
      <c r="Q177">
        <v>0</v>
      </c>
      <c r="R177">
        <v>2.6515525676104201</v>
      </c>
      <c r="S177">
        <v>-8.3597931683863003</v>
      </c>
      <c r="T177">
        <v>29.322206097000102</v>
      </c>
      <c r="U177">
        <v>0</v>
      </c>
      <c r="V177">
        <v>2.7275752230000001</v>
      </c>
      <c r="W177">
        <f>8.26252204*(-1)</f>
        <v>-8.2625220400000003</v>
      </c>
      <c r="X177">
        <v>465.54409120000003</v>
      </c>
      <c r="Y177">
        <v>0</v>
      </c>
      <c r="Z177">
        <v>1.9875918732481099</v>
      </c>
      <c r="AA177">
        <v>-5.2870386693164404</v>
      </c>
      <c r="AB177">
        <v>140.68237883799799</v>
      </c>
      <c r="AC177">
        <v>0</v>
      </c>
      <c r="AD177">
        <v>2.0095175390815698</v>
      </c>
      <c r="AE177">
        <f>4.69678828861601*(-1)</f>
        <v>-4.6967882886160099</v>
      </c>
      <c r="AF177">
        <v>68.770692166988695</v>
      </c>
      <c r="AG177">
        <v>0</v>
      </c>
      <c r="AH177">
        <v>1.3033643761053699</v>
      </c>
      <c r="AI177">
        <v>-9.9582548004009492</v>
      </c>
      <c r="AJ177">
        <v>151.07710632300501</v>
      </c>
      <c r="AK177">
        <v>1</v>
      </c>
      <c r="AL177">
        <v>0</v>
      </c>
      <c r="AM177">
        <f>0*(-1)</f>
        <v>0</v>
      </c>
      <c r="AN177">
        <v>7200</v>
      </c>
      <c r="AO177">
        <v>0</v>
      </c>
      <c r="AP177">
        <v>1.1939535551482701</v>
      </c>
      <c r="AQ177">
        <v>-9.7003336113048295</v>
      </c>
      <c r="AR177">
        <v>146.98559751299001</v>
      </c>
      <c r="AS177">
        <v>1</v>
      </c>
      <c r="AT177">
        <v>0</v>
      </c>
      <c r="AU177">
        <f t="shared" si="16"/>
        <v>0</v>
      </c>
      <c r="AV177">
        <v>7200</v>
      </c>
      <c r="AW177">
        <v>0</v>
      </c>
      <c r="AX177">
        <v>0.88889440228472705</v>
      </c>
      <c r="AY177">
        <v>-9.4739277334563603</v>
      </c>
      <c r="AZ177">
        <v>141.95522836199899</v>
      </c>
      <c r="BA177">
        <v>1</v>
      </c>
      <c r="BB177">
        <v>0</v>
      </c>
      <c r="BC177">
        <f>0*(-1)</f>
        <v>0</v>
      </c>
      <c r="BD177">
        <v>7200</v>
      </c>
      <c r="BE177">
        <v>0</v>
      </c>
      <c r="BF177">
        <v>1.4679934152641301</v>
      </c>
      <c r="BG177">
        <v>-9.1253566075199704</v>
      </c>
      <c r="BH177">
        <v>60.080573870000002</v>
      </c>
      <c r="BI177">
        <v>1</v>
      </c>
      <c r="BJ177">
        <v>0</v>
      </c>
      <c r="BK177">
        <f>0*(-1)</f>
        <v>0</v>
      </c>
      <c r="BL177">
        <v>7200</v>
      </c>
    </row>
    <row r="178" spans="1:64" x14ac:dyDescent="0.4">
      <c r="A178">
        <v>0</v>
      </c>
      <c r="B178">
        <v>3.12367335111936</v>
      </c>
      <c r="C178">
        <v>-9.8153593550535003</v>
      </c>
      <c r="D178">
        <v>55.865715664003801</v>
      </c>
      <c r="E178">
        <v>1</v>
      </c>
      <c r="F178">
        <v>0</v>
      </c>
      <c r="G178">
        <f>0*(-1)</f>
        <v>0</v>
      </c>
      <c r="H178">
        <v>7200</v>
      </c>
      <c r="I178">
        <v>0</v>
      </c>
      <c r="J178">
        <v>2.3028898706732601</v>
      </c>
      <c r="K178">
        <v>-9.7559668034266203</v>
      </c>
      <c r="L178">
        <v>112.24687753199299</v>
      </c>
      <c r="M178">
        <v>1</v>
      </c>
      <c r="N178">
        <v>0</v>
      </c>
      <c r="O178">
        <f>0*(-1)</f>
        <v>0</v>
      </c>
      <c r="P178">
        <v>7200</v>
      </c>
      <c r="Q178">
        <v>0</v>
      </c>
      <c r="R178">
        <v>1.78350080139887</v>
      </c>
      <c r="S178">
        <v>-9.2638609750212897</v>
      </c>
      <c r="T178">
        <v>145.284159957009</v>
      </c>
      <c r="U178">
        <v>1</v>
      </c>
      <c r="V178">
        <v>0</v>
      </c>
      <c r="W178">
        <f t="shared" ref="W178:W184" si="17">0*(-1)</f>
        <v>0</v>
      </c>
      <c r="X178">
        <v>7200</v>
      </c>
      <c r="Y178">
        <v>0</v>
      </c>
      <c r="Z178">
        <v>1.7723836962164601</v>
      </c>
      <c r="AA178">
        <v>-9.5325806018350399</v>
      </c>
      <c r="AB178">
        <v>80.848321339988601</v>
      </c>
      <c r="AC178">
        <v>1</v>
      </c>
      <c r="AD178">
        <v>0</v>
      </c>
      <c r="AE178">
        <f>0*(-1)</f>
        <v>0</v>
      </c>
      <c r="AF178">
        <v>7200</v>
      </c>
      <c r="AG178">
        <v>0</v>
      </c>
      <c r="AH178">
        <v>3.0150448983107401</v>
      </c>
      <c r="AI178">
        <v>-5.9313612431841696</v>
      </c>
      <c r="AJ178">
        <v>56.156667324001297</v>
      </c>
      <c r="AK178">
        <v>0</v>
      </c>
      <c r="AL178">
        <v>3.1777170589999999</v>
      </c>
      <c r="AM178">
        <f>5.186680204*(-1)</f>
        <v>-5.186680204</v>
      </c>
      <c r="AN178">
        <v>122.37712070000001</v>
      </c>
      <c r="AO178">
        <v>0</v>
      </c>
      <c r="AP178">
        <v>1.1485029668172499</v>
      </c>
      <c r="AQ178">
        <v>-9.9479910487089693</v>
      </c>
      <c r="AR178">
        <v>141.76336359999499</v>
      </c>
      <c r="AS178">
        <v>1</v>
      </c>
      <c r="AT178">
        <v>0</v>
      </c>
      <c r="AU178">
        <f t="shared" si="16"/>
        <v>0</v>
      </c>
      <c r="AV178">
        <v>7200</v>
      </c>
      <c r="AW178">
        <v>0</v>
      </c>
      <c r="AX178">
        <v>3.8093940460820801</v>
      </c>
      <c r="AY178">
        <v>-1.9489709113660201</v>
      </c>
      <c r="AZ178">
        <v>84.975269614995298</v>
      </c>
      <c r="BA178">
        <v>0</v>
      </c>
      <c r="BB178">
        <v>3.5451859147439602</v>
      </c>
      <c r="BC178">
        <f>1.9488295770227*(-1)</f>
        <v>-1.9488295770227</v>
      </c>
      <c r="BD178">
        <v>135.09096256003201</v>
      </c>
      <c r="BE178">
        <v>0</v>
      </c>
      <c r="BF178">
        <v>1.78747690724366</v>
      </c>
      <c r="BG178">
        <v>-3.0950789533322798</v>
      </c>
      <c r="BH178">
        <v>106.501016740992</v>
      </c>
      <c r="BI178">
        <v>0</v>
      </c>
      <c r="BJ178">
        <v>1.7094563679999999</v>
      </c>
      <c r="BK178">
        <f>2.69216434*(-1)</f>
        <v>-2.6921643400000002</v>
      </c>
      <c r="BL178">
        <v>61.225878760000001</v>
      </c>
    </row>
    <row r="179" spans="1:64" x14ac:dyDescent="0.4">
      <c r="A179">
        <v>0</v>
      </c>
      <c r="B179">
        <v>3.43121074424218</v>
      </c>
      <c r="C179">
        <v>-9.2267107443669705</v>
      </c>
      <c r="D179">
        <v>77.528881005004195</v>
      </c>
      <c r="E179">
        <v>1</v>
      </c>
      <c r="F179">
        <v>0</v>
      </c>
      <c r="G179">
        <f>0*(-1)</f>
        <v>0</v>
      </c>
      <c r="H179">
        <v>7200</v>
      </c>
      <c r="I179">
        <v>0</v>
      </c>
      <c r="J179">
        <v>2.8693733224027</v>
      </c>
      <c r="K179">
        <v>-1.32996015074733</v>
      </c>
      <c r="L179">
        <v>66.208846577996098</v>
      </c>
      <c r="M179">
        <v>0</v>
      </c>
      <c r="N179">
        <v>2.3976247079999999</v>
      </c>
      <c r="O179">
        <f>1.311230291*(-1)</f>
        <v>-1.311230291</v>
      </c>
      <c r="P179">
        <v>22.117628450000002</v>
      </c>
      <c r="Q179">
        <v>0</v>
      </c>
      <c r="R179">
        <v>1.7588691816041699</v>
      </c>
      <c r="S179">
        <v>-9.4568079983750604</v>
      </c>
      <c r="T179">
        <v>132.72579036100001</v>
      </c>
      <c r="U179">
        <v>1</v>
      </c>
      <c r="V179">
        <v>0</v>
      </c>
      <c r="W179">
        <f t="shared" si="17"/>
        <v>0</v>
      </c>
      <c r="X179">
        <v>7200</v>
      </c>
      <c r="Y179">
        <v>0</v>
      </c>
      <c r="Z179">
        <v>1.20962985497602</v>
      </c>
      <c r="AA179">
        <v>-9.2783318688375296</v>
      </c>
      <c r="AB179">
        <v>137.744505121998</v>
      </c>
      <c r="AC179">
        <v>1</v>
      </c>
      <c r="AD179">
        <v>0</v>
      </c>
      <c r="AE179">
        <f>0*(-1)</f>
        <v>0</v>
      </c>
      <c r="AF179">
        <v>7200</v>
      </c>
      <c r="AG179">
        <v>0</v>
      </c>
      <c r="AH179">
        <v>3.3287064735106</v>
      </c>
      <c r="AI179">
        <v>-0.97568791283730905</v>
      </c>
      <c r="AJ179">
        <v>94.659770722995702</v>
      </c>
      <c r="AK179">
        <v>0</v>
      </c>
      <c r="AL179">
        <v>3.3287064740000001</v>
      </c>
      <c r="AM179">
        <f>0.975687913*(-1)</f>
        <v>-0.97568791300000002</v>
      </c>
      <c r="AN179">
        <v>18.99663408</v>
      </c>
      <c r="AO179">
        <v>0</v>
      </c>
      <c r="AP179">
        <v>0.79905204349449799</v>
      </c>
      <c r="AQ179">
        <v>-9.6889845336294194</v>
      </c>
      <c r="AR179">
        <v>120.585520767999</v>
      </c>
      <c r="AS179">
        <v>1</v>
      </c>
      <c r="AT179">
        <v>0</v>
      </c>
      <c r="AU179">
        <f t="shared" si="16"/>
        <v>0</v>
      </c>
      <c r="AV179">
        <v>7200</v>
      </c>
      <c r="AW179">
        <v>0</v>
      </c>
      <c r="AX179">
        <v>0.77533687295154796</v>
      </c>
      <c r="AY179">
        <v>-9.7959783036623609</v>
      </c>
      <c r="AZ179">
        <v>63.704633949993799</v>
      </c>
      <c r="BA179">
        <v>1</v>
      </c>
      <c r="BB179">
        <v>0</v>
      </c>
      <c r="BC179">
        <f t="shared" ref="BC179:BC186" si="18">0*(-1)</f>
        <v>0</v>
      </c>
      <c r="BD179">
        <v>7200</v>
      </c>
      <c r="BE179">
        <v>0</v>
      </c>
      <c r="BF179">
        <v>1.1461448579831199</v>
      </c>
      <c r="BG179">
        <v>-9.4057252319006803</v>
      </c>
      <c r="BH179">
        <v>120.488627074999</v>
      </c>
      <c r="BI179">
        <v>1</v>
      </c>
      <c r="BJ179">
        <v>0</v>
      </c>
      <c r="BK179">
        <f>0*(-1)</f>
        <v>0</v>
      </c>
      <c r="BL179">
        <v>7200</v>
      </c>
    </row>
    <row r="180" spans="1:64" x14ac:dyDescent="0.4">
      <c r="A180">
        <v>0</v>
      </c>
      <c r="B180">
        <v>3.66987852570879</v>
      </c>
      <c r="C180">
        <v>-7.2690570321965904</v>
      </c>
      <c r="D180">
        <v>77.016545079000906</v>
      </c>
      <c r="E180">
        <v>0</v>
      </c>
      <c r="F180">
        <v>3.7468588721596001</v>
      </c>
      <c r="G180">
        <f>6.75259986421945*(-1)</f>
        <v>-6.7525998642194498</v>
      </c>
      <c r="H180">
        <v>314.31891337793701</v>
      </c>
      <c r="I180">
        <v>0</v>
      </c>
      <c r="J180">
        <v>2.1339647847327701</v>
      </c>
      <c r="K180">
        <v>-9.3369510547049899</v>
      </c>
      <c r="L180">
        <v>111.404895677995</v>
      </c>
      <c r="M180">
        <v>1</v>
      </c>
      <c r="N180">
        <v>0</v>
      </c>
      <c r="O180">
        <f>0*(-1)</f>
        <v>0</v>
      </c>
      <c r="P180">
        <v>7200</v>
      </c>
      <c r="Q180">
        <v>0</v>
      </c>
      <c r="R180">
        <v>1.8605311083149101</v>
      </c>
      <c r="S180">
        <v>-8.7697779261606499</v>
      </c>
      <c r="T180">
        <v>144.54458989399399</v>
      </c>
      <c r="U180">
        <v>1</v>
      </c>
      <c r="V180">
        <v>0</v>
      </c>
      <c r="W180">
        <f t="shared" si="17"/>
        <v>0</v>
      </c>
      <c r="X180">
        <v>7200</v>
      </c>
      <c r="Y180">
        <v>0</v>
      </c>
      <c r="Z180">
        <v>2.2994657408041599</v>
      </c>
      <c r="AA180">
        <v>-7.6030820742926597</v>
      </c>
      <c r="AB180">
        <v>95.602787814001204</v>
      </c>
      <c r="AC180">
        <v>0</v>
      </c>
      <c r="AD180">
        <v>2.2899666230239601</v>
      </c>
      <c r="AE180">
        <f>7.50763567893984*(-1)</f>
        <v>-7.50763567893984</v>
      </c>
      <c r="AF180">
        <v>461.04965435797902</v>
      </c>
      <c r="AG180">
        <v>0</v>
      </c>
      <c r="AH180">
        <v>2.1713350455027101</v>
      </c>
      <c r="AI180">
        <v>-6.1343046379545898</v>
      </c>
      <c r="AJ180">
        <v>127.212059298006</v>
      </c>
      <c r="AK180">
        <v>0</v>
      </c>
      <c r="AL180">
        <v>2.4261317280000001</v>
      </c>
      <c r="AM180">
        <f>5.699239283*(-1)</f>
        <v>-5.6992392829999998</v>
      </c>
      <c r="AN180">
        <v>115.2093225</v>
      </c>
      <c r="AO180">
        <v>0</v>
      </c>
      <c r="AP180">
        <v>1.60607582831069</v>
      </c>
      <c r="AQ180">
        <v>-9.4207377798838596</v>
      </c>
      <c r="AR180">
        <v>56.5525328340008</v>
      </c>
      <c r="AS180">
        <v>1</v>
      </c>
      <c r="AT180">
        <v>0</v>
      </c>
      <c r="AU180">
        <f t="shared" si="16"/>
        <v>0</v>
      </c>
      <c r="AV180">
        <v>7200</v>
      </c>
      <c r="AW180">
        <v>0</v>
      </c>
      <c r="AX180">
        <v>0.92578696455672205</v>
      </c>
      <c r="AY180">
        <v>-9.4140113644305092</v>
      </c>
      <c r="AZ180">
        <v>165.27002762298699</v>
      </c>
      <c r="BA180">
        <v>1</v>
      </c>
      <c r="BB180">
        <v>0</v>
      </c>
      <c r="BC180">
        <f t="shared" si="18"/>
        <v>0</v>
      </c>
      <c r="BD180">
        <v>7200</v>
      </c>
      <c r="BE180">
        <v>0</v>
      </c>
      <c r="BF180">
        <v>0.752074473190388</v>
      </c>
      <c r="BG180">
        <v>-9.8333518002965707</v>
      </c>
      <c r="BH180">
        <v>113.654839350987</v>
      </c>
      <c r="BI180">
        <v>1</v>
      </c>
      <c r="BJ180">
        <v>0</v>
      </c>
      <c r="BK180">
        <f>0*(-1)</f>
        <v>0</v>
      </c>
      <c r="BL180">
        <v>7200</v>
      </c>
    </row>
    <row r="181" spans="1:64" x14ac:dyDescent="0.4">
      <c r="A181">
        <v>0</v>
      </c>
      <c r="B181">
        <v>4.7804928673691904</v>
      </c>
      <c r="C181">
        <v>-4.6117871297456503</v>
      </c>
      <c r="D181">
        <v>33.840596100999299</v>
      </c>
      <c r="E181">
        <v>0</v>
      </c>
      <c r="F181">
        <v>4.6234586534256596</v>
      </c>
      <c r="G181">
        <f>4.94055268253242*(-1)</f>
        <v>-4.9405526825324202</v>
      </c>
      <c r="H181">
        <v>400.22309396602202</v>
      </c>
      <c r="I181">
        <v>0</v>
      </c>
      <c r="J181">
        <v>3.1015308860536401</v>
      </c>
      <c r="K181">
        <v>-2.1336875100991999</v>
      </c>
      <c r="L181">
        <v>111.985495651999</v>
      </c>
      <c r="M181">
        <v>0</v>
      </c>
      <c r="N181">
        <v>2.8783842609999999</v>
      </c>
      <c r="O181">
        <f>1.944946636*(-1)</f>
        <v>-1.9449466360000001</v>
      </c>
      <c r="P181">
        <v>58.06733852</v>
      </c>
      <c r="Q181">
        <v>0</v>
      </c>
      <c r="R181">
        <v>1.89643137288056</v>
      </c>
      <c r="S181">
        <v>-9.8149318497737408</v>
      </c>
      <c r="T181">
        <v>131.304306165009</v>
      </c>
      <c r="U181">
        <v>1</v>
      </c>
      <c r="V181">
        <v>0</v>
      </c>
      <c r="W181">
        <f t="shared" si="17"/>
        <v>0</v>
      </c>
      <c r="X181">
        <v>7200</v>
      </c>
      <c r="Y181">
        <v>0</v>
      </c>
      <c r="Z181">
        <v>1.7622998569060699</v>
      </c>
      <c r="AA181">
        <v>-9.6299689358342704</v>
      </c>
      <c r="AB181">
        <v>96.677097066989504</v>
      </c>
      <c r="AC181">
        <v>0</v>
      </c>
      <c r="AD181">
        <v>1.76706853227633</v>
      </c>
      <c r="AE181">
        <f>9.63070426669232*(-1)</f>
        <v>-9.6307042666923195</v>
      </c>
      <c r="AF181">
        <v>918.02202279600897</v>
      </c>
      <c r="AG181">
        <v>0</v>
      </c>
      <c r="AH181">
        <v>1.3807119368627401</v>
      </c>
      <c r="AI181">
        <v>-9.9468896980792394</v>
      </c>
      <c r="AJ181">
        <v>115.51307492500899</v>
      </c>
      <c r="AK181">
        <v>1</v>
      </c>
      <c r="AL181">
        <v>0</v>
      </c>
      <c r="AM181">
        <f>0*(-1)</f>
        <v>0</v>
      </c>
      <c r="AN181">
        <v>7200</v>
      </c>
      <c r="AO181">
        <v>0</v>
      </c>
      <c r="AP181">
        <v>1.2415935071702</v>
      </c>
      <c r="AQ181">
        <v>-9.6833533462214998</v>
      </c>
      <c r="AR181">
        <v>146.01849544800601</v>
      </c>
      <c r="AS181">
        <v>1</v>
      </c>
      <c r="AT181">
        <v>0</v>
      </c>
      <c r="AU181">
        <f t="shared" si="16"/>
        <v>0</v>
      </c>
      <c r="AV181">
        <v>7200</v>
      </c>
      <c r="AW181">
        <v>0</v>
      </c>
      <c r="AX181">
        <v>1.19364562334405</v>
      </c>
      <c r="AY181">
        <v>-9.6676779166859905</v>
      </c>
      <c r="AZ181">
        <v>82.229702347991406</v>
      </c>
      <c r="BA181">
        <v>1</v>
      </c>
      <c r="BB181">
        <v>0</v>
      </c>
      <c r="BC181">
        <f t="shared" si="18"/>
        <v>0</v>
      </c>
      <c r="BD181">
        <v>7200</v>
      </c>
      <c r="BE181">
        <v>0</v>
      </c>
      <c r="BF181">
        <v>0.79997306909749799</v>
      </c>
      <c r="BG181">
        <v>-9.8325804362735791</v>
      </c>
      <c r="BH181">
        <v>60.909887482004699</v>
      </c>
      <c r="BI181">
        <v>1</v>
      </c>
      <c r="BJ181">
        <v>0</v>
      </c>
      <c r="BK181">
        <f>0*(-1)</f>
        <v>0</v>
      </c>
      <c r="BL181">
        <v>7200</v>
      </c>
    </row>
    <row r="182" spans="1:64" x14ac:dyDescent="0.4">
      <c r="A182">
        <v>0</v>
      </c>
      <c r="B182">
        <v>2.9277433681998102</v>
      </c>
      <c r="C182">
        <v>-9.8958257110998193</v>
      </c>
      <c r="D182">
        <v>78.235763862001406</v>
      </c>
      <c r="E182">
        <v>1</v>
      </c>
      <c r="F182">
        <v>0</v>
      </c>
      <c r="G182">
        <f>0*(-1)</f>
        <v>0</v>
      </c>
      <c r="H182">
        <v>7200</v>
      </c>
      <c r="I182">
        <v>0</v>
      </c>
      <c r="J182">
        <v>2.25959066133015</v>
      </c>
      <c r="K182">
        <v>-9.9180710295712196</v>
      </c>
      <c r="L182">
        <v>113.406600844995</v>
      </c>
      <c r="M182">
        <v>1</v>
      </c>
      <c r="N182">
        <v>0</v>
      </c>
      <c r="O182">
        <f>0*(-1)</f>
        <v>0</v>
      </c>
      <c r="P182">
        <v>7200</v>
      </c>
      <c r="Q182">
        <v>0</v>
      </c>
      <c r="R182">
        <v>1.9617552737803401</v>
      </c>
      <c r="S182">
        <v>-9.7863368211966399</v>
      </c>
      <c r="T182">
        <v>144.030574296004</v>
      </c>
      <c r="U182">
        <v>1</v>
      </c>
      <c r="V182">
        <v>0</v>
      </c>
      <c r="W182">
        <f t="shared" si="17"/>
        <v>0</v>
      </c>
      <c r="X182">
        <v>7200</v>
      </c>
      <c r="Y182">
        <v>0</v>
      </c>
      <c r="Z182">
        <v>3.4723254165067101</v>
      </c>
      <c r="AA182">
        <v>-4.5910809764945402</v>
      </c>
      <c r="AB182">
        <v>96.878706906005306</v>
      </c>
      <c r="AC182">
        <v>0</v>
      </c>
      <c r="AD182">
        <v>3.5260957225592402</v>
      </c>
      <c r="AE182">
        <f>4.38108231485812*(-1)</f>
        <v>-4.3810823148581202</v>
      </c>
      <c r="AF182">
        <v>238.89126003399701</v>
      </c>
      <c r="AG182">
        <v>0</v>
      </c>
      <c r="AH182">
        <v>1.4322238468770401</v>
      </c>
      <c r="AI182">
        <v>-9.7767658861752995</v>
      </c>
      <c r="AJ182">
        <v>79.1920279240002</v>
      </c>
      <c r="AK182">
        <v>0</v>
      </c>
      <c r="AL182">
        <v>1.4187728639999999</v>
      </c>
      <c r="AM182">
        <f>9.789298802*(-1)</f>
        <v>-9.7892988019999994</v>
      </c>
      <c r="AN182">
        <v>508.4392876</v>
      </c>
      <c r="AO182">
        <v>0</v>
      </c>
      <c r="AP182">
        <v>1.20322341044131</v>
      </c>
      <c r="AQ182">
        <v>-9.9234326470422101</v>
      </c>
      <c r="AR182">
        <v>90.503705394003106</v>
      </c>
      <c r="AS182">
        <v>1</v>
      </c>
      <c r="AT182">
        <v>0</v>
      </c>
      <c r="AU182">
        <f t="shared" si="16"/>
        <v>0</v>
      </c>
      <c r="AV182">
        <v>7200</v>
      </c>
      <c r="AW182">
        <v>0</v>
      </c>
      <c r="AX182">
        <v>1.03723980212946</v>
      </c>
      <c r="AY182">
        <v>-9.4138837950680294</v>
      </c>
      <c r="AZ182">
        <v>78.245643567992303</v>
      </c>
      <c r="BA182">
        <v>1</v>
      </c>
      <c r="BB182">
        <v>0</v>
      </c>
      <c r="BC182">
        <f t="shared" si="18"/>
        <v>0</v>
      </c>
      <c r="BD182">
        <v>7200</v>
      </c>
      <c r="BE182">
        <v>0</v>
      </c>
      <c r="BF182">
        <v>1.30262009569007</v>
      </c>
      <c r="BG182">
        <v>-1.5282125921929699</v>
      </c>
      <c r="BH182">
        <v>100.475993062995</v>
      </c>
      <c r="BI182">
        <v>0</v>
      </c>
      <c r="BJ182">
        <v>1.295801491</v>
      </c>
      <c r="BK182">
        <f>1.530896316*(-1)</f>
        <v>-1.530896316</v>
      </c>
      <c r="BL182">
        <v>6.2128043570000004</v>
      </c>
    </row>
    <row r="183" spans="1:64" x14ac:dyDescent="0.4">
      <c r="A183">
        <v>0</v>
      </c>
      <c r="B183">
        <v>3.2116893655578602</v>
      </c>
      <c r="C183">
        <v>-9.7030236056760195</v>
      </c>
      <c r="D183">
        <v>59.0050670810014</v>
      </c>
      <c r="E183">
        <v>1</v>
      </c>
      <c r="F183">
        <v>0</v>
      </c>
      <c r="G183">
        <f>0*(-1)</f>
        <v>0</v>
      </c>
      <c r="H183">
        <v>7200</v>
      </c>
      <c r="I183">
        <v>0</v>
      </c>
      <c r="J183">
        <v>2.5182374703511901</v>
      </c>
      <c r="K183">
        <v>-9.6542128223724895</v>
      </c>
      <c r="L183">
        <v>62.017893588999797</v>
      </c>
      <c r="M183">
        <v>1</v>
      </c>
      <c r="N183">
        <v>0</v>
      </c>
      <c r="O183">
        <f>0*(-1)</f>
        <v>0</v>
      </c>
      <c r="P183">
        <v>7200</v>
      </c>
      <c r="Q183">
        <v>0</v>
      </c>
      <c r="R183">
        <v>1.55622454486808</v>
      </c>
      <c r="S183">
        <v>-9.0085961989354306</v>
      </c>
      <c r="T183">
        <v>129.38408263800301</v>
      </c>
      <c r="U183">
        <v>1</v>
      </c>
      <c r="V183">
        <v>0</v>
      </c>
      <c r="W183">
        <f t="shared" si="17"/>
        <v>0</v>
      </c>
      <c r="X183">
        <v>7200</v>
      </c>
      <c r="Y183">
        <v>0</v>
      </c>
      <c r="Z183">
        <v>1.2970666315810599</v>
      </c>
      <c r="AA183">
        <v>-9.1059788426635997</v>
      </c>
      <c r="AB183">
        <v>141.91097989499301</v>
      </c>
      <c r="AC183">
        <v>1</v>
      </c>
      <c r="AD183">
        <v>0</v>
      </c>
      <c r="AE183">
        <f>0*(-1)</f>
        <v>0</v>
      </c>
      <c r="AF183">
        <v>7200</v>
      </c>
      <c r="AG183">
        <v>0</v>
      </c>
      <c r="AH183">
        <v>1.3465204846771499</v>
      </c>
      <c r="AI183">
        <v>-9.2757102611780908</v>
      </c>
      <c r="AJ183">
        <v>150.839668259999</v>
      </c>
      <c r="AK183">
        <v>1</v>
      </c>
      <c r="AL183">
        <v>0</v>
      </c>
      <c r="AM183">
        <f>0*(-1)</f>
        <v>0</v>
      </c>
      <c r="AN183">
        <v>7200</v>
      </c>
      <c r="AO183">
        <v>0</v>
      </c>
      <c r="AP183">
        <v>1.02449279090547</v>
      </c>
      <c r="AQ183">
        <v>-9.5740786924601409</v>
      </c>
      <c r="AR183">
        <v>115.307953800991</v>
      </c>
      <c r="AS183">
        <v>1</v>
      </c>
      <c r="AT183">
        <v>0</v>
      </c>
      <c r="AU183">
        <f t="shared" si="16"/>
        <v>0</v>
      </c>
      <c r="AV183">
        <v>7200</v>
      </c>
      <c r="AW183">
        <v>0</v>
      </c>
      <c r="AX183">
        <v>1.07213866809842</v>
      </c>
      <c r="AY183">
        <v>-8.7808568365928394</v>
      </c>
      <c r="AZ183">
        <v>139.83090086298699</v>
      </c>
      <c r="BA183">
        <v>1</v>
      </c>
      <c r="BB183">
        <v>0</v>
      </c>
      <c r="BC183">
        <f t="shared" si="18"/>
        <v>0</v>
      </c>
      <c r="BD183">
        <v>7200</v>
      </c>
      <c r="BE183">
        <v>0</v>
      </c>
      <c r="BF183">
        <v>0.87261661261529699</v>
      </c>
      <c r="BG183">
        <v>-9.4742033637412799</v>
      </c>
      <c r="BH183">
        <v>121.86266686499501</v>
      </c>
      <c r="BI183">
        <v>1</v>
      </c>
      <c r="BJ183">
        <v>0</v>
      </c>
      <c r="BK183">
        <f>0*(-1)</f>
        <v>0</v>
      </c>
      <c r="BL183">
        <v>7200</v>
      </c>
    </row>
    <row r="184" spans="1:64" x14ac:dyDescent="0.4">
      <c r="A184">
        <v>0</v>
      </c>
      <c r="B184">
        <v>3.11581813329938</v>
      </c>
      <c r="C184">
        <v>-9.7932463858604493</v>
      </c>
      <c r="D184">
        <v>58.306557258001703</v>
      </c>
      <c r="E184">
        <v>1</v>
      </c>
      <c r="F184">
        <v>0</v>
      </c>
      <c r="G184">
        <f>0*(-1)</f>
        <v>0</v>
      </c>
      <c r="H184">
        <v>7200</v>
      </c>
      <c r="I184">
        <v>0</v>
      </c>
      <c r="J184">
        <v>2.3745577892702401</v>
      </c>
      <c r="K184">
        <v>-9.8816280101207497</v>
      </c>
      <c r="L184">
        <v>88.049204572998804</v>
      </c>
      <c r="M184">
        <v>1</v>
      </c>
      <c r="N184">
        <v>0</v>
      </c>
      <c r="O184">
        <f>0*(-1)</f>
        <v>0</v>
      </c>
      <c r="P184">
        <v>7200</v>
      </c>
      <c r="Q184">
        <v>0</v>
      </c>
      <c r="R184">
        <v>1.4233963647947501</v>
      </c>
      <c r="S184">
        <v>-9.6853707537729701</v>
      </c>
      <c r="T184">
        <v>91.884724864998105</v>
      </c>
      <c r="U184">
        <v>1</v>
      </c>
      <c r="V184">
        <v>0</v>
      </c>
      <c r="W184">
        <f t="shared" si="17"/>
        <v>0</v>
      </c>
      <c r="X184">
        <v>7200</v>
      </c>
      <c r="Y184">
        <v>0</v>
      </c>
      <c r="Z184">
        <v>1.2883106556116499</v>
      </c>
      <c r="AA184">
        <v>-8.7780452223976795</v>
      </c>
      <c r="AB184">
        <v>141.849519396011</v>
      </c>
      <c r="AC184">
        <v>1</v>
      </c>
      <c r="AD184">
        <v>0</v>
      </c>
      <c r="AE184">
        <f>0*(-1)</f>
        <v>0</v>
      </c>
      <c r="AF184">
        <v>7200</v>
      </c>
      <c r="AG184">
        <v>0</v>
      </c>
      <c r="AH184">
        <v>1.1361957590471199</v>
      </c>
      <c r="AI184">
        <v>-9.2807505501832104</v>
      </c>
      <c r="AJ184">
        <v>116.24501142199701</v>
      </c>
      <c r="AK184">
        <v>1</v>
      </c>
      <c r="AL184">
        <v>0</v>
      </c>
      <c r="AM184">
        <f>0*(-1)</f>
        <v>0</v>
      </c>
      <c r="AN184">
        <v>7200</v>
      </c>
      <c r="AO184">
        <v>0</v>
      </c>
      <c r="AP184">
        <v>1.2955511091896701</v>
      </c>
      <c r="AQ184">
        <v>-9.5488548954092405</v>
      </c>
      <c r="AR184">
        <v>54.745346283001702</v>
      </c>
      <c r="AS184">
        <v>1</v>
      </c>
      <c r="AT184">
        <v>0</v>
      </c>
      <c r="AU184">
        <f t="shared" si="16"/>
        <v>0</v>
      </c>
      <c r="AV184">
        <v>7200</v>
      </c>
      <c r="AW184">
        <v>0</v>
      </c>
      <c r="AX184">
        <v>0.69406705276800296</v>
      </c>
      <c r="AY184">
        <v>-9.8791294646533299</v>
      </c>
      <c r="AZ184">
        <v>75.023430089000598</v>
      </c>
      <c r="BA184">
        <v>1</v>
      </c>
      <c r="BB184">
        <v>0</v>
      </c>
      <c r="BC184">
        <f t="shared" si="18"/>
        <v>0</v>
      </c>
      <c r="BD184">
        <v>7200</v>
      </c>
      <c r="BE184">
        <v>0</v>
      </c>
      <c r="BF184">
        <v>1.2385721702447099</v>
      </c>
      <c r="BG184">
        <v>-9.2228062046142494</v>
      </c>
      <c r="BH184">
        <v>101.39698055200201</v>
      </c>
      <c r="BI184">
        <v>1</v>
      </c>
      <c r="BJ184">
        <v>0</v>
      </c>
      <c r="BK184">
        <f>0*(-1)</f>
        <v>0</v>
      </c>
      <c r="BL184">
        <v>7200</v>
      </c>
    </row>
    <row r="185" spans="1:64" x14ac:dyDescent="0.4">
      <c r="A185">
        <v>0</v>
      </c>
      <c r="B185">
        <v>5.0622327585963598</v>
      </c>
      <c r="C185">
        <v>-4.0879822828808097</v>
      </c>
      <c r="D185">
        <v>34.498750880004003</v>
      </c>
      <c r="E185">
        <v>0</v>
      </c>
      <c r="F185">
        <v>4.8758089289347799</v>
      </c>
      <c r="G185">
        <f>3.87169362324693*(-1)</f>
        <v>-3.8716936232469301</v>
      </c>
      <c r="H185">
        <v>278.06091868504802</v>
      </c>
      <c r="I185">
        <v>0</v>
      </c>
      <c r="J185">
        <v>3.2756478915535099</v>
      </c>
      <c r="K185">
        <v>-3.5436156358555602</v>
      </c>
      <c r="L185">
        <v>62.654315265004698</v>
      </c>
      <c r="M185">
        <v>0</v>
      </c>
      <c r="N185">
        <v>3.0136158320000002</v>
      </c>
      <c r="O185">
        <f>3.010838968*(-1)</f>
        <v>-3.0108389679999998</v>
      </c>
      <c r="P185">
        <v>112.7700287</v>
      </c>
      <c r="Q185">
        <v>0</v>
      </c>
      <c r="R185">
        <v>2.92082886642855</v>
      </c>
      <c r="S185">
        <v>-8.3907156200802806</v>
      </c>
      <c r="T185">
        <v>30.401421781003499</v>
      </c>
      <c r="U185">
        <v>0</v>
      </c>
      <c r="V185">
        <v>2.923145919</v>
      </c>
      <c r="W185">
        <f>8.258943694*(-1)</f>
        <v>-8.2589436939999992</v>
      </c>
      <c r="X185">
        <v>326.1299343</v>
      </c>
      <c r="Y185">
        <v>0</v>
      </c>
      <c r="Z185">
        <v>1.45852562446113</v>
      </c>
      <c r="AA185">
        <v>-9.4005289142496196</v>
      </c>
      <c r="AB185">
        <v>140.72555555599601</v>
      </c>
      <c r="AC185">
        <v>1</v>
      </c>
      <c r="AD185">
        <v>0</v>
      </c>
      <c r="AE185">
        <f>0*(-1)</f>
        <v>0</v>
      </c>
      <c r="AF185">
        <v>7200</v>
      </c>
      <c r="AG185">
        <v>0</v>
      </c>
      <c r="AH185">
        <v>1.6134820635396201</v>
      </c>
      <c r="AI185">
        <v>-9.6701406003537294</v>
      </c>
      <c r="AJ185">
        <v>99.081455899999099</v>
      </c>
      <c r="AK185">
        <v>1</v>
      </c>
      <c r="AL185">
        <v>0</v>
      </c>
      <c r="AM185">
        <f>0*(-1)</f>
        <v>0</v>
      </c>
      <c r="AN185">
        <v>7200</v>
      </c>
      <c r="AO185">
        <v>0</v>
      </c>
      <c r="AP185">
        <v>0.94222541263644499</v>
      </c>
      <c r="AQ185">
        <v>-9.4174538845043791</v>
      </c>
      <c r="AR185">
        <v>144.37479332099599</v>
      </c>
      <c r="AS185">
        <v>0</v>
      </c>
      <c r="AT185">
        <v>1.0525591670000001</v>
      </c>
      <c r="AU185">
        <f>9.201273466*(-1)</f>
        <v>-9.201273466</v>
      </c>
      <c r="AV185">
        <v>173.61932709999999</v>
      </c>
      <c r="AW185">
        <v>0</v>
      </c>
      <c r="AX185">
        <v>1.3321542001954001</v>
      </c>
      <c r="AY185">
        <v>-9.0325557240813907</v>
      </c>
      <c r="AZ185">
        <v>75.470571704005096</v>
      </c>
      <c r="BA185">
        <v>1</v>
      </c>
      <c r="BB185">
        <v>0</v>
      </c>
      <c r="BC185">
        <f t="shared" si="18"/>
        <v>0</v>
      </c>
      <c r="BD185">
        <v>7200</v>
      </c>
      <c r="BE185">
        <v>0</v>
      </c>
      <c r="BF185">
        <v>0.95113888852531203</v>
      </c>
      <c r="BG185">
        <v>-9.6846766456036306</v>
      </c>
      <c r="BH185">
        <v>105.15600128398999</v>
      </c>
      <c r="BI185">
        <v>1</v>
      </c>
      <c r="BJ185">
        <v>0</v>
      </c>
      <c r="BK185">
        <f>0*(-1)</f>
        <v>0</v>
      </c>
      <c r="BL185">
        <v>7200</v>
      </c>
    </row>
    <row r="186" spans="1:64" x14ac:dyDescent="0.4">
      <c r="A186">
        <v>0</v>
      </c>
      <c r="B186">
        <v>1.5421975286440299</v>
      </c>
      <c r="C186">
        <v>-0.81947102506737002</v>
      </c>
      <c r="D186">
        <v>80.169046192000593</v>
      </c>
      <c r="E186">
        <v>0</v>
      </c>
      <c r="F186">
        <v>1.5421975286440299</v>
      </c>
      <c r="G186">
        <f>0.81947102506737*(-1)</f>
        <v>-0.81947102506737002</v>
      </c>
      <c r="H186">
        <v>5.3187733690719998</v>
      </c>
      <c r="I186">
        <v>0</v>
      </c>
      <c r="J186">
        <v>1.95348286339316</v>
      </c>
      <c r="K186">
        <v>-9.6312079785560005</v>
      </c>
      <c r="L186">
        <v>65.0090769050002</v>
      </c>
      <c r="M186">
        <v>1</v>
      </c>
      <c r="N186">
        <v>0</v>
      </c>
      <c r="O186">
        <f>0*(-1)</f>
        <v>0</v>
      </c>
      <c r="P186">
        <v>7200</v>
      </c>
      <c r="Q186">
        <v>0</v>
      </c>
      <c r="R186">
        <v>3.7867735031161902</v>
      </c>
      <c r="S186">
        <v>-3.9598464632206301</v>
      </c>
      <c r="T186">
        <v>30.148572158999698</v>
      </c>
      <c r="U186">
        <v>0</v>
      </c>
      <c r="V186">
        <v>3.94119193</v>
      </c>
      <c r="W186">
        <f>4.086743139*(-1)</f>
        <v>-4.0867431390000002</v>
      </c>
      <c r="X186">
        <v>298.5562961</v>
      </c>
      <c r="Y186">
        <v>0</v>
      </c>
      <c r="Z186">
        <v>1.1109451007059901</v>
      </c>
      <c r="AA186">
        <v>-9.6863232472167393</v>
      </c>
      <c r="AB186">
        <v>133.46756820499999</v>
      </c>
      <c r="AC186">
        <v>1</v>
      </c>
      <c r="AD186">
        <v>0</v>
      </c>
      <c r="AE186">
        <f>0*(-1)</f>
        <v>0</v>
      </c>
      <c r="AF186">
        <v>7200</v>
      </c>
      <c r="AG186">
        <v>0</v>
      </c>
      <c r="AH186">
        <v>1.49268238482969</v>
      </c>
      <c r="AI186">
        <v>-9.8300263816378202</v>
      </c>
      <c r="AJ186">
        <v>83.478415454010204</v>
      </c>
      <c r="AK186">
        <v>1</v>
      </c>
      <c r="AL186">
        <v>0</v>
      </c>
      <c r="AM186">
        <f>0*(-1)</f>
        <v>0</v>
      </c>
      <c r="AN186">
        <v>7200</v>
      </c>
      <c r="AO186">
        <v>0</v>
      </c>
      <c r="AP186">
        <v>1.13015035646943</v>
      </c>
      <c r="AQ186">
        <v>-9.01235248233532</v>
      </c>
      <c r="AR186">
        <v>61.107203600011403</v>
      </c>
      <c r="AS186">
        <v>0</v>
      </c>
      <c r="AT186">
        <v>0.93668714900000005</v>
      </c>
      <c r="AU186">
        <f>9.526014243*(-1)</f>
        <v>-9.5260142430000005</v>
      </c>
      <c r="AV186">
        <v>293.04288709999997</v>
      </c>
      <c r="AW186">
        <v>0</v>
      </c>
      <c r="AX186">
        <v>1.0357503606796601</v>
      </c>
      <c r="AY186">
        <v>-9.70973318350533</v>
      </c>
      <c r="AZ186">
        <v>164.952372614003</v>
      </c>
      <c r="BA186">
        <v>1</v>
      </c>
      <c r="BB186">
        <v>0</v>
      </c>
      <c r="BC186">
        <f t="shared" si="18"/>
        <v>0</v>
      </c>
      <c r="BD186">
        <v>7200</v>
      </c>
      <c r="BE186">
        <v>0</v>
      </c>
      <c r="BF186">
        <v>1.10441477693962</v>
      </c>
      <c r="BG186">
        <v>-9.3430332773874003</v>
      </c>
      <c r="BH186">
        <v>106.613517834994</v>
      </c>
      <c r="BI186">
        <v>1</v>
      </c>
      <c r="BJ186">
        <v>0</v>
      </c>
      <c r="BK186">
        <f>0*(-1)</f>
        <v>0</v>
      </c>
      <c r="BL186">
        <v>7200</v>
      </c>
    </row>
    <row r="187" spans="1:64" x14ac:dyDescent="0.4">
      <c r="A187">
        <v>0</v>
      </c>
      <c r="B187">
        <v>4.1486383121600303</v>
      </c>
      <c r="C187">
        <v>-2.7812005819365702</v>
      </c>
      <c r="D187">
        <v>78.032572752999798</v>
      </c>
      <c r="E187">
        <v>0</v>
      </c>
      <c r="F187">
        <v>3.8165330087094098</v>
      </c>
      <c r="G187">
        <f>2.50738080694058*(-1)</f>
        <v>-2.5073808069405801</v>
      </c>
      <c r="H187">
        <v>125.459471805021</v>
      </c>
      <c r="I187">
        <v>0</v>
      </c>
      <c r="J187">
        <v>2.7462741216358002</v>
      </c>
      <c r="K187">
        <v>-8.0449820454935796</v>
      </c>
      <c r="L187">
        <v>116.564968844002</v>
      </c>
      <c r="M187">
        <v>0</v>
      </c>
      <c r="N187">
        <v>2.8655260980000001</v>
      </c>
      <c r="O187">
        <f>7.883862114*(-1)</f>
        <v>-7.8838621140000003</v>
      </c>
      <c r="P187">
        <v>250.56359599999999</v>
      </c>
      <c r="Q187">
        <v>0</v>
      </c>
      <c r="R187">
        <v>1.85278127227298</v>
      </c>
      <c r="S187">
        <v>-8.1409721304427105</v>
      </c>
      <c r="T187">
        <v>129.478097453</v>
      </c>
      <c r="U187">
        <v>1</v>
      </c>
      <c r="V187">
        <v>0</v>
      </c>
      <c r="W187">
        <f>0*(-1)</f>
        <v>0</v>
      </c>
      <c r="X187">
        <v>7200</v>
      </c>
      <c r="Y187">
        <v>0</v>
      </c>
      <c r="Z187">
        <v>1.6214138700532199</v>
      </c>
      <c r="AA187">
        <v>-6.8590729015341703</v>
      </c>
      <c r="AB187">
        <v>145.13850801098999</v>
      </c>
      <c r="AC187">
        <v>0</v>
      </c>
      <c r="AD187">
        <v>2.0097715524586799</v>
      </c>
      <c r="AE187">
        <f>7.44922277484878*(-1)</f>
        <v>-7.4492227748487796</v>
      </c>
      <c r="AF187">
        <v>115.31267918000199</v>
      </c>
      <c r="AG187">
        <v>0</v>
      </c>
      <c r="AH187">
        <v>2.0341778405243902</v>
      </c>
      <c r="AI187">
        <v>-1.9526762737666501</v>
      </c>
      <c r="AJ187">
        <v>110.871474129002</v>
      </c>
      <c r="AK187">
        <v>0</v>
      </c>
      <c r="AL187">
        <v>1.781471933</v>
      </c>
      <c r="AM187">
        <f>1.749004401*(-1)</f>
        <v>-1.7490044010000001</v>
      </c>
      <c r="AN187">
        <v>15.18849743</v>
      </c>
      <c r="AO187">
        <v>0</v>
      </c>
      <c r="AP187">
        <v>1.1972000956451001</v>
      </c>
      <c r="AQ187">
        <v>-9.7412937444446701</v>
      </c>
      <c r="AR187">
        <v>117.228652595993</v>
      </c>
      <c r="AS187">
        <v>1</v>
      </c>
      <c r="AT187">
        <v>0</v>
      </c>
      <c r="AU187">
        <f>0*(-1)</f>
        <v>0</v>
      </c>
      <c r="AV187">
        <v>7200</v>
      </c>
      <c r="AW187">
        <v>0</v>
      </c>
      <c r="AX187">
        <v>2.8543417060590599</v>
      </c>
      <c r="AY187">
        <v>-5.2454628463509003</v>
      </c>
      <c r="AZ187">
        <v>86.576614090008604</v>
      </c>
      <c r="BA187">
        <v>0</v>
      </c>
      <c r="BB187">
        <v>2.6166446493572399</v>
      </c>
      <c r="BC187">
        <f>6.67896000883388*(-1)</f>
        <v>-6.6789600088338803</v>
      </c>
      <c r="BD187">
        <v>110.45420824992399</v>
      </c>
      <c r="BE187">
        <v>0</v>
      </c>
      <c r="BF187">
        <v>2.32472772951599</v>
      </c>
      <c r="BG187">
        <v>-6.9228130674344399</v>
      </c>
      <c r="BH187">
        <v>61.064146717995698</v>
      </c>
      <c r="BI187">
        <v>0</v>
      </c>
      <c r="BJ187">
        <v>2.2874310339999999</v>
      </c>
      <c r="BK187">
        <f>6.957623835*(-1)</f>
        <v>-6.9576238349999997</v>
      </c>
      <c r="BL187">
        <v>175.15656469999999</v>
      </c>
    </row>
    <row r="188" spans="1:64" x14ac:dyDescent="0.4">
      <c r="A188">
        <v>0</v>
      </c>
      <c r="B188">
        <v>3.1914832182412098</v>
      </c>
      <c r="C188">
        <v>-9.32888522608485</v>
      </c>
      <c r="D188">
        <v>76.965583935001604</v>
      </c>
      <c r="E188">
        <v>1</v>
      </c>
      <c r="F188">
        <v>0</v>
      </c>
      <c r="G188">
        <f>0*(-1)</f>
        <v>0</v>
      </c>
      <c r="H188">
        <v>7200</v>
      </c>
      <c r="I188">
        <v>0</v>
      </c>
      <c r="J188">
        <v>2.1624308696960299</v>
      </c>
      <c r="K188">
        <v>-9.2287353429716905</v>
      </c>
      <c r="L188">
        <v>68.893105401999406</v>
      </c>
      <c r="M188">
        <v>1</v>
      </c>
      <c r="N188">
        <v>0</v>
      </c>
      <c r="O188">
        <f>0*(-1)</f>
        <v>0</v>
      </c>
      <c r="P188">
        <v>7200</v>
      </c>
      <c r="Q188">
        <v>0</v>
      </c>
      <c r="R188">
        <v>1.71125153973841</v>
      </c>
      <c r="S188">
        <v>-9.5525956162350099</v>
      </c>
      <c r="T188">
        <v>92.103136719000702</v>
      </c>
      <c r="U188">
        <v>1</v>
      </c>
      <c r="V188">
        <v>0</v>
      </c>
      <c r="W188">
        <f>0*(-1)</f>
        <v>0</v>
      </c>
      <c r="X188">
        <v>7200</v>
      </c>
      <c r="Y188">
        <v>0</v>
      </c>
      <c r="Z188">
        <v>1.0433924491325099</v>
      </c>
      <c r="AA188">
        <v>-9.7457995113255294</v>
      </c>
      <c r="AB188">
        <v>118.125267408002</v>
      </c>
      <c r="AC188">
        <v>0</v>
      </c>
      <c r="AD188">
        <v>1.15024181095516</v>
      </c>
      <c r="AE188">
        <f>9.99607609860555*(-1)</f>
        <v>-9.9960760986055508</v>
      </c>
      <c r="AF188">
        <v>8930.0863107679997</v>
      </c>
      <c r="AG188">
        <v>0</v>
      </c>
      <c r="AH188">
        <v>1.5059918323093999</v>
      </c>
      <c r="AI188">
        <v>-7.1688977238966602</v>
      </c>
      <c r="AJ188">
        <v>71.284471031991401</v>
      </c>
      <c r="AK188">
        <v>0</v>
      </c>
      <c r="AL188">
        <v>1.479488082</v>
      </c>
      <c r="AM188">
        <f>6.855047047*(-1)</f>
        <v>-6.8550470470000002</v>
      </c>
      <c r="AN188">
        <v>70.531791440000006</v>
      </c>
      <c r="AO188">
        <v>0</v>
      </c>
      <c r="AP188">
        <v>2.3488750609211499</v>
      </c>
      <c r="AQ188">
        <v>-2.9743840084917501</v>
      </c>
      <c r="AR188">
        <v>117.99144461100499</v>
      </c>
      <c r="AS188">
        <v>0</v>
      </c>
      <c r="AT188">
        <v>2.0971279370000002</v>
      </c>
      <c r="AU188">
        <f>2.646221152*(-1)</f>
        <v>-2.6462211519999999</v>
      </c>
      <c r="AV188">
        <v>27.52627099</v>
      </c>
      <c r="AW188">
        <v>0</v>
      </c>
      <c r="AX188">
        <v>1.5528280637643399</v>
      </c>
      <c r="AY188">
        <v>-2.4594015726060698</v>
      </c>
      <c r="AZ188">
        <v>67.6061725720064</v>
      </c>
      <c r="BA188">
        <v>0</v>
      </c>
      <c r="BB188">
        <v>1.3777236943207001</v>
      </c>
      <c r="BC188">
        <f>2.16422411992352*(-1)</f>
        <v>-2.1642241199235199</v>
      </c>
      <c r="BD188">
        <v>14.109768470982001</v>
      </c>
      <c r="BE188">
        <v>0</v>
      </c>
      <c r="BF188">
        <v>1.70757379780454</v>
      </c>
      <c r="BG188">
        <v>-2.563097425814</v>
      </c>
      <c r="BH188">
        <v>119.754898751998</v>
      </c>
      <c r="BI188">
        <v>0</v>
      </c>
      <c r="BJ188">
        <v>1.8658346109999999</v>
      </c>
      <c r="BK188">
        <f>2.287405314*(-1)</f>
        <v>-2.2874053139999999</v>
      </c>
      <c r="BL188">
        <v>21.725320440000001</v>
      </c>
    </row>
    <row r="189" spans="1:64" x14ac:dyDescent="0.4">
      <c r="A189">
        <v>0</v>
      </c>
      <c r="B189">
        <v>4.9463120159545602</v>
      </c>
      <c r="C189">
        <v>-4.4404661408653903</v>
      </c>
      <c r="D189">
        <v>34.697767653000398</v>
      </c>
      <c r="E189">
        <v>0</v>
      </c>
      <c r="F189">
        <v>4.8992022265940003</v>
      </c>
      <c r="G189">
        <f>4.34411384353575*(-1)</f>
        <v>-4.3441138435357498</v>
      </c>
      <c r="H189">
        <v>358.27812368795202</v>
      </c>
      <c r="I189">
        <v>0</v>
      </c>
      <c r="J189">
        <v>3.6752924654163999</v>
      </c>
      <c r="K189">
        <v>-5.9467472982481899</v>
      </c>
      <c r="L189">
        <v>35.223886439998701</v>
      </c>
      <c r="M189">
        <v>0</v>
      </c>
      <c r="N189">
        <v>3.608231054</v>
      </c>
      <c r="O189">
        <f>5.889296585*(-1)</f>
        <v>-5.8892965850000003</v>
      </c>
      <c r="P189">
        <v>444.60247199999998</v>
      </c>
      <c r="Q189">
        <v>0</v>
      </c>
      <c r="R189">
        <v>1.8995944720804601</v>
      </c>
      <c r="S189">
        <v>-9.0744501844559498</v>
      </c>
      <c r="T189">
        <v>144.47478344298699</v>
      </c>
      <c r="U189">
        <v>1</v>
      </c>
      <c r="V189">
        <v>0</v>
      </c>
      <c r="W189">
        <f>0*(-1)</f>
        <v>0</v>
      </c>
      <c r="X189">
        <v>7200</v>
      </c>
      <c r="Y189">
        <v>0</v>
      </c>
      <c r="Z189">
        <v>1.5394721406468701</v>
      </c>
      <c r="AA189">
        <v>-9.6777097114042796</v>
      </c>
      <c r="AB189">
        <v>119.28590983300801</v>
      </c>
      <c r="AC189">
        <v>1</v>
      </c>
      <c r="AD189">
        <v>0</v>
      </c>
      <c r="AE189">
        <f t="shared" ref="AE189:AE194" si="19">0*(-1)</f>
        <v>0</v>
      </c>
      <c r="AF189">
        <v>7200</v>
      </c>
      <c r="AG189">
        <v>0</v>
      </c>
      <c r="AH189">
        <v>2.0375834588188702</v>
      </c>
      <c r="AI189">
        <v>-6.1203966157391996</v>
      </c>
      <c r="AJ189">
        <v>69.937306220992397</v>
      </c>
      <c r="AK189">
        <v>0</v>
      </c>
      <c r="AL189">
        <v>2.0309040810000001</v>
      </c>
      <c r="AM189">
        <f>6.291852252*(-1)</f>
        <v>-6.291852252</v>
      </c>
      <c r="AN189">
        <v>161.00925280000001</v>
      </c>
      <c r="AO189">
        <v>0</v>
      </c>
      <c r="AP189">
        <v>0.81347391388905899</v>
      </c>
      <c r="AQ189">
        <v>-9.8134909871431208</v>
      </c>
      <c r="AR189">
        <v>147.68093133599899</v>
      </c>
      <c r="AS189">
        <v>1</v>
      </c>
      <c r="AT189">
        <v>0</v>
      </c>
      <c r="AU189">
        <f>0*(-1)</f>
        <v>0</v>
      </c>
      <c r="AV189">
        <v>7200</v>
      </c>
      <c r="AW189">
        <v>0</v>
      </c>
      <c r="AX189">
        <v>2.9335515704972002</v>
      </c>
      <c r="AY189">
        <v>-5.7684439301719301</v>
      </c>
      <c r="AZ189">
        <v>101.474476550996</v>
      </c>
      <c r="BA189">
        <v>0</v>
      </c>
      <c r="BB189">
        <v>3.0459548840077399</v>
      </c>
      <c r="BC189">
        <f>5.23302270207813*(-1)</f>
        <v>-5.2330227020781299</v>
      </c>
      <c r="BD189">
        <v>101.283647780073</v>
      </c>
      <c r="BE189">
        <v>0</v>
      </c>
      <c r="BF189">
        <v>1.37745959225357</v>
      </c>
      <c r="BG189">
        <v>-7.4484154957066302</v>
      </c>
      <c r="BH189">
        <v>105.043298636999</v>
      </c>
      <c r="BI189">
        <v>0</v>
      </c>
      <c r="BJ189">
        <v>1.3793836749999999</v>
      </c>
      <c r="BK189">
        <f>7.165739267*(-1)</f>
        <v>-7.1657392670000002</v>
      </c>
      <c r="BL189">
        <v>75.182857139999996</v>
      </c>
    </row>
    <row r="190" spans="1:64" x14ac:dyDescent="0.4">
      <c r="A190">
        <v>0</v>
      </c>
      <c r="B190">
        <v>4.5322566724735802</v>
      </c>
      <c r="C190">
        <v>-3.2983839064912899</v>
      </c>
      <c r="D190">
        <v>77.040284230999504</v>
      </c>
      <c r="E190">
        <v>0</v>
      </c>
      <c r="F190">
        <v>3.9471028406163899</v>
      </c>
      <c r="G190">
        <f>3.27265448824427*(-1)</f>
        <v>-3.2726544882442701</v>
      </c>
      <c r="H190">
        <v>151.78613756201199</v>
      </c>
      <c r="I190">
        <v>0</v>
      </c>
      <c r="J190">
        <v>3.64538322867153</v>
      </c>
      <c r="K190">
        <v>-6.0754055911755804</v>
      </c>
      <c r="L190">
        <v>35.683230069997002</v>
      </c>
      <c r="M190">
        <v>0</v>
      </c>
      <c r="N190">
        <v>3.528191278</v>
      </c>
      <c r="O190">
        <f>6.264355806*(-1)</f>
        <v>-6.2643558060000002</v>
      </c>
      <c r="P190">
        <v>516.71833219999996</v>
      </c>
      <c r="Q190">
        <v>0</v>
      </c>
      <c r="R190">
        <v>1.9281700560343</v>
      </c>
      <c r="S190">
        <v>-9.8791365996258307</v>
      </c>
      <c r="T190">
        <v>91.934466050995894</v>
      </c>
      <c r="U190">
        <v>1</v>
      </c>
      <c r="V190">
        <v>0</v>
      </c>
      <c r="W190">
        <f>0*(-1)</f>
        <v>0</v>
      </c>
      <c r="X190">
        <v>7200</v>
      </c>
      <c r="Y190">
        <v>0</v>
      </c>
      <c r="Z190">
        <v>1.7473554118703101</v>
      </c>
      <c r="AA190">
        <v>-7.4408310671427502</v>
      </c>
      <c r="AB190">
        <v>119.376493103001</v>
      </c>
      <c r="AC190">
        <v>1</v>
      </c>
      <c r="AD190">
        <v>0</v>
      </c>
      <c r="AE190">
        <f t="shared" si="19"/>
        <v>0</v>
      </c>
      <c r="AF190">
        <v>7200</v>
      </c>
      <c r="AG190">
        <v>0</v>
      </c>
      <c r="AH190">
        <v>1.80310869296107</v>
      </c>
      <c r="AI190">
        <v>-9.1824674227563392</v>
      </c>
      <c r="AJ190">
        <v>49.823642689007102</v>
      </c>
      <c r="AK190">
        <v>1</v>
      </c>
      <c r="AL190">
        <v>0</v>
      </c>
      <c r="AM190">
        <f>0*(-1)</f>
        <v>0</v>
      </c>
      <c r="AN190">
        <v>7200</v>
      </c>
      <c r="AO190">
        <v>0</v>
      </c>
      <c r="AP190">
        <v>1.81023409053336</v>
      </c>
      <c r="AQ190">
        <v>-2.0511890105238799</v>
      </c>
      <c r="AR190">
        <v>61.3416924909979</v>
      </c>
      <c r="AS190">
        <v>0</v>
      </c>
      <c r="AT190">
        <v>1.5069262839999999</v>
      </c>
      <c r="AU190">
        <f>1.975985455*(-1)</f>
        <v>-1.975985455</v>
      </c>
      <c r="AV190">
        <v>10.20209444</v>
      </c>
      <c r="AW190">
        <v>0</v>
      </c>
      <c r="AX190">
        <v>1.08242054700405</v>
      </c>
      <c r="AY190">
        <v>-9.2774850133077695</v>
      </c>
      <c r="AZ190">
        <v>170.46828937399499</v>
      </c>
      <c r="BA190">
        <v>1</v>
      </c>
      <c r="BB190">
        <v>0</v>
      </c>
      <c r="BC190">
        <f>0*(-1)</f>
        <v>0</v>
      </c>
      <c r="BD190">
        <v>7200</v>
      </c>
      <c r="BE190">
        <v>0</v>
      </c>
      <c r="BF190">
        <v>0.64061459107914998</v>
      </c>
      <c r="BG190">
        <v>-9.9645371810558103</v>
      </c>
      <c r="BH190">
        <v>82.309751021006306</v>
      </c>
      <c r="BI190">
        <v>1</v>
      </c>
      <c r="BJ190">
        <v>0</v>
      </c>
      <c r="BK190">
        <f>0*(-1)</f>
        <v>0</v>
      </c>
      <c r="BL190">
        <v>7200</v>
      </c>
    </row>
    <row r="191" spans="1:64" x14ac:dyDescent="0.4">
      <c r="A191">
        <v>0</v>
      </c>
      <c r="B191">
        <v>2.8665605031002199</v>
      </c>
      <c r="C191">
        <v>-9.8960369325651296</v>
      </c>
      <c r="D191">
        <v>76.363805621003806</v>
      </c>
      <c r="E191">
        <v>1</v>
      </c>
      <c r="F191">
        <v>0</v>
      </c>
      <c r="G191">
        <f>0*(-1)</f>
        <v>0</v>
      </c>
      <c r="H191">
        <v>7200</v>
      </c>
      <c r="I191">
        <v>0</v>
      </c>
      <c r="J191">
        <v>2.76649564579031</v>
      </c>
      <c r="K191">
        <v>-8.92175606704747</v>
      </c>
      <c r="L191">
        <v>116.302833985988</v>
      </c>
      <c r="M191">
        <v>0</v>
      </c>
      <c r="N191">
        <v>2.7631383939999998</v>
      </c>
      <c r="O191">
        <f>8.753801374*(-1)</f>
        <v>-8.753801374</v>
      </c>
      <c r="P191">
        <v>612.78315009999994</v>
      </c>
      <c r="Q191">
        <v>0</v>
      </c>
      <c r="R191">
        <v>1.8317686703155001</v>
      </c>
      <c r="S191">
        <v>-9.9388733826722593</v>
      </c>
      <c r="T191">
        <v>92.925925643998198</v>
      </c>
      <c r="U191">
        <v>1</v>
      </c>
      <c r="V191">
        <v>0</v>
      </c>
      <c r="W191">
        <f>0*(-1)</f>
        <v>0</v>
      </c>
      <c r="X191">
        <v>7200</v>
      </c>
      <c r="Y191">
        <v>0</v>
      </c>
      <c r="Z191">
        <v>1.05688950404237</v>
      </c>
      <c r="AA191">
        <v>-9.4757082176724108</v>
      </c>
      <c r="AB191">
        <v>119.14189048600301</v>
      </c>
      <c r="AC191">
        <v>1</v>
      </c>
      <c r="AD191">
        <v>0</v>
      </c>
      <c r="AE191">
        <f t="shared" si="19"/>
        <v>0</v>
      </c>
      <c r="AF191">
        <v>7200</v>
      </c>
      <c r="AG191">
        <v>0</v>
      </c>
      <c r="AH191">
        <v>1.6273396118955601</v>
      </c>
      <c r="AI191">
        <v>-9.2500130456594896</v>
      </c>
      <c r="AJ191">
        <v>111.66064803600599</v>
      </c>
      <c r="AK191">
        <v>1</v>
      </c>
      <c r="AL191">
        <v>0</v>
      </c>
      <c r="AM191">
        <f>0*(-1)</f>
        <v>0</v>
      </c>
      <c r="AN191">
        <v>7200</v>
      </c>
      <c r="AO191">
        <v>0</v>
      </c>
      <c r="AP191">
        <v>1.51015807999697</v>
      </c>
      <c r="AQ191">
        <v>-9.1541300340606906</v>
      </c>
      <c r="AR191">
        <v>121.002639857004</v>
      </c>
      <c r="AS191">
        <v>1</v>
      </c>
      <c r="AT191">
        <v>0</v>
      </c>
      <c r="AU191">
        <f>0*(-1)</f>
        <v>0</v>
      </c>
      <c r="AV191">
        <v>7200</v>
      </c>
      <c r="AW191">
        <v>0</v>
      </c>
      <c r="AX191">
        <v>2.9370072990032901</v>
      </c>
      <c r="AY191">
        <v>-6.4745520807297297</v>
      </c>
      <c r="AZ191">
        <v>49.891382722998898</v>
      </c>
      <c r="BA191">
        <v>0</v>
      </c>
      <c r="BB191">
        <v>2.8801367850210999</v>
      </c>
      <c r="BC191">
        <f>5.18733519584104*(-1)</f>
        <v>-5.1873351958410403</v>
      </c>
      <c r="BD191">
        <v>112.80528872401899</v>
      </c>
      <c r="BE191">
        <v>0</v>
      </c>
      <c r="BF191">
        <v>0.88693175617995201</v>
      </c>
      <c r="BG191">
        <v>-9.5704003011771803</v>
      </c>
      <c r="BH191">
        <v>105.870133791002</v>
      </c>
      <c r="BI191">
        <v>1</v>
      </c>
      <c r="BJ191">
        <v>0</v>
      </c>
      <c r="BK191">
        <f>0*(-1)</f>
        <v>0</v>
      </c>
      <c r="BL191">
        <v>7200</v>
      </c>
    </row>
    <row r="192" spans="1:64" x14ac:dyDescent="0.4">
      <c r="A192">
        <v>0</v>
      </c>
      <c r="B192">
        <v>2.75835093937821</v>
      </c>
      <c r="C192">
        <v>-9.9415906739442796</v>
      </c>
      <c r="D192">
        <v>57.404165239997297</v>
      </c>
      <c r="E192">
        <v>1</v>
      </c>
      <c r="F192">
        <v>0</v>
      </c>
      <c r="G192">
        <f>0*(-1)</f>
        <v>0</v>
      </c>
      <c r="H192">
        <v>7200</v>
      </c>
      <c r="I192">
        <v>0</v>
      </c>
      <c r="J192">
        <v>2.82245201341859</v>
      </c>
      <c r="K192">
        <v>-8.8638002197652099</v>
      </c>
      <c r="L192">
        <v>64.193867426991304</v>
      </c>
      <c r="M192">
        <v>1</v>
      </c>
      <c r="N192">
        <v>0</v>
      </c>
      <c r="O192">
        <f>0*(-1)</f>
        <v>0</v>
      </c>
      <c r="P192">
        <v>7200</v>
      </c>
      <c r="Q192">
        <v>0</v>
      </c>
      <c r="R192">
        <v>2.5412667533692099</v>
      </c>
      <c r="S192">
        <v>-6.2624865137344701</v>
      </c>
      <c r="T192">
        <v>130.775178829993</v>
      </c>
      <c r="U192">
        <v>0</v>
      </c>
      <c r="V192">
        <v>2.5788245650000001</v>
      </c>
      <c r="W192">
        <f>6.190255968*(-1)</f>
        <v>-6.1902559679999998</v>
      </c>
      <c r="X192">
        <v>161.8017328</v>
      </c>
      <c r="Y192">
        <v>0</v>
      </c>
      <c r="Z192">
        <v>1.3806984429707201</v>
      </c>
      <c r="AA192">
        <v>-9.3449463201269705</v>
      </c>
      <c r="AB192">
        <v>124.600065974998</v>
      </c>
      <c r="AC192">
        <v>1</v>
      </c>
      <c r="AD192">
        <v>0</v>
      </c>
      <c r="AE192">
        <f t="shared" si="19"/>
        <v>0</v>
      </c>
      <c r="AF192">
        <v>7200</v>
      </c>
      <c r="AG192">
        <v>0</v>
      </c>
      <c r="AH192">
        <v>1.3105575826435201</v>
      </c>
      <c r="AI192">
        <v>-9.7438133799414199</v>
      </c>
      <c r="AJ192">
        <v>132.09249569800099</v>
      </c>
      <c r="AK192">
        <v>1</v>
      </c>
      <c r="AL192">
        <v>0</v>
      </c>
      <c r="AM192">
        <f>0*(-1)</f>
        <v>0</v>
      </c>
      <c r="AN192">
        <v>7200</v>
      </c>
      <c r="AO192">
        <v>0</v>
      </c>
      <c r="AP192">
        <v>0.99616750532661502</v>
      </c>
      <c r="AQ192">
        <v>-9.5675011623349899</v>
      </c>
      <c r="AR192">
        <v>148.75631826399999</v>
      </c>
      <c r="AS192">
        <v>1</v>
      </c>
      <c r="AT192">
        <v>0</v>
      </c>
      <c r="AU192">
        <f>0*(-1)</f>
        <v>0</v>
      </c>
      <c r="AV192">
        <v>7200</v>
      </c>
      <c r="AW192">
        <v>0</v>
      </c>
      <c r="AX192">
        <v>1.2651378227827199</v>
      </c>
      <c r="AY192">
        <v>-9.5514052973724493</v>
      </c>
      <c r="AZ192">
        <v>51.112913258999399</v>
      </c>
      <c r="BA192">
        <v>1</v>
      </c>
      <c r="BB192">
        <v>0</v>
      </c>
      <c r="BC192">
        <f>0*(-1)</f>
        <v>0</v>
      </c>
      <c r="BD192">
        <v>7200</v>
      </c>
      <c r="BE192">
        <v>0</v>
      </c>
      <c r="BF192">
        <v>0.69524211309508499</v>
      </c>
      <c r="BG192">
        <v>-9.7479546704847397</v>
      </c>
      <c r="BH192">
        <v>105.813949974995</v>
      </c>
      <c r="BI192">
        <v>1</v>
      </c>
      <c r="BJ192">
        <v>0</v>
      </c>
      <c r="BK192">
        <f>0*(-1)</f>
        <v>0</v>
      </c>
      <c r="BL192">
        <v>7200</v>
      </c>
    </row>
    <row r="193" spans="1:64" x14ac:dyDescent="0.4">
      <c r="A193">
        <v>0</v>
      </c>
      <c r="B193">
        <v>3.1096443992617702</v>
      </c>
      <c r="C193">
        <v>-8.2151429608222202</v>
      </c>
      <c r="D193">
        <v>78.939628740001297</v>
      </c>
      <c r="E193">
        <v>1</v>
      </c>
      <c r="F193">
        <v>0</v>
      </c>
      <c r="G193">
        <f>0*(-1)</f>
        <v>0</v>
      </c>
      <c r="H193">
        <v>7200</v>
      </c>
      <c r="I193">
        <v>0</v>
      </c>
      <c r="J193">
        <v>1.88633721770306</v>
      </c>
      <c r="K193">
        <v>-9.4587990212711794</v>
      </c>
      <c r="L193">
        <v>114.940005126991</v>
      </c>
      <c r="M193">
        <v>1</v>
      </c>
      <c r="N193">
        <v>0</v>
      </c>
      <c r="O193">
        <f>0*(-1)</f>
        <v>0</v>
      </c>
      <c r="P193">
        <v>7200</v>
      </c>
      <c r="Q193">
        <v>0</v>
      </c>
      <c r="R193">
        <v>2.5204427335168398</v>
      </c>
      <c r="S193">
        <v>-7.64879751173358</v>
      </c>
      <c r="T193">
        <v>71.124446746995005</v>
      </c>
      <c r="U193">
        <v>1</v>
      </c>
      <c r="V193">
        <v>0</v>
      </c>
      <c r="W193">
        <f>0*(-1)</f>
        <v>0</v>
      </c>
      <c r="X193">
        <v>7200</v>
      </c>
      <c r="Y193">
        <v>0</v>
      </c>
      <c r="Z193">
        <v>1.8267657592329001</v>
      </c>
      <c r="AA193">
        <v>-9.3599660144725902</v>
      </c>
      <c r="AB193">
        <v>71.507894419002696</v>
      </c>
      <c r="AC193">
        <v>1</v>
      </c>
      <c r="AD193">
        <v>0</v>
      </c>
      <c r="AE193">
        <f t="shared" si="19"/>
        <v>0</v>
      </c>
      <c r="AF193">
        <v>7200</v>
      </c>
      <c r="AG193">
        <v>0</v>
      </c>
      <c r="AH193">
        <v>2.1137037766620499</v>
      </c>
      <c r="AI193">
        <v>-6.4409888469214902</v>
      </c>
      <c r="AJ193">
        <v>111.242190212986</v>
      </c>
      <c r="AK193">
        <v>0</v>
      </c>
      <c r="AL193">
        <v>2.1413098759999998</v>
      </c>
      <c r="AM193">
        <f>6.436840151*(-1)</f>
        <v>-6.4368401510000002</v>
      </c>
      <c r="AN193">
        <v>117.2673733</v>
      </c>
      <c r="AO193">
        <v>0</v>
      </c>
      <c r="AP193">
        <v>3.5956332016952701</v>
      </c>
      <c r="AQ193">
        <v>-4.0595716856201101</v>
      </c>
      <c r="AR193">
        <v>56.210381133001597</v>
      </c>
      <c r="AS193">
        <v>0</v>
      </c>
      <c r="AT193">
        <v>3.3925667000000002</v>
      </c>
      <c r="AU193">
        <f>3.78393787*(-1)</f>
        <v>-3.7839378699999999</v>
      </c>
      <c r="AV193">
        <v>103.6825314</v>
      </c>
      <c r="AW193">
        <v>0</v>
      </c>
      <c r="AX193">
        <v>0.939139080486042</v>
      </c>
      <c r="AY193">
        <v>-9.4730321689498993</v>
      </c>
      <c r="AZ193">
        <v>82.0484539149911</v>
      </c>
      <c r="BA193">
        <v>1</v>
      </c>
      <c r="BB193">
        <v>0</v>
      </c>
      <c r="BC193">
        <f>0*(-1)</f>
        <v>0</v>
      </c>
      <c r="BD193">
        <v>7200</v>
      </c>
      <c r="BE193">
        <v>0</v>
      </c>
      <c r="BF193">
        <v>1.6340120302385499</v>
      </c>
      <c r="BG193">
        <v>-4.9370675398072104</v>
      </c>
      <c r="BH193">
        <v>61.9114523539901</v>
      </c>
      <c r="BI193">
        <v>0</v>
      </c>
      <c r="BJ193">
        <v>1.4834604680000001</v>
      </c>
      <c r="BK193">
        <f>4.876262197*(-1)</f>
        <v>-4.876262197</v>
      </c>
      <c r="BL193">
        <v>33.21129732</v>
      </c>
    </row>
    <row r="194" spans="1:64" x14ac:dyDescent="0.4">
      <c r="A194">
        <v>0</v>
      </c>
      <c r="B194">
        <v>3.6907793767385701</v>
      </c>
      <c r="C194">
        <v>-6.8701227448217903</v>
      </c>
      <c r="D194">
        <v>75.511897746000599</v>
      </c>
      <c r="E194">
        <v>0</v>
      </c>
      <c r="F194">
        <v>3.47756035402884</v>
      </c>
      <c r="G194">
        <f>8.31979347457769*(-1)</f>
        <v>-8.3197934745776898</v>
      </c>
      <c r="H194">
        <v>281.78863146004699</v>
      </c>
      <c r="I194">
        <v>0</v>
      </c>
      <c r="J194">
        <v>2.7650282510854498</v>
      </c>
      <c r="K194">
        <v>-8.9248187827038894</v>
      </c>
      <c r="L194">
        <v>112.999547384999</v>
      </c>
      <c r="M194">
        <v>0</v>
      </c>
      <c r="N194">
        <v>2.7552594240000001</v>
      </c>
      <c r="O194">
        <f>8.951206653*(-1)</f>
        <v>-8.9512066529999998</v>
      </c>
      <c r="P194">
        <v>574.00059490000001</v>
      </c>
      <c r="Q194">
        <v>0</v>
      </c>
      <c r="R194">
        <v>2.8762959672397699</v>
      </c>
      <c r="S194">
        <v>-4.6381886081254402</v>
      </c>
      <c r="T194">
        <v>92.391989426003406</v>
      </c>
      <c r="U194">
        <v>0</v>
      </c>
      <c r="V194">
        <v>2.941871393</v>
      </c>
      <c r="W194">
        <f>4.082115461*(-1)</f>
        <v>-4.0821154609999999</v>
      </c>
      <c r="X194">
        <v>121.95811759999999</v>
      </c>
      <c r="Y194">
        <v>0</v>
      </c>
      <c r="Z194">
        <v>1.61468008843981</v>
      </c>
      <c r="AA194">
        <v>-9.7961829866360794</v>
      </c>
      <c r="AB194">
        <v>118.243414609998</v>
      </c>
      <c r="AC194">
        <v>1</v>
      </c>
      <c r="AD194">
        <v>0</v>
      </c>
      <c r="AE194">
        <f t="shared" si="19"/>
        <v>0</v>
      </c>
      <c r="AF194">
        <v>7200</v>
      </c>
      <c r="AG194">
        <v>0</v>
      </c>
      <c r="AH194">
        <v>1.4623594189670399</v>
      </c>
      <c r="AI194">
        <v>-9.7573806259201898</v>
      </c>
      <c r="AJ194">
        <v>109.18191433401</v>
      </c>
      <c r="AK194">
        <v>1</v>
      </c>
      <c r="AL194">
        <v>0</v>
      </c>
      <c r="AM194">
        <f>0*(-1)</f>
        <v>0</v>
      </c>
      <c r="AN194">
        <v>7200</v>
      </c>
      <c r="AO194">
        <v>0</v>
      </c>
      <c r="AP194">
        <v>3.5291016819429601</v>
      </c>
      <c r="AQ194">
        <v>-2.8984931168612</v>
      </c>
      <c r="AR194">
        <v>55.270131971003103</v>
      </c>
      <c r="AS194">
        <v>0</v>
      </c>
      <c r="AT194">
        <v>3.6062588099999999</v>
      </c>
      <c r="AU194">
        <f>2.725052044*(-1)</f>
        <v>-2.7250520439999999</v>
      </c>
      <c r="AV194">
        <v>68.200722459999994</v>
      </c>
      <c r="AW194">
        <v>0</v>
      </c>
      <c r="AX194">
        <v>0.63299393792664105</v>
      </c>
      <c r="AY194">
        <v>-9.8909532679862409</v>
      </c>
      <c r="AZ194">
        <v>66.321084156006606</v>
      </c>
      <c r="BA194">
        <v>1</v>
      </c>
      <c r="BB194">
        <v>0</v>
      </c>
      <c r="BC194">
        <f>0*(-1)</f>
        <v>0</v>
      </c>
      <c r="BD194">
        <v>7200</v>
      </c>
      <c r="BE194">
        <v>0</v>
      </c>
      <c r="BF194">
        <v>0.78493276186382899</v>
      </c>
      <c r="BG194">
        <v>-9.8493158584872091</v>
      </c>
      <c r="BH194">
        <v>110.24635535701201</v>
      </c>
      <c r="BI194">
        <v>1</v>
      </c>
      <c r="BJ194">
        <v>0</v>
      </c>
      <c r="BK194">
        <f>0*(-1)</f>
        <v>0</v>
      </c>
      <c r="BL194">
        <v>7200</v>
      </c>
    </row>
    <row r="195" spans="1:64" x14ac:dyDescent="0.4">
      <c r="A195">
        <v>0</v>
      </c>
      <c r="B195">
        <v>2.83190711823881</v>
      </c>
      <c r="C195">
        <v>-9.3565976915192408</v>
      </c>
      <c r="D195">
        <v>53.928484687996303</v>
      </c>
      <c r="E195">
        <v>1</v>
      </c>
      <c r="F195">
        <v>0</v>
      </c>
      <c r="G195">
        <f>0*(-1)</f>
        <v>0</v>
      </c>
      <c r="H195">
        <v>7200</v>
      </c>
      <c r="I195">
        <v>0</v>
      </c>
      <c r="J195">
        <v>3.1618732268506502</v>
      </c>
      <c r="K195">
        <v>-8.6743401368516206</v>
      </c>
      <c r="L195">
        <v>34.896073804004097</v>
      </c>
      <c r="M195">
        <v>1</v>
      </c>
      <c r="N195">
        <v>0</v>
      </c>
      <c r="O195">
        <f>0*(-1)</f>
        <v>0</v>
      </c>
      <c r="P195">
        <v>7200</v>
      </c>
      <c r="Q195">
        <v>0</v>
      </c>
      <c r="R195">
        <v>1.67523592649536</v>
      </c>
      <c r="S195">
        <v>-9.0025656643865499</v>
      </c>
      <c r="T195">
        <v>146.41724849501</v>
      </c>
      <c r="U195">
        <v>1</v>
      </c>
      <c r="V195">
        <v>0</v>
      </c>
      <c r="W195">
        <f>0*(-1)</f>
        <v>0</v>
      </c>
      <c r="X195">
        <v>7200</v>
      </c>
      <c r="Y195">
        <v>0</v>
      </c>
      <c r="Z195">
        <v>2.12425731233746</v>
      </c>
      <c r="AA195">
        <v>-7.7319493800714003</v>
      </c>
      <c r="AB195">
        <v>71.106704350997404</v>
      </c>
      <c r="AC195">
        <v>0</v>
      </c>
      <c r="AD195">
        <v>2.13357266256744</v>
      </c>
      <c r="AE195">
        <f>8.03574845378749*(-1)</f>
        <v>-8.0357484537874893</v>
      </c>
      <c r="AF195">
        <v>321.04711031500398</v>
      </c>
      <c r="AG195">
        <v>0</v>
      </c>
      <c r="AH195">
        <v>1.46651269590682</v>
      </c>
      <c r="AI195">
        <v>-9.4583349460512895</v>
      </c>
      <c r="AJ195">
        <v>82.706899330994901</v>
      </c>
      <c r="AK195">
        <v>1</v>
      </c>
      <c r="AL195">
        <v>0</v>
      </c>
      <c r="AM195">
        <f>0*(-1)</f>
        <v>0</v>
      </c>
      <c r="AN195">
        <v>7200</v>
      </c>
      <c r="AO195">
        <v>0</v>
      </c>
      <c r="AP195">
        <v>0.86066279665645895</v>
      </c>
      <c r="AQ195">
        <v>-9.7204960084349192</v>
      </c>
      <c r="AR195">
        <v>115.964490077996</v>
      </c>
      <c r="AS195">
        <v>1</v>
      </c>
      <c r="AT195">
        <v>0</v>
      </c>
      <c r="AU195">
        <f>0*(-1)</f>
        <v>0</v>
      </c>
      <c r="AV195">
        <v>7200</v>
      </c>
      <c r="AW195">
        <v>0</v>
      </c>
      <c r="AX195">
        <v>1.0567682340631399</v>
      </c>
      <c r="AY195">
        <v>-9.4142790769341396</v>
      </c>
      <c r="AZ195">
        <v>64.688393328004096</v>
      </c>
      <c r="BA195">
        <v>1</v>
      </c>
      <c r="BB195">
        <v>0</v>
      </c>
      <c r="BC195">
        <f>0*(-1)</f>
        <v>0</v>
      </c>
      <c r="BD195">
        <v>7200</v>
      </c>
      <c r="BE195">
        <v>0</v>
      </c>
      <c r="BF195">
        <v>1.33686694084702</v>
      </c>
      <c r="BG195">
        <v>-9.5106838689291298</v>
      </c>
      <c r="BH195">
        <v>65.076979186007506</v>
      </c>
      <c r="BI195">
        <v>1</v>
      </c>
      <c r="BJ195">
        <v>0</v>
      </c>
      <c r="BK195">
        <f>0*(-1)</f>
        <v>0</v>
      </c>
      <c r="BL195">
        <v>7200</v>
      </c>
    </row>
    <row r="196" spans="1:64" x14ac:dyDescent="0.4">
      <c r="A196">
        <v>0</v>
      </c>
      <c r="B196">
        <v>3.7467366662567398</v>
      </c>
      <c r="C196">
        <v>-7.7180450846057802</v>
      </c>
      <c r="D196">
        <v>57.912451643001901</v>
      </c>
      <c r="E196">
        <v>0</v>
      </c>
      <c r="F196">
        <v>3.63278189630755</v>
      </c>
      <c r="G196">
        <f>8.06468849370336*(-1)</f>
        <v>-8.0646884937033594</v>
      </c>
      <c r="H196">
        <v>420.08013445895602</v>
      </c>
      <c r="I196">
        <v>0</v>
      </c>
      <c r="J196">
        <v>2.21993321146405</v>
      </c>
      <c r="K196">
        <v>-9.9224299186374996</v>
      </c>
      <c r="L196">
        <v>65.180183613003393</v>
      </c>
      <c r="M196">
        <v>1</v>
      </c>
      <c r="N196">
        <v>0</v>
      </c>
      <c r="O196">
        <f>0*(-1)</f>
        <v>0</v>
      </c>
      <c r="P196">
        <v>7200</v>
      </c>
      <c r="Q196">
        <v>0</v>
      </c>
      <c r="R196">
        <v>2.1522099727412298</v>
      </c>
      <c r="S196">
        <v>-9.4313675996039095</v>
      </c>
      <c r="T196">
        <v>130.931584185003</v>
      </c>
      <c r="U196">
        <v>0</v>
      </c>
      <c r="V196">
        <v>2.1517660808073402</v>
      </c>
      <c r="W196">
        <f>9.4631152920576*(-1)</f>
        <v>-9.4631152920575996</v>
      </c>
      <c r="X196">
        <v>466.55975683199301</v>
      </c>
      <c r="Y196">
        <v>0</v>
      </c>
      <c r="Z196">
        <v>1.49041992203486</v>
      </c>
      <c r="AA196">
        <v>-9.0074781848105694</v>
      </c>
      <c r="AB196">
        <v>118.913222128001</v>
      </c>
      <c r="AC196">
        <v>1</v>
      </c>
      <c r="AD196">
        <v>0</v>
      </c>
      <c r="AE196">
        <f>0*(-1)</f>
        <v>0</v>
      </c>
      <c r="AF196">
        <v>7200</v>
      </c>
      <c r="AG196">
        <v>0</v>
      </c>
      <c r="AH196">
        <v>1.0557068438530499</v>
      </c>
      <c r="AI196">
        <v>-9.6809930053923594</v>
      </c>
      <c r="AJ196">
        <v>132.491538633999</v>
      </c>
      <c r="AK196">
        <v>1</v>
      </c>
      <c r="AL196">
        <v>0</v>
      </c>
      <c r="AM196">
        <f>0*(-1)</f>
        <v>0</v>
      </c>
      <c r="AN196">
        <v>7200</v>
      </c>
      <c r="AO196">
        <v>0</v>
      </c>
      <c r="AP196">
        <v>2.0446740115218298</v>
      </c>
      <c r="AQ196">
        <v>-5.3562681159818997</v>
      </c>
      <c r="AR196">
        <v>114.959107101996</v>
      </c>
      <c r="AS196">
        <v>0</v>
      </c>
      <c r="AT196">
        <v>2.0674385119999998</v>
      </c>
      <c r="AU196">
        <f>5.274616574*(-1)</f>
        <v>-5.2746165740000004</v>
      </c>
      <c r="AV196">
        <v>67.146163079999994</v>
      </c>
      <c r="AW196">
        <v>0</v>
      </c>
      <c r="AX196">
        <v>2.8436815925235899</v>
      </c>
      <c r="AY196">
        <v>-5.9667036172528096</v>
      </c>
      <c r="AZ196">
        <v>86.043792274009306</v>
      </c>
      <c r="BA196">
        <v>0</v>
      </c>
      <c r="BB196">
        <v>3.0594248346867601</v>
      </c>
      <c r="BC196">
        <f>5.92168162860169*(-1)</f>
        <v>-5.9216816286016902</v>
      </c>
      <c r="BD196">
        <v>119.005572934052</v>
      </c>
      <c r="BE196">
        <v>0</v>
      </c>
      <c r="BF196">
        <v>0.844809249684219</v>
      </c>
      <c r="BG196">
        <v>-9.8850081237276708</v>
      </c>
      <c r="BH196">
        <v>101.347758599993</v>
      </c>
      <c r="BI196">
        <v>1</v>
      </c>
      <c r="BJ196">
        <v>0</v>
      </c>
      <c r="BK196">
        <f>0*(-1)</f>
        <v>0</v>
      </c>
      <c r="BL196">
        <v>7200</v>
      </c>
    </row>
    <row r="197" spans="1:64" x14ac:dyDescent="0.4">
      <c r="A197">
        <v>0</v>
      </c>
      <c r="B197">
        <v>3.5941015555579598</v>
      </c>
      <c r="C197">
        <v>-3.8209760287651902</v>
      </c>
      <c r="D197">
        <v>57.523636036996301</v>
      </c>
      <c r="E197">
        <v>0</v>
      </c>
      <c r="F197">
        <v>3.4266334908095102</v>
      </c>
      <c r="G197">
        <f>4.28244238686169*(-1)</f>
        <v>-4.2824423868616899</v>
      </c>
      <c r="H197">
        <v>144.83791761600801</v>
      </c>
      <c r="I197">
        <v>0</v>
      </c>
      <c r="J197">
        <v>2.0117509380545302</v>
      </c>
      <c r="K197">
        <v>-9.6236961608274001</v>
      </c>
      <c r="L197">
        <v>65.952018882002406</v>
      </c>
      <c r="M197">
        <v>1</v>
      </c>
      <c r="N197">
        <v>0</v>
      </c>
      <c r="O197">
        <f>0*(-1)</f>
        <v>0</v>
      </c>
      <c r="P197">
        <v>7200</v>
      </c>
      <c r="Q197">
        <v>0</v>
      </c>
      <c r="R197">
        <v>4.8289347292648399</v>
      </c>
      <c r="S197">
        <v>-1.6139268981072801</v>
      </c>
      <c r="T197">
        <v>30.215639279995202</v>
      </c>
      <c r="U197">
        <v>0</v>
      </c>
      <c r="V197">
        <v>5.0047643341384997</v>
      </c>
      <c r="W197">
        <f>1.52264293527107*(-1)</f>
        <v>-1.52264293527107</v>
      </c>
      <c r="X197">
        <v>65.486981761991004</v>
      </c>
      <c r="Y197">
        <v>0</v>
      </c>
      <c r="Z197">
        <v>1.6901472219076501</v>
      </c>
      <c r="AA197">
        <v>-6.5065299772119598</v>
      </c>
      <c r="AB197">
        <v>122.059404486994</v>
      </c>
      <c r="AC197">
        <v>0</v>
      </c>
      <c r="AD197">
        <v>2.1173459515501598</v>
      </c>
      <c r="AE197">
        <f>7.67518238215451*(-1)</f>
        <v>-7.6751823821545102</v>
      </c>
      <c r="AF197">
        <v>50.034719799004897</v>
      </c>
      <c r="AG197">
        <v>0</v>
      </c>
      <c r="AH197">
        <v>2.2189168128168801</v>
      </c>
      <c r="AI197">
        <v>-5.6629756131597899</v>
      </c>
      <c r="AJ197">
        <v>110.427730894996</v>
      </c>
      <c r="AK197">
        <v>0</v>
      </c>
      <c r="AL197">
        <v>2.5350348610000002</v>
      </c>
      <c r="AM197">
        <f>5.132478807*(-1)</f>
        <v>-5.132478807</v>
      </c>
      <c r="AN197">
        <v>87.774526030000004</v>
      </c>
      <c r="AO197">
        <v>0</v>
      </c>
      <c r="AP197">
        <v>1.61772451144591</v>
      </c>
      <c r="AQ197">
        <v>-9.5071054806577795</v>
      </c>
      <c r="AR197">
        <v>87.805764425996998</v>
      </c>
      <c r="AS197">
        <v>1</v>
      </c>
      <c r="AT197">
        <v>0</v>
      </c>
      <c r="AU197">
        <f>0*(-1)</f>
        <v>0</v>
      </c>
      <c r="AV197">
        <v>7200</v>
      </c>
      <c r="AW197">
        <v>0</v>
      </c>
      <c r="AX197">
        <v>2.3661273267897398</v>
      </c>
      <c r="AY197">
        <v>-7.9066762923904799</v>
      </c>
      <c r="AZ197">
        <v>86.743595053005194</v>
      </c>
      <c r="BA197">
        <v>0</v>
      </c>
      <c r="BB197">
        <v>2.35987956164966</v>
      </c>
      <c r="BC197">
        <f>7.52241006005876*(-1)</f>
        <v>-7.5224100600587596</v>
      </c>
      <c r="BD197">
        <v>144.84690667199899</v>
      </c>
      <c r="BE197">
        <v>0</v>
      </c>
      <c r="BF197">
        <v>1.78615518288443</v>
      </c>
      <c r="BG197">
        <v>-8.8712443862652801</v>
      </c>
      <c r="BH197">
        <v>64.639938585998607</v>
      </c>
      <c r="BI197">
        <v>1</v>
      </c>
      <c r="BJ197">
        <v>0</v>
      </c>
      <c r="BK197">
        <f>0*(-1)</f>
        <v>0</v>
      </c>
      <c r="BL197">
        <v>7200</v>
      </c>
    </row>
    <row r="198" spans="1:64" x14ac:dyDescent="0.4">
      <c r="A198">
        <v>0</v>
      </c>
      <c r="B198">
        <v>2.8140711670946201</v>
      </c>
      <c r="C198">
        <v>-9.9153758904375007</v>
      </c>
      <c r="D198">
        <v>59.602998301997999</v>
      </c>
      <c r="E198">
        <v>1</v>
      </c>
      <c r="F198">
        <v>0</v>
      </c>
      <c r="G198">
        <f>0*(-1)</f>
        <v>0</v>
      </c>
      <c r="H198">
        <v>7200</v>
      </c>
      <c r="I198">
        <v>0</v>
      </c>
      <c r="J198">
        <v>4.1569103339672102</v>
      </c>
      <c r="K198">
        <v>-5.3011010758347599</v>
      </c>
      <c r="L198">
        <v>35.327527742003397</v>
      </c>
      <c r="M198">
        <v>0</v>
      </c>
      <c r="N198">
        <v>4.0184350740000001</v>
      </c>
      <c r="O198">
        <f>5.292535404*(-1)</f>
        <v>-5.2925354039999997</v>
      </c>
      <c r="P198">
        <v>346.828643</v>
      </c>
      <c r="Q198">
        <v>0</v>
      </c>
      <c r="R198">
        <v>2.8623229797937699</v>
      </c>
      <c r="S198">
        <v>-1.6210428563725101</v>
      </c>
      <c r="T198">
        <v>70.275413039998895</v>
      </c>
      <c r="U198">
        <v>0</v>
      </c>
      <c r="V198">
        <v>2.5023511195512498</v>
      </c>
      <c r="W198">
        <f>1.60173779271933*(-1)</f>
        <v>-1.6017377927193299</v>
      </c>
      <c r="X198">
        <v>23.9115394040127</v>
      </c>
      <c r="Y198">
        <v>0</v>
      </c>
      <c r="Z198">
        <v>1.1547161396153101</v>
      </c>
      <c r="AA198">
        <v>-9.4753185810510097</v>
      </c>
      <c r="AB198">
        <v>73.519372002003294</v>
      </c>
      <c r="AC198">
        <v>1</v>
      </c>
      <c r="AD198">
        <v>0</v>
      </c>
      <c r="AE198">
        <f>0*(-1)</f>
        <v>0</v>
      </c>
      <c r="AF198">
        <v>7200</v>
      </c>
      <c r="AG198">
        <v>0</v>
      </c>
      <c r="AH198">
        <v>2.06449115543947</v>
      </c>
      <c r="AI198">
        <v>-8.9631666106798402</v>
      </c>
      <c r="AJ198">
        <v>83.8569827839965</v>
      </c>
      <c r="AK198">
        <v>1</v>
      </c>
      <c r="AL198">
        <v>0</v>
      </c>
      <c r="AM198">
        <f>0*(-1)</f>
        <v>0</v>
      </c>
      <c r="AN198">
        <v>7200</v>
      </c>
      <c r="AO198">
        <v>0</v>
      </c>
      <c r="AP198">
        <v>1.7598254644532501</v>
      </c>
      <c r="AQ198">
        <v>-8.8824125647161694</v>
      </c>
      <c r="AR198">
        <v>48.402441905011003</v>
      </c>
      <c r="AS198">
        <v>0</v>
      </c>
      <c r="AT198">
        <v>1.790008702</v>
      </c>
      <c r="AU198">
        <f>8.768716535*(-1)</f>
        <v>-8.7687165349999994</v>
      </c>
      <c r="AV198">
        <v>235.5270084</v>
      </c>
      <c r="AW198">
        <v>0</v>
      </c>
      <c r="AX198">
        <v>1.3590812193865001</v>
      </c>
      <c r="AY198">
        <v>-7.93858992775362</v>
      </c>
      <c r="AZ198">
        <v>78.709332475991602</v>
      </c>
      <c r="BA198">
        <v>0</v>
      </c>
      <c r="BB198">
        <v>1.09568412231752</v>
      </c>
      <c r="BC198">
        <f>9.01277913334945*(-1)</f>
        <v>-9.0127791333494507</v>
      </c>
      <c r="BD198">
        <v>164.006924292072</v>
      </c>
      <c r="BE198">
        <v>0</v>
      </c>
      <c r="BF198">
        <v>3.6469125291339601</v>
      </c>
      <c r="BG198">
        <v>-1.55308115302073</v>
      </c>
      <c r="BH198">
        <v>59.045775164995497</v>
      </c>
      <c r="BI198">
        <v>0</v>
      </c>
      <c r="BJ198">
        <v>3.6469125290000002</v>
      </c>
      <c r="BK198">
        <f>1.553081153*(-1)</f>
        <v>-1.5530811529999999</v>
      </c>
      <c r="BL198">
        <v>56.474640999999998</v>
      </c>
    </row>
    <row r="199" spans="1:64" x14ac:dyDescent="0.4">
      <c r="A199">
        <v>0</v>
      </c>
      <c r="B199">
        <v>2.80458798281391</v>
      </c>
      <c r="C199">
        <v>-9.9221483093609493</v>
      </c>
      <c r="D199">
        <v>59.241999117999498</v>
      </c>
      <c r="E199">
        <v>1</v>
      </c>
      <c r="F199">
        <v>0</v>
      </c>
      <c r="G199">
        <f>0*(-1)</f>
        <v>0</v>
      </c>
      <c r="H199">
        <v>7200</v>
      </c>
      <c r="I199">
        <v>0</v>
      </c>
      <c r="J199">
        <v>2.40843649674389</v>
      </c>
      <c r="K199">
        <v>-1.28357595592215</v>
      </c>
      <c r="L199">
        <v>66.004816674001603</v>
      </c>
      <c r="M199">
        <v>0</v>
      </c>
      <c r="N199">
        <v>1.9371072389999999</v>
      </c>
      <c r="O199">
        <f>1.166705712*(-1)</f>
        <v>-1.166705712</v>
      </c>
      <c r="P199">
        <v>12.509047860000001</v>
      </c>
      <c r="Q199">
        <v>0</v>
      </c>
      <c r="R199">
        <v>1.7873551694993399</v>
      </c>
      <c r="S199">
        <v>-9.4172910694413297</v>
      </c>
      <c r="T199">
        <v>72.274828262001293</v>
      </c>
      <c r="U199">
        <v>1</v>
      </c>
      <c r="V199">
        <v>0</v>
      </c>
      <c r="W199">
        <f>0*(-1)</f>
        <v>0</v>
      </c>
      <c r="X199">
        <v>7200</v>
      </c>
      <c r="Y199">
        <v>0</v>
      </c>
      <c r="Z199">
        <v>1.4609453920975199</v>
      </c>
      <c r="AA199">
        <v>-1.6190768736397501</v>
      </c>
      <c r="AB199">
        <v>123.52275802</v>
      </c>
      <c r="AC199">
        <v>0</v>
      </c>
      <c r="AD199">
        <v>1.7457480149912601</v>
      </c>
      <c r="AE199">
        <f>1.92707580201102*(-1)</f>
        <v>-1.9270758020110199</v>
      </c>
      <c r="AF199">
        <v>5.4954522690386503</v>
      </c>
      <c r="AG199">
        <v>0</v>
      </c>
      <c r="AH199">
        <v>1.3084631673529401</v>
      </c>
      <c r="AI199">
        <v>-9.0052814931488907</v>
      </c>
      <c r="AJ199">
        <v>99.883989847003207</v>
      </c>
      <c r="AK199">
        <v>1</v>
      </c>
      <c r="AL199">
        <v>0</v>
      </c>
      <c r="AM199">
        <f>0*(-1)</f>
        <v>0</v>
      </c>
      <c r="AN199">
        <v>7200</v>
      </c>
      <c r="AO199">
        <v>0</v>
      </c>
      <c r="AP199">
        <v>0.67673148678624095</v>
      </c>
      <c r="AQ199">
        <v>-9.8908040991652992</v>
      </c>
      <c r="AR199">
        <v>98.936181497003403</v>
      </c>
      <c r="AS199">
        <v>1</v>
      </c>
      <c r="AT199">
        <v>0</v>
      </c>
      <c r="AU199">
        <f>0*(-1)</f>
        <v>0</v>
      </c>
      <c r="AV199">
        <v>7200</v>
      </c>
      <c r="AW199">
        <v>0</v>
      </c>
      <c r="AX199">
        <v>1.13523645954584</v>
      </c>
      <c r="AY199">
        <v>-9.8199596287894799</v>
      </c>
      <c r="AZ199">
        <v>77.640601628998397</v>
      </c>
      <c r="BA199">
        <v>1</v>
      </c>
      <c r="BB199">
        <v>0</v>
      </c>
      <c r="BC199">
        <f>0*(-1)</f>
        <v>0</v>
      </c>
      <c r="BD199">
        <v>7200</v>
      </c>
      <c r="BE199">
        <v>0</v>
      </c>
      <c r="BF199">
        <v>1.3825344840926499</v>
      </c>
      <c r="BG199">
        <v>-7.7001199366499504</v>
      </c>
      <c r="BH199">
        <v>121.564171289996</v>
      </c>
      <c r="BI199">
        <v>0</v>
      </c>
      <c r="BJ199">
        <v>1.4876569719999999</v>
      </c>
      <c r="BK199">
        <f>7.319926653*(-1)</f>
        <v>-7.3199266529999996</v>
      </c>
      <c r="BL199">
        <v>193.80635150000001</v>
      </c>
    </row>
    <row r="200" spans="1:64" x14ac:dyDescent="0.4">
      <c r="A200">
        <v>0</v>
      </c>
      <c r="B200">
        <v>4.7181163022570303</v>
      </c>
      <c r="C200">
        <v>-5.0136408551711096</v>
      </c>
      <c r="D200">
        <v>33.211369601995102</v>
      </c>
      <c r="E200">
        <v>0</v>
      </c>
      <c r="F200">
        <v>4.7493258680513701</v>
      </c>
      <c r="G200">
        <f>4.99610698885746*(-1)</f>
        <v>-4.9961069888574601</v>
      </c>
      <c r="H200">
        <v>462.07258344907302</v>
      </c>
      <c r="I200">
        <v>0</v>
      </c>
      <c r="J200">
        <v>1.4488748065944801</v>
      </c>
      <c r="K200">
        <v>-9.7446458098101907</v>
      </c>
      <c r="L200">
        <v>89.737947474990506</v>
      </c>
      <c r="M200">
        <v>1</v>
      </c>
      <c r="N200">
        <v>0</v>
      </c>
      <c r="O200">
        <f>0*(-1)</f>
        <v>0</v>
      </c>
      <c r="P200">
        <v>7200</v>
      </c>
      <c r="Q200">
        <v>0</v>
      </c>
      <c r="R200">
        <v>1.4786481879648901</v>
      </c>
      <c r="S200">
        <v>-9.8741044288624007</v>
      </c>
      <c r="T200">
        <v>147.51050636199901</v>
      </c>
      <c r="U200">
        <v>1</v>
      </c>
      <c r="V200">
        <v>0</v>
      </c>
      <c r="W200">
        <f>0*(-1)</f>
        <v>0</v>
      </c>
      <c r="X200">
        <v>7200</v>
      </c>
      <c r="Y200">
        <v>0</v>
      </c>
      <c r="Z200">
        <v>4.1150706907069301</v>
      </c>
      <c r="AA200">
        <v>-3.6363293099604599</v>
      </c>
      <c r="AB200">
        <v>84.510895087994797</v>
      </c>
      <c r="AC200">
        <v>0</v>
      </c>
      <c r="AD200">
        <v>3.8724975307948402</v>
      </c>
      <c r="AE200">
        <f>3.41437259868871*(-1)</f>
        <v>-3.4143725986887099</v>
      </c>
      <c r="AF200">
        <v>98.811390351969706</v>
      </c>
      <c r="AG200">
        <v>0</v>
      </c>
      <c r="AH200">
        <v>1.29190181737988</v>
      </c>
      <c r="AI200">
        <v>-9.9684476287103596</v>
      </c>
      <c r="AJ200">
        <v>131.498921353995</v>
      </c>
      <c r="AK200">
        <v>1</v>
      </c>
      <c r="AL200">
        <v>0</v>
      </c>
      <c r="AM200">
        <f>0*(-1)</f>
        <v>0</v>
      </c>
      <c r="AN200">
        <v>7200</v>
      </c>
      <c r="AO200">
        <v>0</v>
      </c>
      <c r="AP200">
        <v>1.0028566482194401</v>
      </c>
      <c r="AQ200">
        <v>-9.6140002528989594</v>
      </c>
      <c r="AR200">
        <v>103.05597537200001</v>
      </c>
      <c r="AS200">
        <v>1</v>
      </c>
      <c r="AT200">
        <v>0</v>
      </c>
      <c r="AU200">
        <f>0*(-1)</f>
        <v>0</v>
      </c>
      <c r="AV200">
        <v>7200</v>
      </c>
      <c r="AW200">
        <v>0</v>
      </c>
      <c r="AX200">
        <v>1.40044276056622</v>
      </c>
      <c r="AY200">
        <v>-9.4015391968106297</v>
      </c>
      <c r="AZ200">
        <v>51.223788152987197</v>
      </c>
      <c r="BA200">
        <v>0</v>
      </c>
      <c r="BB200">
        <v>1.32881240521565</v>
      </c>
      <c r="BC200">
        <f>9.62558423830477*(-1)</f>
        <v>-9.6255842383047696</v>
      </c>
      <c r="BD200">
        <v>232.52226655802201</v>
      </c>
      <c r="BE200">
        <v>0</v>
      </c>
      <c r="BF200">
        <v>1.4723449329487499</v>
      </c>
      <c r="BG200">
        <v>-7.7755239226803301</v>
      </c>
      <c r="BH200">
        <v>112.844150752003</v>
      </c>
      <c r="BI200">
        <v>1</v>
      </c>
      <c r="BJ200">
        <v>0</v>
      </c>
      <c r="BK200">
        <f>0*(-1)</f>
        <v>0</v>
      </c>
      <c r="BL200">
        <v>7200</v>
      </c>
    </row>
    <row r="201" spans="1:64" x14ac:dyDescent="0.4">
      <c r="A201">
        <v>0</v>
      </c>
      <c r="B201">
        <v>5.8593428697249301</v>
      </c>
      <c r="C201">
        <v>-1.8350397189938801</v>
      </c>
      <c r="D201">
        <v>34.408154398995897</v>
      </c>
      <c r="E201">
        <v>0</v>
      </c>
      <c r="F201">
        <v>5.4550258605117197</v>
      </c>
      <c r="G201">
        <f>1.60234517674687*(-1)</f>
        <v>-1.6023451767468699</v>
      </c>
      <c r="H201">
        <v>145.26901282195399</v>
      </c>
      <c r="I201">
        <v>0</v>
      </c>
      <c r="J201">
        <v>2.6974823179680398</v>
      </c>
      <c r="K201">
        <v>-9.2388486105964294</v>
      </c>
      <c r="L201">
        <v>65.0051708199898</v>
      </c>
      <c r="M201">
        <v>1</v>
      </c>
      <c r="N201">
        <v>0</v>
      </c>
      <c r="O201">
        <f>0*(-1)</f>
        <v>0</v>
      </c>
      <c r="P201">
        <v>7200</v>
      </c>
      <c r="Q201">
        <v>0</v>
      </c>
      <c r="R201">
        <v>1.2928476659355499</v>
      </c>
      <c r="S201">
        <v>-9.4758264105453396</v>
      </c>
      <c r="T201">
        <v>89.127583904992207</v>
      </c>
      <c r="U201">
        <v>1</v>
      </c>
      <c r="V201">
        <v>0</v>
      </c>
      <c r="W201">
        <f>0*(-1)</f>
        <v>0</v>
      </c>
      <c r="X201">
        <v>7200</v>
      </c>
      <c r="Y201">
        <v>0</v>
      </c>
      <c r="Z201">
        <v>1.6008357171437999</v>
      </c>
      <c r="AA201">
        <v>-8.3195526651681</v>
      </c>
      <c r="AB201">
        <v>118.475280818005</v>
      </c>
      <c r="AC201">
        <v>1</v>
      </c>
      <c r="AD201">
        <v>0</v>
      </c>
      <c r="AE201">
        <f>0*(-1)</f>
        <v>0</v>
      </c>
      <c r="AF201">
        <v>7200</v>
      </c>
      <c r="AG201">
        <v>0</v>
      </c>
      <c r="AH201">
        <v>1.00395454865735</v>
      </c>
      <c r="AI201">
        <v>-1.31329156218176</v>
      </c>
      <c r="AJ201">
        <v>70.345671660004797</v>
      </c>
      <c r="AK201">
        <v>0</v>
      </c>
      <c r="AL201">
        <v>1.0039545489999999</v>
      </c>
      <c r="AM201">
        <f>1.313291562*(-1)</f>
        <v>-1.3132915620000001</v>
      </c>
      <c r="AN201">
        <v>6.2220608659999996</v>
      </c>
      <c r="AO201">
        <v>0</v>
      </c>
      <c r="AP201">
        <v>1.8036613185329</v>
      </c>
      <c r="AQ201">
        <v>-4.7651541440859999</v>
      </c>
      <c r="AR201">
        <v>53.831950410996797</v>
      </c>
      <c r="AS201">
        <v>0</v>
      </c>
      <c r="AT201">
        <v>1.753296331</v>
      </c>
      <c r="AU201">
        <f>5.038496086*(-1)</f>
        <v>-5.0384960860000003</v>
      </c>
      <c r="AV201">
        <v>36.307123619999999</v>
      </c>
      <c r="AW201">
        <v>0</v>
      </c>
      <c r="AX201">
        <v>1.2127674916417599</v>
      </c>
      <c r="AY201">
        <v>-1.7096602605786699</v>
      </c>
      <c r="AZ201">
        <v>65.622834636989793</v>
      </c>
      <c r="BA201">
        <v>0</v>
      </c>
      <c r="BB201">
        <v>1.2053922385183</v>
      </c>
      <c r="BC201">
        <f>1.71344706207588*(-1)</f>
        <v>-1.7134470620758799</v>
      </c>
      <c r="BD201">
        <v>8.1201882559107599</v>
      </c>
      <c r="BE201">
        <v>0</v>
      </c>
      <c r="BF201">
        <v>0.89231707839901098</v>
      </c>
      <c r="BG201">
        <v>-9.8981267065602392</v>
      </c>
      <c r="BH201">
        <v>112.119049881002</v>
      </c>
      <c r="BI201">
        <v>1</v>
      </c>
      <c r="BJ201">
        <v>0</v>
      </c>
      <c r="BK201">
        <f>0*(-1)</f>
        <v>0</v>
      </c>
      <c r="BL201">
        <v>7200</v>
      </c>
    </row>
    <row r="202" spans="1:64" x14ac:dyDescent="0.4">
      <c r="A202">
        <v>0</v>
      </c>
      <c r="B202">
        <v>2.80458798281391</v>
      </c>
      <c r="C202">
        <v>-9.9221483093609493</v>
      </c>
      <c r="D202">
        <v>56.993725594998899</v>
      </c>
      <c r="E202">
        <v>1</v>
      </c>
      <c r="F202">
        <v>0</v>
      </c>
      <c r="G202">
        <f>0*(-1)</f>
        <v>0</v>
      </c>
      <c r="H202">
        <v>7200</v>
      </c>
      <c r="I202">
        <v>0</v>
      </c>
      <c r="J202">
        <v>2.8692029427875201</v>
      </c>
      <c r="K202">
        <v>-8.0500449073114009</v>
      </c>
      <c r="L202">
        <v>65.3967781460087</v>
      </c>
      <c r="M202">
        <v>1</v>
      </c>
      <c r="N202">
        <v>0</v>
      </c>
      <c r="O202">
        <f>0*(-1)</f>
        <v>0</v>
      </c>
      <c r="P202">
        <v>7200</v>
      </c>
      <c r="Q202">
        <v>0</v>
      </c>
      <c r="R202">
        <v>1.6405552171092299</v>
      </c>
      <c r="S202">
        <v>-9.9791524396044196</v>
      </c>
      <c r="T202">
        <v>89.994739952002405</v>
      </c>
      <c r="U202">
        <v>1</v>
      </c>
      <c r="V202">
        <v>0</v>
      </c>
      <c r="W202">
        <f>0*(-1)</f>
        <v>0</v>
      </c>
      <c r="X202">
        <v>7200</v>
      </c>
      <c r="Y202">
        <v>0</v>
      </c>
      <c r="Z202">
        <v>1.2235035122776201</v>
      </c>
      <c r="AA202">
        <v>-9.6516382557539195</v>
      </c>
      <c r="AB202">
        <v>125.271425155006</v>
      </c>
      <c r="AC202">
        <v>1</v>
      </c>
      <c r="AD202">
        <v>0</v>
      </c>
      <c r="AE202">
        <f>0*(-1)</f>
        <v>0</v>
      </c>
      <c r="AF202">
        <v>7200</v>
      </c>
      <c r="AG202">
        <v>0</v>
      </c>
      <c r="AH202">
        <v>0.87405589278023899</v>
      </c>
      <c r="AI202">
        <v>-9.6882562100268608</v>
      </c>
      <c r="AJ202">
        <v>111.510873358987</v>
      </c>
      <c r="AK202">
        <v>1</v>
      </c>
      <c r="AL202">
        <v>0</v>
      </c>
      <c r="AM202">
        <f>0*(-1)</f>
        <v>0</v>
      </c>
      <c r="AN202">
        <v>7200</v>
      </c>
      <c r="AO202">
        <v>0</v>
      </c>
      <c r="AP202">
        <v>1.2531598602768199</v>
      </c>
      <c r="AQ202">
        <v>-8.7796903155632204</v>
      </c>
      <c r="AR202">
        <v>53.646825878997298</v>
      </c>
      <c r="AS202">
        <v>0</v>
      </c>
      <c r="AT202">
        <v>1.239429729</v>
      </c>
      <c r="AU202">
        <f>9.198255613*(-1)</f>
        <v>-9.1982556130000006</v>
      </c>
      <c r="AV202">
        <v>160.918882</v>
      </c>
      <c r="AW202">
        <v>0</v>
      </c>
      <c r="AX202">
        <v>1.10486792035508</v>
      </c>
      <c r="AY202">
        <v>-9.3419855077224003</v>
      </c>
      <c r="AZ202">
        <v>76.209829630999593</v>
      </c>
      <c r="BA202">
        <v>1</v>
      </c>
      <c r="BB202">
        <v>0</v>
      </c>
      <c r="BC202">
        <f>0*(-1)</f>
        <v>0</v>
      </c>
      <c r="BD202">
        <v>7200</v>
      </c>
      <c r="BE202">
        <v>0</v>
      </c>
      <c r="BF202">
        <v>1.6908859204890601</v>
      </c>
      <c r="BG202">
        <v>-3.6996454288928802</v>
      </c>
      <c r="BH202">
        <v>58.989205226011102</v>
      </c>
      <c r="BI202">
        <v>0</v>
      </c>
      <c r="BJ202">
        <v>1.8270540609999999</v>
      </c>
      <c r="BK202">
        <f>3.869878471*(-1)</f>
        <v>-3.8698784709999998</v>
      </c>
      <c r="BL202">
        <v>106.38986920000001</v>
      </c>
    </row>
    <row r="203" spans="1:64" x14ac:dyDescent="0.4">
      <c r="A203">
        <v>0</v>
      </c>
      <c r="B203">
        <v>5.4196581144947702</v>
      </c>
      <c r="C203">
        <v>-3.4635281297709999</v>
      </c>
      <c r="D203">
        <v>33.610231038000997</v>
      </c>
      <c r="E203">
        <v>0</v>
      </c>
      <c r="F203">
        <v>5.2389560228852901</v>
      </c>
      <c r="G203">
        <f>3.40699148769389*(-1)</f>
        <v>-3.4069914876938898</v>
      </c>
      <c r="H203">
        <v>377.963557466049</v>
      </c>
      <c r="I203">
        <v>0</v>
      </c>
      <c r="J203">
        <v>1.6200414202231299</v>
      </c>
      <c r="K203">
        <v>-9.6842851056786206</v>
      </c>
      <c r="L203">
        <v>90.869140452006803</v>
      </c>
      <c r="M203">
        <v>1</v>
      </c>
      <c r="N203">
        <v>0</v>
      </c>
      <c r="O203">
        <f>0*(-1)</f>
        <v>0</v>
      </c>
      <c r="P203">
        <v>7200</v>
      </c>
      <c r="Q203">
        <v>0</v>
      </c>
      <c r="R203">
        <v>3.88997076067362</v>
      </c>
      <c r="S203">
        <v>-4.5575085657453602</v>
      </c>
      <c r="T203">
        <v>30.484661775000799</v>
      </c>
      <c r="U203">
        <v>0</v>
      </c>
      <c r="V203">
        <v>3.8004718925775598</v>
      </c>
      <c r="W203">
        <f>4.5907186346051*(-1)</f>
        <v>-4.5907186346050999</v>
      </c>
      <c r="X203">
        <v>218.853584016003</v>
      </c>
      <c r="Y203">
        <v>0</v>
      </c>
      <c r="Z203">
        <v>1.6376959329608001</v>
      </c>
      <c r="AA203">
        <v>-9.7313915391045995</v>
      </c>
      <c r="AB203">
        <v>120.998157209003</v>
      </c>
      <c r="AC203">
        <v>1</v>
      </c>
      <c r="AD203">
        <v>0</v>
      </c>
      <c r="AE203">
        <f>0*(-1)</f>
        <v>0</v>
      </c>
      <c r="AF203">
        <v>7200</v>
      </c>
      <c r="AG203">
        <v>0</v>
      </c>
      <c r="AH203">
        <v>2.3163066088167499</v>
      </c>
      <c r="AI203">
        <v>-8.2866601836282303</v>
      </c>
      <c r="AJ203">
        <v>85.634793411008999</v>
      </c>
      <c r="AK203">
        <v>1</v>
      </c>
      <c r="AL203">
        <v>0</v>
      </c>
      <c r="AM203">
        <f>0*(-1)</f>
        <v>0</v>
      </c>
      <c r="AN203">
        <v>7200</v>
      </c>
      <c r="AO203">
        <v>0</v>
      </c>
      <c r="AP203">
        <v>0.86505826352752002</v>
      </c>
      <c r="AQ203">
        <v>-9.4754769900700104</v>
      </c>
      <c r="AR203">
        <v>104.323131241006</v>
      </c>
      <c r="AS203">
        <v>1</v>
      </c>
      <c r="AT203">
        <v>0</v>
      </c>
      <c r="AU203">
        <f>0*(-1)</f>
        <v>0</v>
      </c>
      <c r="AV203">
        <v>7200</v>
      </c>
      <c r="AW203">
        <v>0</v>
      </c>
      <c r="AX203">
        <v>1.0526104122369899</v>
      </c>
      <c r="AY203">
        <v>-9.8600764088844599</v>
      </c>
      <c r="AZ203">
        <v>164.210166992008</v>
      </c>
      <c r="BA203">
        <v>1</v>
      </c>
      <c r="BB203">
        <v>0</v>
      </c>
      <c r="BC203">
        <f>0*(-1)</f>
        <v>0</v>
      </c>
      <c r="BD203">
        <v>7200</v>
      </c>
      <c r="BE203">
        <v>0</v>
      </c>
      <c r="BF203">
        <v>1.7707099252015399</v>
      </c>
      <c r="BG203">
        <v>-8.6993541867163504</v>
      </c>
      <c r="BH203">
        <v>64.682229780999407</v>
      </c>
      <c r="BI203">
        <v>0</v>
      </c>
      <c r="BJ203">
        <v>2.2380208129999999</v>
      </c>
      <c r="BK203">
        <f>8.211577012*(-1)</f>
        <v>-8.2115770119999993</v>
      </c>
      <c r="BL203">
        <v>308.8412697</v>
      </c>
    </row>
    <row r="204" spans="1:64" x14ac:dyDescent="0.4">
      <c r="A204">
        <v>0</v>
      </c>
      <c r="B204">
        <v>3.1566962453002199</v>
      </c>
      <c r="C204">
        <v>-9.5138588091598209</v>
      </c>
      <c r="D204">
        <v>71.797534318997293</v>
      </c>
      <c r="E204">
        <v>1</v>
      </c>
      <c r="F204">
        <v>0</v>
      </c>
      <c r="G204">
        <f>0*(-1)</f>
        <v>0</v>
      </c>
      <c r="H204">
        <v>7200</v>
      </c>
      <c r="I204">
        <v>0</v>
      </c>
      <c r="J204">
        <v>2.95550792515307</v>
      </c>
      <c r="K204">
        <v>-7.7595037273475898</v>
      </c>
      <c r="L204">
        <v>90.617641032004002</v>
      </c>
      <c r="M204">
        <v>0</v>
      </c>
      <c r="N204">
        <v>2.9329264529999999</v>
      </c>
      <c r="O204">
        <f>7.187403398*(-1)</f>
        <v>-7.1874033979999998</v>
      </c>
      <c r="P204">
        <v>395.49965409999999</v>
      </c>
      <c r="Q204">
        <v>0</v>
      </c>
      <c r="R204">
        <v>1.9812120467777501</v>
      </c>
      <c r="S204">
        <v>-9.8004899060961908</v>
      </c>
      <c r="T204">
        <v>91.422021862003007</v>
      </c>
      <c r="U204">
        <v>1</v>
      </c>
      <c r="V204">
        <v>0</v>
      </c>
      <c r="W204">
        <f>0*(-1)</f>
        <v>0</v>
      </c>
      <c r="X204">
        <v>7200</v>
      </c>
      <c r="Y204">
        <v>0</v>
      </c>
      <c r="Z204">
        <v>3.3038792955627998</v>
      </c>
      <c r="AA204">
        <v>-4.2683635124313</v>
      </c>
      <c r="AB204">
        <v>48.913450681997297</v>
      </c>
      <c r="AC204">
        <v>0</v>
      </c>
      <c r="AD204">
        <v>3.42688023858349</v>
      </c>
      <c r="AE204">
        <f>4.16986322872129*(-1)</f>
        <v>-4.1698632287212902</v>
      </c>
      <c r="AF204">
        <v>135.78292248799599</v>
      </c>
      <c r="AG204">
        <v>0</v>
      </c>
      <c r="AH204">
        <v>1.61301346684191</v>
      </c>
      <c r="AI204">
        <v>-9.7070196725806692</v>
      </c>
      <c r="AJ204">
        <v>48.1736682710034</v>
      </c>
      <c r="AK204">
        <v>1</v>
      </c>
      <c r="AL204">
        <v>0</v>
      </c>
      <c r="AM204">
        <f>0*(-1)</f>
        <v>0</v>
      </c>
      <c r="AN204">
        <v>7200</v>
      </c>
      <c r="AO204">
        <v>0</v>
      </c>
      <c r="AP204">
        <v>1.2849662777781501</v>
      </c>
      <c r="AQ204">
        <v>-9.7615109041362</v>
      </c>
      <c r="AR204">
        <v>106.229361905003</v>
      </c>
      <c r="AS204">
        <v>1</v>
      </c>
      <c r="AT204">
        <v>0</v>
      </c>
      <c r="AU204">
        <f>0*(-1)</f>
        <v>0</v>
      </c>
      <c r="AV204">
        <v>7200</v>
      </c>
      <c r="AW204">
        <v>0</v>
      </c>
      <c r="AX204">
        <v>3.89184700353765</v>
      </c>
      <c r="AY204">
        <v>-1.50898482943382</v>
      </c>
      <c r="AZ204">
        <v>87.247392983001106</v>
      </c>
      <c r="BA204">
        <v>0</v>
      </c>
      <c r="BB204">
        <v>3.89184700353765</v>
      </c>
      <c r="BC204">
        <f>1.50898482943382*(-1)</f>
        <v>-1.50898482943382</v>
      </c>
      <c r="BD204">
        <v>48.104189929086701</v>
      </c>
      <c r="BE204">
        <v>0</v>
      </c>
      <c r="BF204">
        <v>1.0444836087413001</v>
      </c>
      <c r="BG204">
        <v>-9.7503481322907408</v>
      </c>
      <c r="BH204">
        <v>80.886997913999906</v>
      </c>
      <c r="BI204">
        <v>1</v>
      </c>
      <c r="BJ204">
        <v>0</v>
      </c>
      <c r="BK204">
        <f>0*(-1)</f>
        <v>0</v>
      </c>
      <c r="BL204">
        <v>7200</v>
      </c>
    </row>
    <row r="205" spans="1:64" x14ac:dyDescent="0.4">
      <c r="A205">
        <v>0</v>
      </c>
      <c r="B205">
        <v>4.4487403481844696</v>
      </c>
      <c r="C205">
        <v>-6.5877687401045302</v>
      </c>
      <c r="D205">
        <v>34.440697745994797</v>
      </c>
      <c r="E205">
        <v>0</v>
      </c>
      <c r="F205">
        <v>4.4888278394793897</v>
      </c>
      <c r="G205">
        <f>6.694080855204*(-1)</f>
        <v>-6.6940808552039996</v>
      </c>
      <c r="H205">
        <v>399.86435686401001</v>
      </c>
      <c r="I205">
        <v>0</v>
      </c>
      <c r="J205">
        <v>5.2933257687442703</v>
      </c>
      <c r="K205">
        <v>-1.42852464089178</v>
      </c>
      <c r="L205">
        <v>36.644236872001699</v>
      </c>
      <c r="M205">
        <v>0</v>
      </c>
      <c r="N205">
        <v>4.9075732189999997</v>
      </c>
      <c r="O205">
        <f>1.559176944*(-1)</f>
        <v>-1.5591769440000001</v>
      </c>
      <c r="P205">
        <v>115.9342718</v>
      </c>
      <c r="Q205">
        <v>0</v>
      </c>
      <c r="R205">
        <v>2.8692069047153299</v>
      </c>
      <c r="S205">
        <v>-4.5050080381715496</v>
      </c>
      <c r="T205">
        <v>70.463979688996901</v>
      </c>
      <c r="U205">
        <v>0</v>
      </c>
      <c r="V205">
        <v>2.9627481038677201</v>
      </c>
      <c r="W205">
        <f>4.03491543381283*(-1)</f>
        <v>-4.0349154338128299</v>
      </c>
      <c r="X205">
        <v>92.049612133996504</v>
      </c>
      <c r="Y205">
        <v>0</v>
      </c>
      <c r="Z205">
        <v>1.2527557008436101</v>
      </c>
      <c r="AA205">
        <v>-8.4946002863648999</v>
      </c>
      <c r="AB205">
        <v>112.823739227998</v>
      </c>
      <c r="AC205">
        <v>1</v>
      </c>
      <c r="AD205">
        <v>0</v>
      </c>
      <c r="AE205">
        <f>0*(-1)</f>
        <v>0</v>
      </c>
      <c r="AF205">
        <v>7200</v>
      </c>
      <c r="AG205">
        <v>0</v>
      </c>
      <c r="AH205">
        <v>1.2319156381221601</v>
      </c>
      <c r="AI205">
        <v>-8.1434032240918395</v>
      </c>
      <c r="AJ205">
        <v>121.827563996004</v>
      </c>
      <c r="AK205">
        <v>1</v>
      </c>
      <c r="AL205">
        <v>0</v>
      </c>
      <c r="AM205">
        <f>0*(-1)</f>
        <v>0</v>
      </c>
      <c r="AN205">
        <v>7200</v>
      </c>
      <c r="AO205">
        <v>0</v>
      </c>
      <c r="AP205">
        <v>2.06547131748018</v>
      </c>
      <c r="AQ205">
        <v>-8.1858277606100405</v>
      </c>
      <c r="AR205">
        <v>49.314490175005602</v>
      </c>
      <c r="AS205">
        <v>1</v>
      </c>
      <c r="AT205">
        <v>0</v>
      </c>
      <c r="AU205">
        <f>0*(-1)</f>
        <v>0</v>
      </c>
      <c r="AV205">
        <v>7200</v>
      </c>
      <c r="AW205">
        <v>0</v>
      </c>
      <c r="AX205">
        <v>0.81596705118442803</v>
      </c>
      <c r="AY205">
        <v>-9.4742361698454101</v>
      </c>
      <c r="AZ205">
        <v>140.889656188999</v>
      </c>
      <c r="BA205">
        <v>1</v>
      </c>
      <c r="BB205">
        <v>0</v>
      </c>
      <c r="BC205">
        <f>0*(-1)</f>
        <v>0</v>
      </c>
      <c r="BD205">
        <v>7200</v>
      </c>
      <c r="BE205">
        <v>0</v>
      </c>
      <c r="BF205">
        <v>1.5939164195978801</v>
      </c>
      <c r="BG205">
        <v>-9.0110999709014994</v>
      </c>
      <c r="BH205">
        <v>66.119861554994699</v>
      </c>
      <c r="BI205">
        <v>1</v>
      </c>
      <c r="BJ205">
        <v>0</v>
      </c>
      <c r="BK205">
        <f>0*(-1)</f>
        <v>0</v>
      </c>
      <c r="BL205">
        <v>7200</v>
      </c>
    </row>
    <row r="206" spans="1:64" x14ac:dyDescent="0.4">
      <c r="A206">
        <v>0</v>
      </c>
      <c r="B206">
        <v>4.2425832255293203</v>
      </c>
      <c r="C206">
        <v>-6.40708908764742</v>
      </c>
      <c r="D206">
        <v>33.465203533</v>
      </c>
      <c r="E206">
        <v>0</v>
      </c>
      <c r="F206">
        <v>4.3229220017797196</v>
      </c>
      <c r="G206">
        <f>6.14633304505672*(-1)</f>
        <v>-6.1463330450567204</v>
      </c>
      <c r="H206">
        <v>537.75769022502902</v>
      </c>
      <c r="I206">
        <v>0</v>
      </c>
      <c r="J206">
        <v>3.29677506980422</v>
      </c>
      <c r="K206">
        <v>-7.0031237791931096</v>
      </c>
      <c r="L206">
        <v>35.307116971001903</v>
      </c>
      <c r="M206">
        <v>0</v>
      </c>
      <c r="N206">
        <v>3.2392543960000002</v>
      </c>
      <c r="O206">
        <f>7.049750642*(-1)</f>
        <v>-7.0497506420000002</v>
      </c>
      <c r="P206">
        <v>593.48870109999996</v>
      </c>
      <c r="Q206">
        <v>0</v>
      </c>
      <c r="R206">
        <v>2.3972909581730102</v>
      </c>
      <c r="S206">
        <v>-8.2218883295979293</v>
      </c>
      <c r="T206">
        <v>145.97969453499499</v>
      </c>
      <c r="U206">
        <v>1</v>
      </c>
      <c r="V206">
        <v>0</v>
      </c>
      <c r="W206">
        <f>0*(-1)</f>
        <v>0</v>
      </c>
      <c r="X206">
        <v>7200</v>
      </c>
      <c r="Y206">
        <v>0</v>
      </c>
      <c r="Z206">
        <v>3.5948897298739402</v>
      </c>
      <c r="AA206">
        <v>-4.0672933234258499</v>
      </c>
      <c r="AB206">
        <v>40.572385777006197</v>
      </c>
      <c r="AC206">
        <v>0</v>
      </c>
      <c r="AD206">
        <v>3.8191792508956701</v>
      </c>
      <c r="AE206">
        <f>3.42092429417169*(-1)</f>
        <v>-3.42092429417169</v>
      </c>
      <c r="AF206">
        <v>84.684877603023693</v>
      </c>
      <c r="AG206">
        <v>0</v>
      </c>
      <c r="AH206">
        <v>1.7178726666775499</v>
      </c>
      <c r="AI206">
        <v>-9.6141706038534291</v>
      </c>
      <c r="AJ206">
        <v>70.928602600993997</v>
      </c>
      <c r="AK206">
        <v>0</v>
      </c>
      <c r="AL206">
        <v>1.5103273290000001</v>
      </c>
      <c r="AM206">
        <f>9.779770724*(-1)</f>
        <v>-9.7797707240000005</v>
      </c>
      <c r="AN206">
        <v>373.99572030000002</v>
      </c>
      <c r="AO206">
        <v>0</v>
      </c>
      <c r="AP206">
        <v>0.92206388770540704</v>
      </c>
      <c r="AQ206">
        <v>-9.6863868017047494</v>
      </c>
      <c r="AR206">
        <v>107.75823919899899</v>
      </c>
      <c r="AS206">
        <v>0</v>
      </c>
      <c r="AT206">
        <v>1.020889546</v>
      </c>
      <c r="AU206">
        <f>9.994392166*(-1)</f>
        <v>-9.9943921660000008</v>
      </c>
      <c r="AV206">
        <v>4485.8454890000003</v>
      </c>
      <c r="AW206">
        <v>0</v>
      </c>
      <c r="AX206">
        <v>1.0846090649308999</v>
      </c>
      <c r="AY206">
        <v>-9.92018912382194</v>
      </c>
      <c r="AZ206">
        <v>101.839724574005</v>
      </c>
      <c r="BA206">
        <v>1</v>
      </c>
      <c r="BB206">
        <v>0</v>
      </c>
      <c r="BC206">
        <f>0*(-1)</f>
        <v>0</v>
      </c>
      <c r="BD206">
        <v>7200</v>
      </c>
      <c r="BE206">
        <v>0</v>
      </c>
      <c r="BF206">
        <v>1.11940151802989</v>
      </c>
      <c r="BG206">
        <v>-9.5209813169761492</v>
      </c>
      <c r="BH206">
        <v>80.880511882001798</v>
      </c>
      <c r="BI206">
        <v>0</v>
      </c>
      <c r="BJ206">
        <v>1.1016482480000001</v>
      </c>
      <c r="BK206">
        <f>9.60350386*(-1)</f>
        <v>-9.60350386</v>
      </c>
      <c r="BL206">
        <v>630.61216820000004</v>
      </c>
    </row>
    <row r="207" spans="1:64" x14ac:dyDescent="0.4">
      <c r="A207">
        <v>0</v>
      </c>
      <c r="B207">
        <v>3.8383357398545002</v>
      </c>
      <c r="C207">
        <v>-7.6121251962720002</v>
      </c>
      <c r="D207">
        <v>33.036995239999598</v>
      </c>
      <c r="E207">
        <v>0</v>
      </c>
      <c r="F207">
        <v>3.9063551675622299</v>
      </c>
      <c r="G207">
        <f>7.30097636993455*(-1)</f>
        <v>-7.30097636993455</v>
      </c>
      <c r="H207">
        <v>631.80243004800195</v>
      </c>
      <c r="I207">
        <v>0</v>
      </c>
      <c r="J207">
        <v>1.3853306452651299</v>
      </c>
      <c r="K207">
        <v>-9.7697901977422106</v>
      </c>
      <c r="L207">
        <v>89.242707122000795</v>
      </c>
      <c r="M207">
        <v>1</v>
      </c>
      <c r="N207">
        <v>0</v>
      </c>
      <c r="O207">
        <f>0*(-1)</f>
        <v>0</v>
      </c>
      <c r="P207">
        <v>7200</v>
      </c>
      <c r="Q207">
        <v>0</v>
      </c>
      <c r="R207">
        <v>2.0350910031250802</v>
      </c>
      <c r="S207">
        <v>-9.7361525401503997</v>
      </c>
      <c r="T207">
        <v>70.789231132002897</v>
      </c>
      <c r="U207">
        <v>1</v>
      </c>
      <c r="V207">
        <v>0</v>
      </c>
      <c r="W207">
        <f>0*(-1)</f>
        <v>0</v>
      </c>
      <c r="X207">
        <v>7200</v>
      </c>
      <c r="Y207">
        <v>0</v>
      </c>
      <c r="Z207">
        <v>1.81208997532208</v>
      </c>
      <c r="AA207">
        <v>-9.4985714852141392</v>
      </c>
      <c r="AB207">
        <v>68.074709434004006</v>
      </c>
      <c r="AC207">
        <v>0</v>
      </c>
      <c r="AD207">
        <v>1.78745527774244</v>
      </c>
      <c r="AE207">
        <f>9.57881495945134*(-1)</f>
        <v>-9.5788149594513392</v>
      </c>
      <c r="AF207">
        <v>337.248250473989</v>
      </c>
      <c r="AG207">
        <v>0</v>
      </c>
      <c r="AH207">
        <v>1.0795526409001699</v>
      </c>
      <c r="AI207">
        <v>-9.6519316957705303</v>
      </c>
      <c r="AJ207">
        <v>87.4946370620018</v>
      </c>
      <c r="AK207">
        <v>1</v>
      </c>
      <c r="AL207">
        <v>0</v>
      </c>
      <c r="AM207">
        <f>0*(-1)</f>
        <v>0</v>
      </c>
      <c r="AN207">
        <v>7200</v>
      </c>
      <c r="AO207">
        <v>0</v>
      </c>
      <c r="AP207">
        <v>1.6267009085209601</v>
      </c>
      <c r="AQ207">
        <v>-8.2544570761534697</v>
      </c>
      <c r="AR207">
        <v>120.522782012005</v>
      </c>
      <c r="AS207">
        <v>1</v>
      </c>
      <c r="AT207">
        <v>0</v>
      </c>
      <c r="AU207">
        <f>0*(-1)</f>
        <v>0</v>
      </c>
      <c r="AV207">
        <v>7200</v>
      </c>
      <c r="AW207">
        <v>0</v>
      </c>
      <c r="AX207">
        <v>3.82408740490559</v>
      </c>
      <c r="AY207">
        <v>-1.6434627529071</v>
      </c>
      <c r="AZ207">
        <v>51.9280196089966</v>
      </c>
      <c r="BA207">
        <v>0</v>
      </c>
      <c r="BB207">
        <v>3.5532800772842799</v>
      </c>
      <c r="BC207">
        <f>1.4717724951146*(-1)</f>
        <v>-1.4717724951146001</v>
      </c>
      <c r="BD207">
        <v>35.253772926051099</v>
      </c>
      <c r="BE207">
        <v>0</v>
      </c>
      <c r="BF207">
        <v>1.56454545700902</v>
      </c>
      <c r="BG207">
        <v>-6.7873951633079397</v>
      </c>
      <c r="BH207">
        <v>122.547554087999</v>
      </c>
      <c r="BI207">
        <v>0</v>
      </c>
      <c r="BJ207">
        <v>1.5713836910000001</v>
      </c>
      <c r="BK207">
        <f>6.838094372*(-1)</f>
        <v>-6.8380943719999996</v>
      </c>
      <c r="BL207">
        <v>165.18146490000001</v>
      </c>
    </row>
    <row r="208" spans="1:64" x14ac:dyDescent="0.4">
      <c r="A208">
        <v>0</v>
      </c>
      <c r="B208">
        <v>1.9938699754176801</v>
      </c>
      <c r="C208">
        <v>-9.0111001833712905</v>
      </c>
      <c r="D208">
        <v>78.363929015002199</v>
      </c>
      <c r="E208">
        <v>0</v>
      </c>
      <c r="F208">
        <v>1.15415272154252</v>
      </c>
      <c r="G208">
        <f>9.99587107338601*(-1)</f>
        <v>-9.9958710733860094</v>
      </c>
      <c r="H208">
        <v>10595.4535138789</v>
      </c>
      <c r="I208">
        <v>0</v>
      </c>
      <c r="J208">
        <v>2.8679258341238598</v>
      </c>
      <c r="K208">
        <v>-1.32476652155251</v>
      </c>
      <c r="L208">
        <v>89.688678524995296</v>
      </c>
      <c r="M208">
        <v>0</v>
      </c>
      <c r="N208">
        <v>2.4664879769999999</v>
      </c>
      <c r="O208">
        <f>1.236954651*(-1)</f>
        <v>-1.236954651</v>
      </c>
      <c r="P208">
        <v>33.74915051</v>
      </c>
      <c r="Q208">
        <v>0</v>
      </c>
      <c r="R208">
        <v>1.96712149699386</v>
      </c>
      <c r="S208">
        <v>-9.6586943476680407</v>
      </c>
      <c r="T208">
        <v>148.533961578999</v>
      </c>
      <c r="U208">
        <v>1</v>
      </c>
      <c r="V208">
        <v>0</v>
      </c>
      <c r="W208">
        <f>0*(-1)</f>
        <v>0</v>
      </c>
      <c r="X208">
        <v>7200</v>
      </c>
      <c r="Y208">
        <v>0</v>
      </c>
      <c r="Z208">
        <v>2.90417099898557</v>
      </c>
      <c r="AA208">
        <v>-6.1118212269444898</v>
      </c>
      <c r="AB208">
        <v>71.327861918005496</v>
      </c>
      <c r="AC208">
        <v>0</v>
      </c>
      <c r="AD208">
        <v>2.9802864807431799</v>
      </c>
      <c r="AE208">
        <f>6.36390225422463*(-1)</f>
        <v>-6.3639022542246302</v>
      </c>
      <c r="AF208">
        <v>151.835229324002</v>
      </c>
      <c r="AG208">
        <v>0</v>
      </c>
      <c r="AH208">
        <v>2.3263275306416298</v>
      </c>
      <c r="AI208">
        <v>-8.3227411218230891</v>
      </c>
      <c r="AJ208">
        <v>70.467273905000098</v>
      </c>
      <c r="AK208">
        <v>1</v>
      </c>
      <c r="AL208">
        <v>0</v>
      </c>
      <c r="AM208">
        <f>0*(-1)</f>
        <v>0</v>
      </c>
      <c r="AN208">
        <v>7200</v>
      </c>
      <c r="AO208">
        <v>0</v>
      </c>
      <c r="AP208">
        <v>0.92726681819386603</v>
      </c>
      <c r="AQ208">
        <v>-9.7174609011531707</v>
      </c>
      <c r="AR208">
        <v>101.93215096399901</v>
      </c>
      <c r="AS208">
        <v>1</v>
      </c>
      <c r="AT208">
        <v>0</v>
      </c>
      <c r="AU208">
        <f>0*(-1)</f>
        <v>0</v>
      </c>
      <c r="AV208">
        <v>7200</v>
      </c>
      <c r="AW208">
        <v>0</v>
      </c>
      <c r="AX208">
        <v>3.3411689671893199</v>
      </c>
      <c r="AY208">
        <v>-4.6777297954429704</v>
      </c>
      <c r="AZ208">
        <v>86.476313592997002</v>
      </c>
      <c r="BA208">
        <v>0</v>
      </c>
      <c r="BB208">
        <v>2.9873283293809401</v>
      </c>
      <c r="BC208">
        <f>4.31851144676391*(-1)</f>
        <v>-4.3185114467639103</v>
      </c>
      <c r="BD208">
        <v>90.938191054039606</v>
      </c>
      <c r="BE208">
        <v>0</v>
      </c>
      <c r="BF208">
        <v>2.1892005257476801</v>
      </c>
      <c r="BG208">
        <v>-7.5475648799222901</v>
      </c>
      <c r="BH208">
        <v>60.679205163003601</v>
      </c>
      <c r="BI208">
        <v>1</v>
      </c>
      <c r="BJ208">
        <v>0</v>
      </c>
      <c r="BK208">
        <f>0*(-1)</f>
        <v>0</v>
      </c>
      <c r="BL208">
        <v>7200</v>
      </c>
    </row>
    <row r="209" spans="1:64" x14ac:dyDescent="0.4">
      <c r="A209">
        <v>0</v>
      </c>
      <c r="B209">
        <v>2.17134170328222</v>
      </c>
      <c r="C209">
        <v>-0.93193888744327602</v>
      </c>
      <c r="D209">
        <v>78.515782223999807</v>
      </c>
      <c r="E209">
        <v>0</v>
      </c>
      <c r="F209">
        <v>1.5399568962085599</v>
      </c>
      <c r="G209">
        <f>0.823708106986202*(-1)</f>
        <v>-0.823708106986202</v>
      </c>
      <c r="H209">
        <v>5.3354200810426802</v>
      </c>
      <c r="I209">
        <v>0</v>
      </c>
      <c r="J209">
        <v>2.6079487032143498</v>
      </c>
      <c r="K209">
        <v>-1.7530265204898301</v>
      </c>
      <c r="L209">
        <v>113.739394985008</v>
      </c>
      <c r="M209">
        <v>0</v>
      </c>
      <c r="N209">
        <v>2.2724243569999998</v>
      </c>
      <c r="O209">
        <f>1.544226947*(-1)</f>
        <v>-1.5442269470000001</v>
      </c>
      <c r="P209">
        <v>29.25987593</v>
      </c>
      <c r="Q209">
        <v>0</v>
      </c>
      <c r="R209">
        <v>2.6864935955612199</v>
      </c>
      <c r="S209">
        <v>-7.2076784621080696</v>
      </c>
      <c r="T209">
        <v>148.084317229004</v>
      </c>
      <c r="U209">
        <v>0</v>
      </c>
      <c r="V209">
        <v>2.3932068115755798</v>
      </c>
      <c r="W209">
        <f>6.66518810181774*(-1)</f>
        <v>-6.6651881018177397</v>
      </c>
      <c r="X209">
        <v>168.793978035013</v>
      </c>
      <c r="Y209">
        <v>0</v>
      </c>
      <c r="Z209">
        <v>1.00095041538357</v>
      </c>
      <c r="AA209">
        <v>-9.6556672856229593</v>
      </c>
      <c r="AB209">
        <v>88.391791955989902</v>
      </c>
      <c r="AC209">
        <v>1</v>
      </c>
      <c r="AD209">
        <v>0</v>
      </c>
      <c r="AE209">
        <f>0*(-1)</f>
        <v>0</v>
      </c>
      <c r="AF209">
        <v>7200</v>
      </c>
      <c r="AG209">
        <v>0</v>
      </c>
      <c r="AH209">
        <v>2.6301024371157098</v>
      </c>
      <c r="AI209">
        <v>-7.3271533768119799</v>
      </c>
      <c r="AJ209">
        <v>41.232805769002802</v>
      </c>
      <c r="AK209">
        <v>0</v>
      </c>
      <c r="AL209">
        <v>2.3723580151909398</v>
      </c>
      <c r="AM209">
        <f>8.10480833020675*(-1)</f>
        <v>-8.1048083302067493</v>
      </c>
      <c r="AN209">
        <v>144.89709059498199</v>
      </c>
      <c r="AO209">
        <v>0</v>
      </c>
      <c r="AP209">
        <v>1.9685292713664699</v>
      </c>
      <c r="AQ209">
        <v>-8.9285325085917204</v>
      </c>
      <c r="AR209">
        <v>48.544530341998303</v>
      </c>
      <c r="AS209">
        <v>1</v>
      </c>
      <c r="AT209">
        <v>0</v>
      </c>
      <c r="AU209">
        <f>0*(-1)</f>
        <v>0</v>
      </c>
      <c r="AV209">
        <v>7200</v>
      </c>
      <c r="AW209">
        <v>0</v>
      </c>
      <c r="AX209">
        <v>1.32797362295907</v>
      </c>
      <c r="AY209">
        <v>-9.36987263471676</v>
      </c>
      <c r="AZ209">
        <v>100.636269353999</v>
      </c>
      <c r="BA209">
        <v>0</v>
      </c>
      <c r="BB209">
        <v>1.4163676099124201</v>
      </c>
      <c r="BC209">
        <f>9.17053405322544*(-1)</f>
        <v>-9.17053405322544</v>
      </c>
      <c r="BD209">
        <v>308.72502510494002</v>
      </c>
      <c r="BE209">
        <v>0</v>
      </c>
      <c r="BF209">
        <v>1.51878491295466</v>
      </c>
      <c r="BG209">
        <v>-6.85835225776637</v>
      </c>
      <c r="BH209">
        <v>84.311637959006404</v>
      </c>
      <c r="BI209">
        <v>0</v>
      </c>
      <c r="BJ209">
        <v>1.5675853209999999</v>
      </c>
      <c r="BK209">
        <f>6.383697015*(-1)</f>
        <v>-6.3836970150000001</v>
      </c>
      <c r="BL209">
        <v>132.20062329999999</v>
      </c>
    </row>
    <row r="210" spans="1:64" x14ac:dyDescent="0.4">
      <c r="A210">
        <v>0</v>
      </c>
      <c r="B210">
        <v>3.6008364527887098</v>
      </c>
      <c r="C210">
        <v>-3.8160606169989602</v>
      </c>
      <c r="D210">
        <v>56.622540903001202</v>
      </c>
      <c r="E210">
        <v>0</v>
      </c>
      <c r="F210">
        <v>3.2690075272158601</v>
      </c>
      <c r="G210">
        <f>3.27120685385797*(-1)</f>
        <v>-3.2712068538579699</v>
      </c>
      <c r="H210">
        <v>109.890826742979</v>
      </c>
      <c r="I210">
        <v>0</v>
      </c>
      <c r="J210">
        <v>3.0150149640974</v>
      </c>
      <c r="K210">
        <v>-6.2482459855164301</v>
      </c>
      <c r="L210">
        <v>66.345408153007099</v>
      </c>
      <c r="M210">
        <v>0</v>
      </c>
      <c r="N210">
        <v>2.9539161979999999</v>
      </c>
      <c r="O210">
        <f>6.102691283*(-1)</f>
        <v>-6.1026912830000004</v>
      </c>
      <c r="P210">
        <v>214.2112328</v>
      </c>
      <c r="Q210">
        <v>0</v>
      </c>
      <c r="R210">
        <v>1.93075972297475</v>
      </c>
      <c r="S210">
        <v>-9.8786879429964891</v>
      </c>
      <c r="T210">
        <v>71.3110777200054</v>
      </c>
      <c r="U210">
        <v>1</v>
      </c>
      <c r="V210">
        <v>0</v>
      </c>
      <c r="W210">
        <f>0*(-1)</f>
        <v>0</v>
      </c>
      <c r="X210">
        <v>7200</v>
      </c>
      <c r="Y210">
        <v>0</v>
      </c>
      <c r="Z210">
        <v>1.42541403792664</v>
      </c>
      <c r="AA210">
        <v>-9.6428914250976305</v>
      </c>
      <c r="AB210">
        <v>104.750478510992</v>
      </c>
      <c r="AC210">
        <v>1</v>
      </c>
      <c r="AD210">
        <v>0</v>
      </c>
      <c r="AE210">
        <f>0*(-1)</f>
        <v>0</v>
      </c>
      <c r="AF210">
        <v>7200</v>
      </c>
      <c r="AG210">
        <v>0</v>
      </c>
      <c r="AH210">
        <v>1.32081062346324</v>
      </c>
      <c r="AI210">
        <v>-9.3462510897517799</v>
      </c>
      <c r="AJ210">
        <v>115.246664395992</v>
      </c>
      <c r="AK210">
        <v>1</v>
      </c>
      <c r="AL210">
        <v>0</v>
      </c>
      <c r="AM210">
        <f>0*(-1)</f>
        <v>0</v>
      </c>
      <c r="AN210">
        <v>7200</v>
      </c>
      <c r="AO210">
        <v>0</v>
      </c>
      <c r="AP210">
        <v>1.23775527383743</v>
      </c>
      <c r="AQ210">
        <v>-9.8258357567407906</v>
      </c>
      <c r="AR210">
        <v>50.3193427560036</v>
      </c>
      <c r="AS210">
        <v>1</v>
      </c>
      <c r="AT210">
        <v>0</v>
      </c>
      <c r="AU210">
        <f>0*(-1)</f>
        <v>0</v>
      </c>
      <c r="AV210">
        <v>7200</v>
      </c>
      <c r="AW210">
        <v>0</v>
      </c>
      <c r="AX210">
        <v>2.5682196329437299</v>
      </c>
      <c r="AY210">
        <v>-6.9456890635438899</v>
      </c>
      <c r="AZ210">
        <v>84.560687399003598</v>
      </c>
      <c r="BA210">
        <v>0</v>
      </c>
      <c r="BB210">
        <v>2.4520438810883198</v>
      </c>
      <c r="BC210">
        <f>7.37794103198146*(-1)</f>
        <v>-7.37794103198146</v>
      </c>
      <c r="BD210">
        <v>152.59438352799</v>
      </c>
      <c r="BE210">
        <v>0</v>
      </c>
      <c r="BF210">
        <v>3.3913373453460598</v>
      </c>
      <c r="BG210">
        <v>-2.38336347946173</v>
      </c>
      <c r="BH210">
        <v>65.524765424008294</v>
      </c>
      <c r="BI210">
        <v>0</v>
      </c>
      <c r="BJ210">
        <v>3.3888726290000002</v>
      </c>
      <c r="BK210">
        <f>2.383364453*(-1)</f>
        <v>-2.383364453</v>
      </c>
      <c r="BL210">
        <v>99.680278720000004</v>
      </c>
    </row>
    <row r="211" spans="1:64" x14ac:dyDescent="0.4">
      <c r="A211">
        <v>0</v>
      </c>
      <c r="B211">
        <v>3.0680456190266798</v>
      </c>
      <c r="C211">
        <v>-9.8503775284043495</v>
      </c>
      <c r="D211">
        <v>57.459316937994998</v>
      </c>
      <c r="E211">
        <v>1</v>
      </c>
      <c r="F211">
        <v>0</v>
      </c>
      <c r="G211">
        <f>0*(-1)</f>
        <v>0</v>
      </c>
      <c r="H211">
        <v>7200</v>
      </c>
      <c r="I211">
        <v>0</v>
      </c>
      <c r="J211">
        <v>2.11879464302198</v>
      </c>
      <c r="K211">
        <v>-9.5342331783739702</v>
      </c>
      <c r="L211">
        <v>65.803800863999598</v>
      </c>
      <c r="M211">
        <v>1</v>
      </c>
      <c r="N211">
        <v>0</v>
      </c>
      <c r="O211">
        <f>0*(-1)</f>
        <v>0</v>
      </c>
      <c r="P211">
        <v>7200</v>
      </c>
      <c r="Q211">
        <v>0</v>
      </c>
      <c r="R211">
        <v>2.0501134018195102</v>
      </c>
      <c r="S211">
        <v>-9.7019629523644095</v>
      </c>
      <c r="T211">
        <v>69.621834350007703</v>
      </c>
      <c r="U211">
        <v>1</v>
      </c>
      <c r="V211">
        <v>0</v>
      </c>
      <c r="W211">
        <f>0*(-1)</f>
        <v>0</v>
      </c>
      <c r="X211">
        <v>7200</v>
      </c>
      <c r="Y211">
        <v>0</v>
      </c>
      <c r="Z211">
        <v>3.2239739118541202</v>
      </c>
      <c r="AA211">
        <v>-4.5915429123211302</v>
      </c>
      <c r="AB211">
        <v>41.248856812002401</v>
      </c>
      <c r="AC211">
        <v>0</v>
      </c>
      <c r="AD211">
        <v>3.3765877579071901</v>
      </c>
      <c r="AE211">
        <f>4.65512335542727*(-1)</f>
        <v>-4.6551233554272704</v>
      </c>
      <c r="AF211">
        <v>143.26742240000701</v>
      </c>
      <c r="AG211">
        <v>0</v>
      </c>
      <c r="AH211">
        <v>4.0253422275917004</v>
      </c>
      <c r="AI211">
        <v>-3.10836142737356</v>
      </c>
      <c r="AJ211">
        <v>70.401795091005596</v>
      </c>
      <c r="AK211">
        <v>0</v>
      </c>
      <c r="AL211">
        <v>3.8366768891479501</v>
      </c>
      <c r="AM211">
        <f>3.15797371068279*(-1)</f>
        <v>-3.1579737106827901</v>
      </c>
      <c r="AN211">
        <v>86.372547411941895</v>
      </c>
      <c r="AO211">
        <v>0</v>
      </c>
      <c r="AP211">
        <v>1.16023863436437</v>
      </c>
      <c r="AQ211">
        <v>-8.9031082260252994</v>
      </c>
      <c r="AR211">
        <v>121.951092916991</v>
      </c>
      <c r="AS211">
        <v>1</v>
      </c>
      <c r="AT211">
        <v>0</v>
      </c>
      <c r="AU211">
        <f>0*(-1)</f>
        <v>0</v>
      </c>
      <c r="AV211">
        <v>7200</v>
      </c>
      <c r="AW211">
        <v>0</v>
      </c>
      <c r="AX211">
        <v>1.2092374676956901</v>
      </c>
      <c r="AY211">
        <v>-8.3282041712135406</v>
      </c>
      <c r="AZ211">
        <v>141.48717933999399</v>
      </c>
      <c r="BA211">
        <v>0</v>
      </c>
      <c r="BB211">
        <v>1.17764393854633</v>
      </c>
      <c r="BC211">
        <f>8.49541484369119*(-1)</f>
        <v>-8.49541484369119</v>
      </c>
      <c r="BD211">
        <v>152.95389556000001</v>
      </c>
      <c r="BE211">
        <v>0</v>
      </c>
      <c r="BF211">
        <v>0.86639228425242898</v>
      </c>
      <c r="BG211">
        <v>-9.5710575693740996</v>
      </c>
      <c r="BH211">
        <v>106.566330683999</v>
      </c>
      <c r="BI211">
        <v>1</v>
      </c>
      <c r="BJ211">
        <v>0</v>
      </c>
      <c r="BK211">
        <f>0*(-1)</f>
        <v>0</v>
      </c>
      <c r="BL211">
        <v>7200</v>
      </c>
    </row>
    <row r="212" spans="1:64" x14ac:dyDescent="0.4">
      <c r="A212">
        <v>0</v>
      </c>
      <c r="B212">
        <v>2.9995815205159402</v>
      </c>
      <c r="C212">
        <v>-8.3613852436594502</v>
      </c>
      <c r="D212">
        <v>57.392753977001099</v>
      </c>
      <c r="E212">
        <v>0</v>
      </c>
      <c r="F212">
        <v>3.3553721339302802</v>
      </c>
      <c r="G212">
        <f>8.15354351939404*(-1)</f>
        <v>-8.1535435193940398</v>
      </c>
      <c r="H212">
        <v>352.45469809498098</v>
      </c>
      <c r="I212">
        <v>0</v>
      </c>
      <c r="J212">
        <v>3.7557779334675998</v>
      </c>
      <c r="K212">
        <v>-2.0015332892275901</v>
      </c>
      <c r="L212">
        <v>92.094709541997801</v>
      </c>
      <c r="M212">
        <v>0</v>
      </c>
      <c r="N212">
        <v>3.8081314810000002</v>
      </c>
      <c r="O212">
        <f>1.876812263*(-1)</f>
        <v>-1.8768122629999999</v>
      </c>
      <c r="P212">
        <v>66.309574510000004</v>
      </c>
      <c r="Q212">
        <v>0</v>
      </c>
      <c r="R212">
        <v>1.70647001056207</v>
      </c>
      <c r="S212">
        <v>-9.6369175032313201</v>
      </c>
      <c r="T212">
        <v>146.20427113000099</v>
      </c>
      <c r="U212">
        <v>1</v>
      </c>
      <c r="V212">
        <v>0</v>
      </c>
      <c r="W212">
        <f>0*(-1)</f>
        <v>0</v>
      </c>
      <c r="X212">
        <v>7200</v>
      </c>
      <c r="Y212">
        <v>0</v>
      </c>
      <c r="Z212">
        <v>2.4544530680891001</v>
      </c>
      <c r="AA212">
        <v>-8.4080787055331108</v>
      </c>
      <c r="AB212">
        <v>70.326069255999698</v>
      </c>
      <c r="AC212">
        <v>1</v>
      </c>
      <c r="AD212">
        <v>0</v>
      </c>
      <c r="AE212">
        <f>0*(-1)</f>
        <v>0</v>
      </c>
      <c r="AF212">
        <v>7200</v>
      </c>
      <c r="AG212">
        <v>0</v>
      </c>
      <c r="AH212">
        <v>0.94837392411514498</v>
      </c>
      <c r="AI212">
        <v>-9.6171391372192492</v>
      </c>
      <c r="AJ212">
        <v>92.910671179008204</v>
      </c>
      <c r="AK212">
        <v>1</v>
      </c>
      <c r="AL212">
        <v>0</v>
      </c>
      <c r="AM212">
        <f>0*(-1)</f>
        <v>0</v>
      </c>
      <c r="AN212">
        <v>7200</v>
      </c>
      <c r="AO212">
        <v>0</v>
      </c>
      <c r="AP212">
        <v>1.7758513532887801</v>
      </c>
      <c r="AQ212">
        <v>-8.8765465697690296</v>
      </c>
      <c r="AR212">
        <v>46.887356967999899</v>
      </c>
      <c r="AS212">
        <v>0</v>
      </c>
      <c r="AT212">
        <v>1.8531189800000001</v>
      </c>
      <c r="AU212">
        <f>8.641463879*(-1)</f>
        <v>-8.6414638789999998</v>
      </c>
      <c r="AV212">
        <v>263.6500236</v>
      </c>
      <c r="AW212">
        <v>0</v>
      </c>
      <c r="AX212">
        <v>1.1936923884852499</v>
      </c>
      <c r="AY212">
        <v>-9.7689521397626802</v>
      </c>
      <c r="AZ212">
        <v>76.436025984992696</v>
      </c>
      <c r="BA212">
        <v>1</v>
      </c>
      <c r="BB212">
        <v>0</v>
      </c>
      <c r="BC212">
        <f>0*(-1)</f>
        <v>0</v>
      </c>
      <c r="BD212">
        <v>7200</v>
      </c>
      <c r="BE212">
        <v>0</v>
      </c>
      <c r="BF212">
        <v>2.4935513769055899</v>
      </c>
      <c r="BG212">
        <v>-6.5866756617700304</v>
      </c>
      <c r="BH212">
        <v>59.630143567002897</v>
      </c>
      <c r="BI212">
        <v>0</v>
      </c>
      <c r="BJ212">
        <v>2.240439538</v>
      </c>
      <c r="BK212">
        <f>6.978077965*(-1)</f>
        <v>-6.9780779649999998</v>
      </c>
      <c r="BL212">
        <v>234.02433880000001</v>
      </c>
    </row>
    <row r="213" spans="1:64" x14ac:dyDescent="0.4">
      <c r="A213">
        <v>0</v>
      </c>
      <c r="B213">
        <v>3.0540648923250102</v>
      </c>
      <c r="C213">
        <v>-1.3007031714210999</v>
      </c>
      <c r="D213">
        <v>58.692297346999098</v>
      </c>
      <c r="E213">
        <v>0</v>
      </c>
      <c r="F213">
        <v>3.0540648923250102</v>
      </c>
      <c r="G213">
        <f>1.3007031714211*(-1)</f>
        <v>-1.3007031714210999</v>
      </c>
      <c r="H213">
        <v>21.728695458965301</v>
      </c>
      <c r="I213">
        <v>0</v>
      </c>
      <c r="J213">
        <v>3.1021376669921099</v>
      </c>
      <c r="K213">
        <v>-5.96910168610178</v>
      </c>
      <c r="L213">
        <v>120.03331836400299</v>
      </c>
      <c r="M213">
        <v>0</v>
      </c>
      <c r="N213">
        <v>3.1131663440000001</v>
      </c>
      <c r="O213">
        <f>6.555186538*(-1)</f>
        <v>-6.5551865380000001</v>
      </c>
      <c r="P213">
        <v>197.5875619</v>
      </c>
      <c r="Q213">
        <v>0</v>
      </c>
      <c r="R213">
        <v>2.4587722934885998</v>
      </c>
      <c r="S213">
        <v>-7.8917382744996303</v>
      </c>
      <c r="T213">
        <v>69.351755052994093</v>
      </c>
      <c r="U213">
        <v>1</v>
      </c>
      <c r="V213">
        <v>0</v>
      </c>
      <c r="W213">
        <f>0*(-1)</f>
        <v>0</v>
      </c>
      <c r="X213">
        <v>7200</v>
      </c>
      <c r="Y213">
        <v>0</v>
      </c>
      <c r="Z213">
        <v>1.35414725431969</v>
      </c>
      <c r="AA213">
        <v>-9.71372827754311</v>
      </c>
      <c r="AB213">
        <v>97.508034572994802</v>
      </c>
      <c r="AC213">
        <v>1</v>
      </c>
      <c r="AD213">
        <v>0</v>
      </c>
      <c r="AE213">
        <f>0*(-1)</f>
        <v>0</v>
      </c>
      <c r="AF213">
        <v>7200</v>
      </c>
      <c r="AG213">
        <v>0</v>
      </c>
      <c r="AH213">
        <v>1.8104720125079099</v>
      </c>
      <c r="AI213">
        <v>-7.8229991572768496</v>
      </c>
      <c r="AJ213">
        <v>57.904879735011399</v>
      </c>
      <c r="AK213">
        <v>0</v>
      </c>
      <c r="AL213">
        <v>1.7853590436035001</v>
      </c>
      <c r="AM213">
        <f>7.92078132830875*(-1)</f>
        <v>-7.9207813283087498</v>
      </c>
      <c r="AN213">
        <v>197.08922674495199</v>
      </c>
      <c r="AO213">
        <v>0</v>
      </c>
      <c r="AP213">
        <v>0.93831077549182795</v>
      </c>
      <c r="AQ213">
        <v>-9.3532668700757196</v>
      </c>
      <c r="AR213">
        <v>77.754696710995603</v>
      </c>
      <c r="AS213">
        <v>0</v>
      </c>
      <c r="AT213">
        <v>0.89450603900000003</v>
      </c>
      <c r="AU213">
        <f>9.281473941*(-1)</f>
        <v>-9.2814739409999998</v>
      </c>
      <c r="AV213">
        <v>179.88568649999999</v>
      </c>
      <c r="AW213">
        <v>0</v>
      </c>
      <c r="AX213">
        <v>2.0485018641565298</v>
      </c>
      <c r="AY213">
        <v>-7.9002265477740297</v>
      </c>
      <c r="AZ213">
        <v>49.997802971993202</v>
      </c>
      <c r="BA213">
        <v>0</v>
      </c>
      <c r="BB213">
        <v>2.0937859636310998</v>
      </c>
      <c r="BC213">
        <f>7.48420323990452*(-1)</f>
        <v>-7.4842032399045202</v>
      </c>
      <c r="BD213">
        <v>162.850453790975</v>
      </c>
      <c r="BE213">
        <v>0</v>
      </c>
      <c r="BF213">
        <v>1.09181881559628</v>
      </c>
      <c r="BG213">
        <v>-9.6959022230975904</v>
      </c>
      <c r="BH213">
        <v>80.686348277988102</v>
      </c>
      <c r="BI213">
        <v>1</v>
      </c>
      <c r="BJ213">
        <v>0</v>
      </c>
      <c r="BK213">
        <f>0*(-1)</f>
        <v>0</v>
      </c>
      <c r="BL213">
        <v>7200</v>
      </c>
    </row>
    <row r="214" spans="1:64" x14ac:dyDescent="0.4">
      <c r="A214">
        <v>0</v>
      </c>
      <c r="B214">
        <v>3.21383080084843</v>
      </c>
      <c r="C214">
        <v>-9.6953207674375097</v>
      </c>
      <c r="D214">
        <v>59.100493518002601</v>
      </c>
      <c r="E214">
        <v>1</v>
      </c>
      <c r="F214">
        <v>0</v>
      </c>
      <c r="G214">
        <f>0*(-1)</f>
        <v>0</v>
      </c>
      <c r="H214">
        <v>7200</v>
      </c>
      <c r="I214">
        <v>0</v>
      </c>
      <c r="J214">
        <v>2.5107632371414601</v>
      </c>
      <c r="K214">
        <v>-9.5263933187751899</v>
      </c>
      <c r="L214">
        <v>90.072938473996999</v>
      </c>
      <c r="M214">
        <v>1</v>
      </c>
      <c r="N214">
        <v>0</v>
      </c>
      <c r="O214">
        <f>0*(-1)</f>
        <v>0</v>
      </c>
      <c r="P214">
        <v>7200</v>
      </c>
      <c r="Q214">
        <v>0</v>
      </c>
      <c r="R214">
        <v>2.66317360777487</v>
      </c>
      <c r="S214">
        <v>-6.9856550066599397</v>
      </c>
      <c r="T214">
        <v>146.054109015996</v>
      </c>
      <c r="U214">
        <v>0</v>
      </c>
      <c r="V214">
        <v>2.52551122092961</v>
      </c>
      <c r="W214">
        <f>7.63761309536991*(-1)</f>
        <v>-7.6376130953699102</v>
      </c>
      <c r="X214">
        <v>132.06166550400599</v>
      </c>
      <c r="Y214">
        <v>0</v>
      </c>
      <c r="Z214">
        <v>2.3469879793696902</v>
      </c>
      <c r="AA214">
        <v>-7.8735535911171199</v>
      </c>
      <c r="AB214">
        <v>67.961312288010902</v>
      </c>
      <c r="AC214">
        <v>0</v>
      </c>
      <c r="AD214">
        <v>2.2712701285533501</v>
      </c>
      <c r="AE214">
        <f>8.03176475627741*(-1)</f>
        <v>-8.0317647562774095</v>
      </c>
      <c r="AF214">
        <v>205.68647527002</v>
      </c>
      <c r="AG214">
        <v>0</v>
      </c>
      <c r="AH214">
        <v>2.2516363835432101</v>
      </c>
      <c r="AI214">
        <v>-2.0607526120363802</v>
      </c>
      <c r="AJ214">
        <v>94.008601613007997</v>
      </c>
      <c r="AK214">
        <v>0</v>
      </c>
      <c r="AL214">
        <v>2.6472528336800201</v>
      </c>
      <c r="AM214">
        <f>1.91988853470797*(-1)</f>
        <v>-1.9198885347079699</v>
      </c>
      <c r="AN214">
        <v>14.8690396390156</v>
      </c>
      <c r="AO214">
        <v>0</v>
      </c>
      <c r="AP214">
        <v>1.2494785678260301</v>
      </c>
      <c r="AQ214">
        <v>-9.3378970370913095</v>
      </c>
      <c r="AR214">
        <v>104.728104562003</v>
      </c>
      <c r="AS214">
        <v>0</v>
      </c>
      <c r="AT214">
        <v>1.24872268</v>
      </c>
      <c r="AU214">
        <f>9.189835802*(-1)</f>
        <v>-9.1898358019999993</v>
      </c>
      <c r="AV214">
        <v>170.14198920000001</v>
      </c>
      <c r="AW214">
        <v>0</v>
      </c>
      <c r="AX214">
        <v>1.37150230763185</v>
      </c>
      <c r="AY214">
        <v>-7.4521514108427303</v>
      </c>
      <c r="AZ214">
        <v>141.072585556001</v>
      </c>
      <c r="BA214">
        <v>0</v>
      </c>
      <c r="BB214">
        <v>1.52450494487182</v>
      </c>
      <c r="BC214">
        <f>8.49216298158129*(-1)</f>
        <v>-8.4921629815812896</v>
      </c>
      <c r="BD214">
        <v>79.728710085037093</v>
      </c>
      <c r="BE214">
        <v>0</v>
      </c>
      <c r="BF214">
        <v>0.59448020494077802</v>
      </c>
      <c r="BG214">
        <v>-9.9571817421258295</v>
      </c>
      <c r="BH214">
        <v>79.166623322991597</v>
      </c>
      <c r="BI214">
        <v>1</v>
      </c>
      <c r="BJ214">
        <v>0</v>
      </c>
      <c r="BK214">
        <f>0*(-1)</f>
        <v>0</v>
      </c>
      <c r="BL214">
        <v>7200</v>
      </c>
    </row>
    <row r="215" spans="1:64" x14ac:dyDescent="0.4">
      <c r="A215">
        <v>0</v>
      </c>
      <c r="B215">
        <v>3.1142862493519998</v>
      </c>
      <c r="C215">
        <v>-9.82246545594022</v>
      </c>
      <c r="D215">
        <v>55.004521239003203</v>
      </c>
      <c r="E215">
        <v>0</v>
      </c>
      <c r="F215">
        <v>3.1276481859095102</v>
      </c>
      <c r="G215">
        <f>9.80121530652323*(-1)</f>
        <v>-9.8012153065232308</v>
      </c>
      <c r="H215">
        <v>1092.9980099849599</v>
      </c>
      <c r="I215">
        <v>0</v>
      </c>
      <c r="J215">
        <v>2.9117605589659399</v>
      </c>
      <c r="K215">
        <v>-8.3862410670532608</v>
      </c>
      <c r="L215">
        <v>65.128119225992094</v>
      </c>
      <c r="M215">
        <v>1</v>
      </c>
      <c r="N215">
        <v>0</v>
      </c>
      <c r="O215">
        <f>0*(-1)</f>
        <v>0</v>
      </c>
      <c r="P215">
        <v>7200</v>
      </c>
      <c r="Q215">
        <v>0</v>
      </c>
      <c r="R215">
        <v>1.77426526127675</v>
      </c>
      <c r="S215">
        <v>-9.2323651511406997</v>
      </c>
      <c r="T215">
        <v>70.064746817006295</v>
      </c>
      <c r="U215">
        <v>1</v>
      </c>
      <c r="V215">
        <v>0</v>
      </c>
      <c r="W215">
        <f>0*(-1)</f>
        <v>0</v>
      </c>
      <c r="X215">
        <v>7200</v>
      </c>
      <c r="Y215">
        <v>0</v>
      </c>
      <c r="Z215">
        <v>4.2859240980826403</v>
      </c>
      <c r="AA215">
        <v>-1.52500726930728</v>
      </c>
      <c r="AB215">
        <v>72.615405093994895</v>
      </c>
      <c r="AC215">
        <v>0</v>
      </c>
      <c r="AD215">
        <v>4.3467478190257802</v>
      </c>
      <c r="AE215">
        <f>1.35906998622699*(-1)</f>
        <v>-1.3590699862269899</v>
      </c>
      <c r="AF215">
        <v>30.1619581469567</v>
      </c>
      <c r="AG215">
        <v>0</v>
      </c>
      <c r="AH215">
        <v>1.551774072917</v>
      </c>
      <c r="AI215">
        <v>-1.3788960257398899</v>
      </c>
      <c r="AJ215">
        <v>94.860671615999294</v>
      </c>
      <c r="AK215">
        <v>0</v>
      </c>
      <c r="AL215">
        <v>1.11621392580288</v>
      </c>
      <c r="AM215">
        <f>1.18735439433899*(-1)</f>
        <v>-1.1873543943389899</v>
      </c>
      <c r="AN215">
        <v>4.7933924068929601</v>
      </c>
      <c r="AO215">
        <v>0</v>
      </c>
      <c r="AP215">
        <v>3.4623154426813501</v>
      </c>
      <c r="AQ215">
        <v>-4.8009212354657</v>
      </c>
      <c r="AR215">
        <v>80.612052023003301</v>
      </c>
      <c r="AS215">
        <v>0</v>
      </c>
      <c r="AT215">
        <v>3.132888645</v>
      </c>
      <c r="AU215">
        <f>5.043823424*(-1)</f>
        <v>-5.0438234240000002</v>
      </c>
      <c r="AV215">
        <v>113.2996772</v>
      </c>
      <c r="AW215">
        <v>0</v>
      </c>
      <c r="AX215">
        <v>1.10838042497469</v>
      </c>
      <c r="AY215">
        <v>-9.6972291439239502</v>
      </c>
      <c r="AZ215">
        <v>141.22824177700301</v>
      </c>
      <c r="BA215">
        <v>1</v>
      </c>
      <c r="BB215">
        <v>0</v>
      </c>
      <c r="BC215">
        <f>0*(-1)</f>
        <v>0</v>
      </c>
      <c r="BD215">
        <v>7200</v>
      </c>
      <c r="BE215">
        <v>0</v>
      </c>
      <c r="BF215">
        <v>1.03189770773669</v>
      </c>
      <c r="BG215">
        <v>-8.6468484478928502</v>
      </c>
      <c r="BH215">
        <v>60.7458500739885</v>
      </c>
      <c r="BI215">
        <v>0</v>
      </c>
      <c r="BJ215">
        <v>1.0566261320000001</v>
      </c>
      <c r="BK215">
        <f>8.646736259*(-1)</f>
        <v>-8.6467362590000008</v>
      </c>
      <c r="BL215">
        <v>256.05523149999999</v>
      </c>
    </row>
    <row r="216" spans="1:64" x14ac:dyDescent="0.4">
      <c r="A216">
        <v>0</v>
      </c>
      <c r="B216">
        <v>5.51991239320538</v>
      </c>
      <c r="C216">
        <v>-1.6013579569148899</v>
      </c>
      <c r="D216">
        <v>34.5649661369971</v>
      </c>
      <c r="E216">
        <v>0</v>
      </c>
      <c r="F216">
        <v>5.6145485058339499</v>
      </c>
      <c r="G216">
        <f>1.50174467509208*(-1)</f>
        <v>-1.50174467509208</v>
      </c>
      <c r="H216">
        <v>146.49748843396</v>
      </c>
      <c r="I216">
        <v>0</v>
      </c>
      <c r="J216">
        <v>3.0161988248534799</v>
      </c>
      <c r="K216">
        <v>-7.3386403955598203</v>
      </c>
      <c r="L216">
        <v>65.961973746001604</v>
      </c>
      <c r="M216">
        <v>0</v>
      </c>
      <c r="N216">
        <v>3.303921909</v>
      </c>
      <c r="O216">
        <f>6.915778567*(-1)</f>
        <v>-6.9157785670000003</v>
      </c>
      <c r="P216">
        <v>313.67807260000001</v>
      </c>
      <c r="Q216">
        <v>0</v>
      </c>
      <c r="R216">
        <v>3.04488882334579</v>
      </c>
      <c r="S216">
        <v>-7.4930302126983399</v>
      </c>
      <c r="T216">
        <v>30.3558586720027</v>
      </c>
      <c r="U216">
        <v>0</v>
      </c>
      <c r="V216">
        <v>3.0888284079855199</v>
      </c>
      <c r="W216">
        <f>7.63029042068161*(-1)</f>
        <v>-7.63029042068161</v>
      </c>
      <c r="X216">
        <v>347.07777987601003</v>
      </c>
      <c r="Y216">
        <v>0</v>
      </c>
      <c r="Z216">
        <v>1.56513746855122</v>
      </c>
      <c r="AA216">
        <v>-9.9453219862496205</v>
      </c>
      <c r="AB216">
        <v>101.123394790003</v>
      </c>
      <c r="AC216">
        <v>1</v>
      </c>
      <c r="AD216">
        <v>0</v>
      </c>
      <c r="AE216">
        <f>0*(-1)</f>
        <v>0</v>
      </c>
      <c r="AF216">
        <v>7200</v>
      </c>
      <c r="AG216">
        <v>0</v>
      </c>
      <c r="AH216">
        <v>1.0379879653231301</v>
      </c>
      <c r="AI216">
        <v>-9.4687102402748096</v>
      </c>
      <c r="AJ216">
        <v>112.67182693099301</v>
      </c>
      <c r="AK216">
        <v>1</v>
      </c>
      <c r="AL216">
        <v>0</v>
      </c>
      <c r="AM216">
        <f>0*(-1)</f>
        <v>0</v>
      </c>
      <c r="AN216">
        <v>7200</v>
      </c>
      <c r="AO216">
        <v>0</v>
      </c>
      <c r="AP216">
        <v>1.0933418941679101</v>
      </c>
      <c r="AQ216">
        <v>-9.0116336087065498</v>
      </c>
      <c r="AR216">
        <v>121.534356178002</v>
      </c>
      <c r="AS216">
        <v>1</v>
      </c>
      <c r="AT216">
        <v>0</v>
      </c>
      <c r="AU216">
        <f>0*(-1)</f>
        <v>0</v>
      </c>
      <c r="AV216">
        <v>7200</v>
      </c>
      <c r="AW216">
        <v>0</v>
      </c>
      <c r="AX216">
        <v>3.64336169259954</v>
      </c>
      <c r="AY216">
        <v>-3.4538910245228398</v>
      </c>
      <c r="AZ216">
        <v>88.313289666009894</v>
      </c>
      <c r="BA216">
        <v>0</v>
      </c>
      <c r="BB216">
        <v>3.2898049236486999</v>
      </c>
      <c r="BC216">
        <f>3.66236714469452*(-1)</f>
        <v>-3.6623671446945201</v>
      </c>
      <c r="BD216">
        <v>72.363334711058997</v>
      </c>
      <c r="BE216">
        <v>0</v>
      </c>
      <c r="BF216">
        <v>1.1805300945303101</v>
      </c>
      <c r="BG216">
        <v>-9.1851046125624602</v>
      </c>
      <c r="BH216">
        <v>120.21477895199401</v>
      </c>
      <c r="BI216">
        <v>0</v>
      </c>
      <c r="BJ216">
        <v>1.0091966210000001</v>
      </c>
      <c r="BK216">
        <f>9.614176335*(-1)</f>
        <v>-9.6141763349999998</v>
      </c>
      <c r="BL216">
        <v>574.20049200000005</v>
      </c>
    </row>
    <row r="217" spans="1:64" x14ac:dyDescent="0.4">
      <c r="A217">
        <v>0</v>
      </c>
      <c r="B217">
        <v>4.4527026784716899</v>
      </c>
      <c r="C217">
        <v>-5.8623515030664999</v>
      </c>
      <c r="D217">
        <v>33.9649114940039</v>
      </c>
      <c r="E217">
        <v>0</v>
      </c>
      <c r="F217">
        <v>4.4866119118303702</v>
      </c>
      <c r="G217">
        <f>5.61621639303309*(-1)</f>
        <v>-5.6162163930330902</v>
      </c>
      <c r="H217">
        <v>463.77948090003298</v>
      </c>
      <c r="I217">
        <v>0</v>
      </c>
      <c r="J217">
        <v>1.77527959902594</v>
      </c>
      <c r="K217">
        <v>-9.6107430305700898</v>
      </c>
      <c r="L217">
        <v>65.267265394999399</v>
      </c>
      <c r="M217">
        <v>1</v>
      </c>
      <c r="N217">
        <v>0</v>
      </c>
      <c r="O217">
        <f>0*(-1)</f>
        <v>0</v>
      </c>
      <c r="P217">
        <v>7200</v>
      </c>
      <c r="Q217">
        <v>0</v>
      </c>
      <c r="R217">
        <v>1.6458001896713901</v>
      </c>
      <c r="S217">
        <v>-9.5651995407984707</v>
      </c>
      <c r="T217">
        <v>146.31096308999901</v>
      </c>
      <c r="U217">
        <v>1</v>
      </c>
      <c r="V217">
        <v>0</v>
      </c>
      <c r="W217">
        <f>0*(-1)</f>
        <v>0</v>
      </c>
      <c r="X217">
        <v>7200</v>
      </c>
      <c r="Y217">
        <v>0</v>
      </c>
      <c r="Z217">
        <v>1.6984351761190799</v>
      </c>
      <c r="AA217">
        <v>-9.7758536783917105</v>
      </c>
      <c r="AB217">
        <v>59.431789733993298</v>
      </c>
      <c r="AC217">
        <v>1</v>
      </c>
      <c r="AD217">
        <v>0</v>
      </c>
      <c r="AE217">
        <f>0*(-1)</f>
        <v>0</v>
      </c>
      <c r="AF217">
        <v>7200</v>
      </c>
      <c r="AG217">
        <v>0</v>
      </c>
      <c r="AH217">
        <v>1.7391298975718901</v>
      </c>
      <c r="AI217">
        <v>-7.6987330266364502</v>
      </c>
      <c r="AJ217">
        <v>91.194718829996404</v>
      </c>
      <c r="AK217">
        <v>0</v>
      </c>
      <c r="AL217">
        <v>1.7653136729704599</v>
      </c>
      <c r="AM217">
        <f>7.69124765427399*(-1)</f>
        <v>-7.6912476542739903</v>
      </c>
      <c r="AN217">
        <v>81.076769454986703</v>
      </c>
      <c r="AO217">
        <v>0</v>
      </c>
      <c r="AP217">
        <v>1.1982405997346099</v>
      </c>
      <c r="AQ217">
        <v>-9.93246134116111</v>
      </c>
      <c r="AR217">
        <v>49.344031668006203</v>
      </c>
      <c r="AS217">
        <v>1</v>
      </c>
      <c r="AT217">
        <v>0</v>
      </c>
      <c r="AU217">
        <f>0*(-1)</f>
        <v>0</v>
      </c>
      <c r="AV217">
        <v>7200</v>
      </c>
      <c r="AW217">
        <v>0</v>
      </c>
      <c r="AX217">
        <v>1.22125637519226</v>
      </c>
      <c r="AY217">
        <v>-8.7313651583236798</v>
      </c>
      <c r="AZ217">
        <v>68.364875592000303</v>
      </c>
      <c r="BA217">
        <v>1</v>
      </c>
      <c r="BB217">
        <v>0</v>
      </c>
      <c r="BC217">
        <f>0*(-1)</f>
        <v>0</v>
      </c>
      <c r="BD217">
        <v>7200</v>
      </c>
      <c r="BE217">
        <v>0</v>
      </c>
      <c r="BF217">
        <v>0.68874014834062702</v>
      </c>
      <c r="BG217">
        <v>-9.9304235309229298</v>
      </c>
      <c r="BH217">
        <v>61.082946861992198</v>
      </c>
      <c r="BI217">
        <v>1</v>
      </c>
      <c r="BJ217">
        <v>0</v>
      </c>
      <c r="BK217">
        <f>0*(-1)</f>
        <v>0</v>
      </c>
      <c r="BL217">
        <v>7200</v>
      </c>
    </row>
    <row r="218" spans="1:64" x14ac:dyDescent="0.4">
      <c r="A218">
        <v>0</v>
      </c>
      <c r="B218">
        <v>3.1794775707109602</v>
      </c>
      <c r="C218">
        <v>-9.3839914921819201</v>
      </c>
      <c r="D218">
        <v>79.601889699995795</v>
      </c>
      <c r="E218">
        <v>1</v>
      </c>
      <c r="F218">
        <v>0</v>
      </c>
      <c r="G218">
        <f>0*(-1)</f>
        <v>0</v>
      </c>
      <c r="H218">
        <v>7200</v>
      </c>
      <c r="I218">
        <v>0</v>
      </c>
      <c r="J218">
        <v>2.2054161150771798</v>
      </c>
      <c r="K218">
        <v>-9.9446328974551594</v>
      </c>
      <c r="L218">
        <v>90.510991642993702</v>
      </c>
      <c r="M218">
        <v>1</v>
      </c>
      <c r="N218">
        <v>0</v>
      </c>
      <c r="O218">
        <f>0*(-1)</f>
        <v>0</v>
      </c>
      <c r="P218">
        <v>7200</v>
      </c>
      <c r="Q218">
        <v>0</v>
      </c>
      <c r="R218">
        <v>2.1311511813672199</v>
      </c>
      <c r="S218">
        <v>-8.8970928764477506</v>
      </c>
      <c r="T218">
        <v>136.22335495300601</v>
      </c>
      <c r="U218">
        <v>0</v>
      </c>
      <c r="V218">
        <v>2.0645130703783199</v>
      </c>
      <c r="W218">
        <f>8.68695368553277*(-1)</f>
        <v>-8.6869536855327691</v>
      </c>
      <c r="X218">
        <v>322.731438579008</v>
      </c>
      <c r="Y218">
        <v>0</v>
      </c>
      <c r="Z218">
        <v>1.77006375430688</v>
      </c>
      <c r="AA218">
        <v>-0.44515273241301601</v>
      </c>
      <c r="AB218">
        <v>70.601903943999702</v>
      </c>
      <c r="AC218">
        <v>0</v>
      </c>
      <c r="AD218">
        <v>2.5075794102670499</v>
      </c>
      <c r="AE218">
        <f>0.464225348803593*(-1)</f>
        <v>-0.46422534880359301</v>
      </c>
      <c r="AF218">
        <v>2.6402198380092101</v>
      </c>
      <c r="AG218">
        <v>0</v>
      </c>
      <c r="AH218">
        <v>3.2699119781767001</v>
      </c>
      <c r="AI218">
        <v>-4.9517515291176197</v>
      </c>
      <c r="AJ218">
        <v>34.014007878999102</v>
      </c>
      <c r="AK218">
        <v>0</v>
      </c>
      <c r="AL218">
        <v>3.1747607372378899</v>
      </c>
      <c r="AM218">
        <f>4.81073637388051*(-1)</f>
        <v>-4.81073637388051</v>
      </c>
      <c r="AN218">
        <v>141.94655118696301</v>
      </c>
      <c r="AO218">
        <v>0</v>
      </c>
      <c r="AP218">
        <v>0.84951728142958305</v>
      </c>
      <c r="AQ218">
        <v>-9.9095379413450502</v>
      </c>
      <c r="AR218">
        <v>127.210210275996</v>
      </c>
      <c r="AS218">
        <v>1</v>
      </c>
      <c r="AT218">
        <v>0</v>
      </c>
      <c r="AU218">
        <f>0*(-1)</f>
        <v>0</v>
      </c>
      <c r="AV218">
        <v>7200</v>
      </c>
      <c r="AW218">
        <v>0</v>
      </c>
      <c r="AX218">
        <v>0.91247301506840905</v>
      </c>
      <c r="AY218">
        <v>-9.4744751811493408</v>
      </c>
      <c r="AZ218">
        <v>71.451183398996307</v>
      </c>
      <c r="BA218">
        <v>1</v>
      </c>
      <c r="BB218">
        <v>0</v>
      </c>
      <c r="BC218">
        <f>0*(-1)</f>
        <v>0</v>
      </c>
      <c r="BD218">
        <v>7200</v>
      </c>
      <c r="BE218">
        <v>0</v>
      </c>
      <c r="BF218">
        <v>0.95480279248345701</v>
      </c>
      <c r="BG218">
        <v>-9.2803359438931707</v>
      </c>
      <c r="BH218">
        <v>79.205572238002702</v>
      </c>
      <c r="BI218">
        <v>0</v>
      </c>
      <c r="BJ218">
        <v>0.91121600199999997</v>
      </c>
      <c r="BK218">
        <f>9.352237045*(-1)</f>
        <v>-9.3522370450000007</v>
      </c>
      <c r="BL218">
        <v>380.23498719999998</v>
      </c>
    </row>
    <row r="219" spans="1:64" x14ac:dyDescent="0.4">
      <c r="A219">
        <v>0</v>
      </c>
      <c r="B219">
        <v>5.5726431886603196</v>
      </c>
      <c r="C219">
        <v>-2.23009026985418</v>
      </c>
      <c r="D219">
        <v>33.811807525999001</v>
      </c>
      <c r="E219">
        <v>0</v>
      </c>
      <c r="F219">
        <v>5.7031050576875497</v>
      </c>
      <c r="G219">
        <f>2.08039520343459*(-1)</f>
        <v>-2.0803952034345898</v>
      </c>
      <c r="H219">
        <v>273.52291699801498</v>
      </c>
      <c r="I219">
        <v>0</v>
      </c>
      <c r="J219">
        <v>1.8488550945564299</v>
      </c>
      <c r="K219">
        <v>-9.6781046933075299</v>
      </c>
      <c r="L219">
        <v>66.985516435001003</v>
      </c>
      <c r="M219">
        <v>1</v>
      </c>
      <c r="N219">
        <v>0</v>
      </c>
      <c r="O219">
        <f>0*(-1)</f>
        <v>0</v>
      </c>
      <c r="P219">
        <v>7200</v>
      </c>
      <c r="Q219">
        <v>0</v>
      </c>
      <c r="R219">
        <v>2.01850158188125</v>
      </c>
      <c r="S219">
        <v>-9.6570478574310403</v>
      </c>
      <c r="T219">
        <v>79.062967381003503</v>
      </c>
      <c r="U219">
        <v>1</v>
      </c>
      <c r="V219">
        <v>0</v>
      </c>
      <c r="W219">
        <f>0*(-1)</f>
        <v>0</v>
      </c>
      <c r="X219">
        <v>7200</v>
      </c>
      <c r="Y219">
        <v>0</v>
      </c>
      <c r="Z219">
        <v>2.3628776500809998</v>
      </c>
      <c r="AA219">
        <v>-8.6066888921418201</v>
      </c>
      <c r="AB219">
        <v>59.685669630998703</v>
      </c>
      <c r="AC219">
        <v>1</v>
      </c>
      <c r="AD219">
        <v>0</v>
      </c>
      <c r="AE219">
        <f>0*(-1)</f>
        <v>0</v>
      </c>
      <c r="AF219">
        <v>7200</v>
      </c>
      <c r="AG219">
        <v>0</v>
      </c>
      <c r="AH219">
        <v>3.6311537101338902</v>
      </c>
      <c r="AI219">
        <v>-2.78467605207311</v>
      </c>
      <c r="AJ219">
        <v>57.972687898989498</v>
      </c>
      <c r="AK219">
        <v>0</v>
      </c>
      <c r="AL219">
        <v>3.5994253506159399</v>
      </c>
      <c r="AM219">
        <f>2.65329171650193*(-1)</f>
        <v>-2.6532917165019301</v>
      </c>
      <c r="AN219">
        <v>86.063773366971802</v>
      </c>
      <c r="AO219">
        <v>0</v>
      </c>
      <c r="AP219">
        <v>2.3488750609211499</v>
      </c>
      <c r="AQ219">
        <v>-2.9743840084917501</v>
      </c>
      <c r="AR219">
        <v>95.4284198120003</v>
      </c>
      <c r="AS219">
        <v>0</v>
      </c>
      <c r="AT219">
        <v>2.3626419529999998</v>
      </c>
      <c r="AU219">
        <f>2.650699503*(-1)</f>
        <v>-2.6506995029999998</v>
      </c>
      <c r="AV219">
        <v>28.451549929999999</v>
      </c>
      <c r="AW219">
        <v>0</v>
      </c>
      <c r="AX219">
        <v>0.93392207648962899</v>
      </c>
      <c r="AY219">
        <v>-9.5692523691409193</v>
      </c>
      <c r="AZ219">
        <v>123.176527956995</v>
      </c>
      <c r="BA219">
        <v>1</v>
      </c>
      <c r="BB219">
        <v>0</v>
      </c>
      <c r="BC219">
        <f>0*(-1)</f>
        <v>0</v>
      </c>
      <c r="BD219">
        <v>7200</v>
      </c>
      <c r="BE219">
        <v>0</v>
      </c>
      <c r="BF219">
        <v>1.0201640046470599</v>
      </c>
      <c r="BG219">
        <v>-8.1457564747130107</v>
      </c>
      <c r="BH219">
        <v>60.1504372190102</v>
      </c>
      <c r="BI219">
        <v>0</v>
      </c>
      <c r="BJ219">
        <v>1.157108027</v>
      </c>
      <c r="BK219">
        <f>8.647158435*(-1)</f>
        <v>-8.6471584349999997</v>
      </c>
      <c r="BL219">
        <v>302.7595925</v>
      </c>
    </row>
    <row r="220" spans="1:64" x14ac:dyDescent="0.4">
      <c r="A220">
        <v>0</v>
      </c>
      <c r="B220">
        <v>2.54096849536174</v>
      </c>
      <c r="C220">
        <v>-9.3245551529475392</v>
      </c>
      <c r="D220">
        <v>57.638945990001901</v>
      </c>
      <c r="E220">
        <v>1</v>
      </c>
      <c r="F220">
        <v>0</v>
      </c>
      <c r="G220">
        <f>0*(-1)</f>
        <v>0</v>
      </c>
      <c r="H220">
        <v>7200</v>
      </c>
      <c r="I220">
        <v>0</v>
      </c>
      <c r="J220">
        <v>1.69467198175917</v>
      </c>
      <c r="K220">
        <v>-8.6420313327677505</v>
      </c>
      <c r="L220">
        <v>118.027648607996</v>
      </c>
      <c r="M220">
        <v>1</v>
      </c>
      <c r="N220">
        <v>0</v>
      </c>
      <c r="O220">
        <f>0*(-1)</f>
        <v>0</v>
      </c>
      <c r="P220">
        <v>7200</v>
      </c>
      <c r="Q220">
        <v>0</v>
      </c>
      <c r="R220">
        <v>2.5516944573934</v>
      </c>
      <c r="S220">
        <v>-6.4650290534324402</v>
      </c>
      <c r="T220">
        <v>79.236264079998307</v>
      </c>
      <c r="U220">
        <v>0</v>
      </c>
      <c r="V220">
        <v>2.58915700243345</v>
      </c>
      <c r="W220">
        <f>6.59475480439938*(-1)</f>
        <v>-6.59475480439938</v>
      </c>
      <c r="X220">
        <v>185.04277723300001</v>
      </c>
      <c r="Y220">
        <v>0</v>
      </c>
      <c r="Z220">
        <v>1.6745715896119999</v>
      </c>
      <c r="AA220">
        <v>-8.3051595533175799</v>
      </c>
      <c r="AB220">
        <v>82.321687595002004</v>
      </c>
      <c r="AC220">
        <v>1</v>
      </c>
      <c r="AD220">
        <v>0</v>
      </c>
      <c r="AE220">
        <f>0*(-1)</f>
        <v>0</v>
      </c>
      <c r="AF220">
        <v>7200</v>
      </c>
      <c r="AG220">
        <v>0</v>
      </c>
      <c r="AH220">
        <v>3.8446084620586198</v>
      </c>
      <c r="AI220">
        <v>-2.81485341059778</v>
      </c>
      <c r="AJ220">
        <v>33.757539511003401</v>
      </c>
      <c r="AK220">
        <v>0</v>
      </c>
      <c r="AL220">
        <v>4.1752141368894904</v>
      </c>
      <c r="AM220">
        <f>2.65299758538066*(-1)</f>
        <v>-2.65299758538066</v>
      </c>
      <c r="AN220">
        <v>63.468736159033099</v>
      </c>
      <c r="AO220">
        <v>0</v>
      </c>
      <c r="AP220">
        <v>3.53939283195737</v>
      </c>
      <c r="AQ220">
        <v>-2.8175852442605902</v>
      </c>
      <c r="AR220">
        <v>39.602212560013797</v>
      </c>
      <c r="AS220">
        <v>0</v>
      </c>
      <c r="AT220">
        <v>3.7089911089999998</v>
      </c>
      <c r="AU220">
        <f>2.838388535*(-1)</f>
        <v>-2.838388535</v>
      </c>
      <c r="AV220">
        <v>54.104683260000002</v>
      </c>
      <c r="AW220">
        <v>0</v>
      </c>
      <c r="AX220">
        <v>1.15479301767403</v>
      </c>
      <c r="AY220">
        <v>-9.7733718977590307</v>
      </c>
      <c r="AZ220">
        <v>90.288779709997399</v>
      </c>
      <c r="BA220">
        <v>1</v>
      </c>
      <c r="BB220">
        <v>0</v>
      </c>
      <c r="BC220">
        <f>0*(-1)</f>
        <v>0</v>
      </c>
      <c r="BD220">
        <v>7200</v>
      </c>
      <c r="BE220">
        <v>0</v>
      </c>
      <c r="BF220">
        <v>1.8662074377924001</v>
      </c>
      <c r="BG220">
        <v>-2.2339028490016299</v>
      </c>
      <c r="BH220">
        <v>104.221567107</v>
      </c>
      <c r="BI220">
        <v>0</v>
      </c>
      <c r="BJ220">
        <v>2.3168578279999998</v>
      </c>
      <c r="BK220">
        <f>2.265457808*(-1)</f>
        <v>-2.2654578079999999</v>
      </c>
      <c r="BL220">
        <v>29.339001889999999</v>
      </c>
    </row>
    <row r="221" spans="1:64" x14ac:dyDescent="0.4">
      <c r="A221">
        <v>0</v>
      </c>
      <c r="B221">
        <v>2.1127727073073501</v>
      </c>
      <c r="C221">
        <v>-1.01928790579222</v>
      </c>
      <c r="D221">
        <v>56.988086464996698</v>
      </c>
      <c r="E221">
        <v>0</v>
      </c>
      <c r="F221">
        <v>2.1127727073073501</v>
      </c>
      <c r="G221">
        <f>1.01928790579222*(-1)</f>
        <v>-1.01928790579222</v>
      </c>
      <c r="H221">
        <v>3.2122776330215799</v>
      </c>
      <c r="I221">
        <v>0</v>
      </c>
      <c r="J221">
        <v>4.4325335193840898</v>
      </c>
      <c r="K221">
        <v>-3.5429358354385698</v>
      </c>
      <c r="L221">
        <v>35.576457974995698</v>
      </c>
      <c r="M221">
        <v>0</v>
      </c>
      <c r="N221">
        <v>4.4497354810000003</v>
      </c>
      <c r="O221">
        <f>3.515155721*(-1)</f>
        <v>-3.5151557210000002</v>
      </c>
      <c r="P221">
        <v>408.46195019999999</v>
      </c>
      <c r="Q221">
        <v>0</v>
      </c>
      <c r="R221">
        <v>2.8232482377913799</v>
      </c>
      <c r="S221">
        <v>-5.0150872639522399</v>
      </c>
      <c r="T221">
        <v>112.844822480998</v>
      </c>
      <c r="U221">
        <v>0</v>
      </c>
      <c r="V221">
        <v>2.73554461626845</v>
      </c>
      <c r="W221">
        <f>5.27737856217776*(-1)</f>
        <v>-5.27737856217776</v>
      </c>
      <c r="X221">
        <v>120.81929833500099</v>
      </c>
      <c r="Y221">
        <v>0</v>
      </c>
      <c r="Z221">
        <v>1.21362003840307</v>
      </c>
      <c r="AA221">
        <v>-9.3518002927484201</v>
      </c>
      <c r="AB221">
        <v>72.699615674005997</v>
      </c>
      <c r="AC221">
        <v>0</v>
      </c>
      <c r="AD221">
        <v>1.2594466041036601</v>
      </c>
      <c r="AE221">
        <f>8.78208976915078*(-1)</f>
        <v>-8.7820897691507795</v>
      </c>
      <c r="AF221">
        <v>4236.4673331699996</v>
      </c>
      <c r="AG221">
        <v>0</v>
      </c>
      <c r="AH221">
        <v>1.09099984233673</v>
      </c>
      <c r="AI221">
        <v>-9.7174550725746904</v>
      </c>
      <c r="AJ221">
        <v>69.370296904991804</v>
      </c>
      <c r="AK221">
        <v>1</v>
      </c>
      <c r="AL221">
        <v>0</v>
      </c>
      <c r="AM221">
        <f>0*(-1)</f>
        <v>0</v>
      </c>
      <c r="AN221">
        <v>7200</v>
      </c>
      <c r="AO221">
        <v>0</v>
      </c>
      <c r="AP221">
        <v>1.5606130772709601</v>
      </c>
      <c r="AQ221">
        <v>-7.7775817084861298</v>
      </c>
      <c r="AR221">
        <v>66.1508288990007</v>
      </c>
      <c r="AS221">
        <v>0</v>
      </c>
      <c r="AT221">
        <v>1.697022287</v>
      </c>
      <c r="AU221">
        <f>7.267125689*(-1)</f>
        <v>-7.2671256890000002</v>
      </c>
      <c r="AV221">
        <v>101.53476550000001</v>
      </c>
      <c r="AW221">
        <v>0</v>
      </c>
      <c r="AX221">
        <v>1.69973993682411</v>
      </c>
      <c r="AY221">
        <v>-4.3787718881046702</v>
      </c>
      <c r="AZ221">
        <v>57.181930528997299</v>
      </c>
      <c r="BA221">
        <v>0</v>
      </c>
      <c r="BB221">
        <v>1.8567718583125199</v>
      </c>
      <c r="BC221">
        <f>4.40264992943376*(-1)</f>
        <v>-4.4026499294337604</v>
      </c>
      <c r="BD221">
        <v>44.326891608070497</v>
      </c>
      <c r="BE221">
        <v>0</v>
      </c>
      <c r="BF221">
        <v>0.66410191023220799</v>
      </c>
      <c r="BG221">
        <v>-9.7205004894008908</v>
      </c>
      <c r="BH221">
        <v>121.31060326901201</v>
      </c>
      <c r="BI221">
        <v>1</v>
      </c>
      <c r="BJ221">
        <v>0</v>
      </c>
      <c r="BK221">
        <f>0*(-1)</f>
        <v>0</v>
      </c>
      <c r="BL221">
        <v>7200</v>
      </c>
    </row>
    <row r="222" spans="1:64" x14ac:dyDescent="0.4">
      <c r="A222">
        <v>0</v>
      </c>
      <c r="B222">
        <v>5.2000126514043297</v>
      </c>
      <c r="C222">
        <v>-3.9424022197938799</v>
      </c>
      <c r="D222">
        <v>32.921423136001899</v>
      </c>
      <c r="E222">
        <v>0</v>
      </c>
      <c r="F222">
        <v>4.88562927188456</v>
      </c>
      <c r="G222">
        <f>4.0748721638252*(-1)</f>
        <v>-4.0748721638251997</v>
      </c>
      <c r="H222">
        <v>248.66026425099699</v>
      </c>
      <c r="I222">
        <v>0</v>
      </c>
      <c r="J222">
        <v>3.3620234788936099</v>
      </c>
      <c r="K222">
        <v>-1.6311261459701001</v>
      </c>
      <c r="L222">
        <v>65.308702884998596</v>
      </c>
      <c r="M222">
        <v>0</v>
      </c>
      <c r="N222">
        <v>3.5463317239999999</v>
      </c>
      <c r="O222">
        <f>1.510726927*(-1)</f>
        <v>-1.5107269270000001</v>
      </c>
      <c r="P222">
        <v>34.360574640000003</v>
      </c>
      <c r="Q222">
        <v>0</v>
      </c>
      <c r="R222">
        <v>2.1071872618538099</v>
      </c>
      <c r="S222">
        <v>-1.5470247427988599</v>
      </c>
      <c r="T222">
        <v>126.792383116</v>
      </c>
      <c r="U222">
        <v>0</v>
      </c>
      <c r="V222">
        <v>2.0940561438283201</v>
      </c>
      <c r="W222">
        <f>1.55111547578869*(-1)</f>
        <v>-1.55111547578869</v>
      </c>
      <c r="X222">
        <v>16.943276920996102</v>
      </c>
      <c r="Y222">
        <v>0</v>
      </c>
      <c r="Z222">
        <v>1.5483873530608301</v>
      </c>
      <c r="AA222">
        <v>-9.6162660022859896</v>
      </c>
      <c r="AB222">
        <v>80.034601475010206</v>
      </c>
      <c r="AC222">
        <v>1</v>
      </c>
      <c r="AD222">
        <v>0</v>
      </c>
      <c r="AE222">
        <f>0*(-1)</f>
        <v>0</v>
      </c>
      <c r="AF222">
        <v>7200</v>
      </c>
      <c r="AG222">
        <v>0</v>
      </c>
      <c r="AH222">
        <v>1.25138824960079</v>
      </c>
      <c r="AI222">
        <v>-8.6461603062001</v>
      </c>
      <c r="AJ222">
        <v>69.516395088998195</v>
      </c>
      <c r="AK222">
        <v>1</v>
      </c>
      <c r="AL222">
        <v>0</v>
      </c>
      <c r="AM222">
        <f>0*(-1)</f>
        <v>0</v>
      </c>
      <c r="AN222">
        <v>7200</v>
      </c>
      <c r="AO222">
        <v>0</v>
      </c>
      <c r="AP222">
        <v>0.88637819621604397</v>
      </c>
      <c r="AQ222">
        <v>-9.6888845797484606</v>
      </c>
      <c r="AR222">
        <v>85.568655344002707</v>
      </c>
      <c r="AS222">
        <v>1</v>
      </c>
      <c r="AT222">
        <v>0</v>
      </c>
      <c r="AU222">
        <f t="shared" ref="AU222:AU228" si="20">0*(-1)</f>
        <v>0</v>
      </c>
      <c r="AV222">
        <v>7200</v>
      </c>
      <c r="AW222">
        <v>0</v>
      </c>
      <c r="AX222">
        <v>1.55759448922439</v>
      </c>
      <c r="AY222">
        <v>-9.18338414561787</v>
      </c>
      <c r="AZ222">
        <v>86.300160939004797</v>
      </c>
      <c r="BA222">
        <v>0</v>
      </c>
      <c r="BB222">
        <v>1.6543478769888</v>
      </c>
      <c r="BC222">
        <f>9.2759086326289*(-1)</f>
        <v>-9.2759086326288998</v>
      </c>
      <c r="BD222">
        <v>189.22883540694599</v>
      </c>
      <c r="BE222">
        <v>0</v>
      </c>
      <c r="BF222">
        <v>0.68527967413017798</v>
      </c>
      <c r="BG222">
        <v>-9.8162907671403197</v>
      </c>
      <c r="BH222">
        <v>60.328165530998298</v>
      </c>
      <c r="BI222">
        <v>1</v>
      </c>
      <c r="BJ222">
        <v>0</v>
      </c>
      <c r="BK222">
        <f>0*(-1)</f>
        <v>0</v>
      </c>
      <c r="BL222">
        <v>7200</v>
      </c>
    </row>
    <row r="223" spans="1:64" x14ac:dyDescent="0.4">
      <c r="A223">
        <v>0</v>
      </c>
      <c r="B223">
        <v>3.0097792235352898</v>
      </c>
      <c r="C223">
        <v>-9.8620435117806</v>
      </c>
      <c r="D223">
        <v>77.126386612006101</v>
      </c>
      <c r="E223">
        <v>1</v>
      </c>
      <c r="F223">
        <v>0</v>
      </c>
      <c r="G223">
        <f>0*(-1)</f>
        <v>0</v>
      </c>
      <c r="H223">
        <v>7200</v>
      </c>
      <c r="I223">
        <v>0</v>
      </c>
      <c r="J223">
        <v>2.6674242884159298</v>
      </c>
      <c r="K223">
        <v>-9.2436997033436104</v>
      </c>
      <c r="L223">
        <v>67.910680212997207</v>
      </c>
      <c r="M223">
        <v>1</v>
      </c>
      <c r="N223">
        <v>0</v>
      </c>
      <c r="O223">
        <f>0*(-1)</f>
        <v>0</v>
      </c>
      <c r="P223">
        <v>7200</v>
      </c>
      <c r="Q223">
        <v>0</v>
      </c>
      <c r="R223">
        <v>1.8149109562546799</v>
      </c>
      <c r="S223">
        <v>-8.9944077554693802</v>
      </c>
      <c r="T223">
        <v>128.379848711992</v>
      </c>
      <c r="U223">
        <v>1</v>
      </c>
      <c r="V223">
        <v>0</v>
      </c>
      <c r="W223">
        <f>0*(-1)</f>
        <v>0</v>
      </c>
      <c r="X223">
        <v>7200</v>
      </c>
      <c r="Y223">
        <v>0</v>
      </c>
      <c r="Z223">
        <v>1.6833177339893799</v>
      </c>
      <c r="AA223">
        <v>-8.1231201935671695</v>
      </c>
      <c r="AB223">
        <v>83.783854004999696</v>
      </c>
      <c r="AC223">
        <v>1</v>
      </c>
      <c r="AD223">
        <v>0</v>
      </c>
      <c r="AE223">
        <f>0*(-1)</f>
        <v>0</v>
      </c>
      <c r="AF223">
        <v>7200</v>
      </c>
      <c r="AG223">
        <v>0</v>
      </c>
      <c r="AH223">
        <v>2.6785197815019099</v>
      </c>
      <c r="AI223">
        <v>-7.2649433479523404</v>
      </c>
      <c r="AJ223">
        <v>31.8039166220114</v>
      </c>
      <c r="AK223">
        <v>0</v>
      </c>
      <c r="AL223">
        <v>2.4966879837654199</v>
      </c>
      <c r="AM223">
        <f>7.3416378144356*(-1)</f>
        <v>-7.3416378144356003</v>
      </c>
      <c r="AN223">
        <v>143.68675538105799</v>
      </c>
      <c r="AO223">
        <v>0</v>
      </c>
      <c r="AP223">
        <v>1.50430937351848</v>
      </c>
      <c r="AQ223">
        <v>-9.4493268874271408</v>
      </c>
      <c r="AR223">
        <v>66.215501699000001</v>
      </c>
      <c r="AS223">
        <v>1</v>
      </c>
      <c r="AT223">
        <v>0</v>
      </c>
      <c r="AU223">
        <f t="shared" si="20"/>
        <v>0</v>
      </c>
      <c r="AV223">
        <v>7200</v>
      </c>
      <c r="AW223">
        <v>0</v>
      </c>
      <c r="AX223">
        <v>0.62674315408950398</v>
      </c>
      <c r="AY223">
        <v>-9.8907348210418302</v>
      </c>
      <c r="AZ223">
        <v>58.043785461995803</v>
      </c>
      <c r="BA223">
        <v>1</v>
      </c>
      <c r="BB223">
        <v>0</v>
      </c>
      <c r="BC223">
        <f>0*(-1)</f>
        <v>0</v>
      </c>
      <c r="BD223">
        <v>7200</v>
      </c>
      <c r="BE223">
        <v>0</v>
      </c>
      <c r="BF223">
        <v>0.81695932357185697</v>
      </c>
      <c r="BG223">
        <v>-8.78396838584138</v>
      </c>
      <c r="BH223">
        <v>108.147561050005</v>
      </c>
      <c r="BI223">
        <v>0</v>
      </c>
      <c r="BJ223">
        <v>1.0056127189999999</v>
      </c>
      <c r="BK223">
        <f>8.905154397*(-1)</f>
        <v>-8.9051543970000004</v>
      </c>
      <c r="BL223">
        <v>374.89267910000001</v>
      </c>
    </row>
    <row r="224" spans="1:64" x14ac:dyDescent="0.4">
      <c r="A224">
        <v>0</v>
      </c>
      <c r="B224">
        <v>2.5354075325836698</v>
      </c>
      <c r="C224">
        <v>-1.3085852688635</v>
      </c>
      <c r="D224">
        <v>59.025350210002202</v>
      </c>
      <c r="E224">
        <v>0</v>
      </c>
      <c r="F224">
        <v>2.0455563568281598</v>
      </c>
      <c r="G224">
        <f>1.15661693114622*(-1)</f>
        <v>-1.15661693114622</v>
      </c>
      <c r="H224">
        <v>7.2656433120137001</v>
      </c>
      <c r="I224">
        <v>0</v>
      </c>
      <c r="J224">
        <v>1.9979250196809699</v>
      </c>
      <c r="K224">
        <v>-9.4022096051644795</v>
      </c>
      <c r="L224">
        <v>65.693815594000597</v>
      </c>
      <c r="M224">
        <v>1</v>
      </c>
      <c r="N224">
        <v>0</v>
      </c>
      <c r="O224">
        <f>0*(-1)</f>
        <v>0</v>
      </c>
      <c r="P224">
        <v>7200</v>
      </c>
      <c r="Q224">
        <v>0</v>
      </c>
      <c r="R224">
        <v>1.5719627869086601</v>
      </c>
      <c r="S224">
        <v>-9.6499297761676299</v>
      </c>
      <c r="T224">
        <v>126.349672601994</v>
      </c>
      <c r="U224">
        <v>1</v>
      </c>
      <c r="V224">
        <v>0</v>
      </c>
      <c r="W224">
        <f>0*(-1)</f>
        <v>0</v>
      </c>
      <c r="X224">
        <v>7200</v>
      </c>
      <c r="Y224">
        <v>0</v>
      </c>
      <c r="Z224">
        <v>4.1543556892049303</v>
      </c>
      <c r="AA224">
        <v>-3.2112957748615298</v>
      </c>
      <c r="AB224">
        <v>51.184846554999197</v>
      </c>
      <c r="AC224">
        <v>0</v>
      </c>
      <c r="AD224">
        <v>3.8586952928820999</v>
      </c>
      <c r="AE224">
        <f>3.16669689322653*(-1)</f>
        <v>-3.16669689322653</v>
      </c>
      <c r="AF224">
        <v>75.529767886037007</v>
      </c>
      <c r="AG224">
        <v>0</v>
      </c>
      <c r="AH224">
        <v>0.91902983982921005</v>
      </c>
      <c r="AI224">
        <v>-9.4742591646048506</v>
      </c>
      <c r="AJ224">
        <v>80.448084381001493</v>
      </c>
      <c r="AK224">
        <v>1</v>
      </c>
      <c r="AL224">
        <v>0</v>
      </c>
      <c r="AM224">
        <f>0*(-1)</f>
        <v>0</v>
      </c>
      <c r="AN224">
        <v>7200</v>
      </c>
      <c r="AO224">
        <v>0</v>
      </c>
      <c r="AP224">
        <v>1.60244346257301</v>
      </c>
      <c r="AQ224">
        <v>-9.4932253455923608</v>
      </c>
      <c r="AR224">
        <v>66.716112734997296</v>
      </c>
      <c r="AS224">
        <v>1</v>
      </c>
      <c r="AT224">
        <v>0</v>
      </c>
      <c r="AU224">
        <f t="shared" si="20"/>
        <v>0</v>
      </c>
      <c r="AV224">
        <v>7200</v>
      </c>
      <c r="AW224">
        <v>0</v>
      </c>
      <c r="AX224">
        <v>1.03814984720931</v>
      </c>
      <c r="AY224">
        <v>-9.9186478293315794</v>
      </c>
      <c r="AZ224">
        <v>145.174896229989</v>
      </c>
      <c r="BA224">
        <v>1</v>
      </c>
      <c r="BB224">
        <v>0</v>
      </c>
      <c r="BC224">
        <f>0*(-1)</f>
        <v>0</v>
      </c>
      <c r="BD224">
        <v>7200</v>
      </c>
      <c r="BE224">
        <v>0</v>
      </c>
      <c r="BF224">
        <v>0.798188652403932</v>
      </c>
      <c r="BG224">
        <v>-9.5728123002867598</v>
      </c>
      <c r="BH224">
        <v>104.841046223999</v>
      </c>
      <c r="BI224">
        <v>1</v>
      </c>
      <c r="BJ224">
        <v>0</v>
      </c>
      <c r="BK224">
        <f>0*(-1)</f>
        <v>0</v>
      </c>
      <c r="BL224">
        <v>7200</v>
      </c>
    </row>
    <row r="225" spans="1:64" x14ac:dyDescent="0.4">
      <c r="A225">
        <v>0</v>
      </c>
      <c r="B225">
        <v>2.1530990218848398</v>
      </c>
      <c r="C225">
        <v>-9.4481139011384805</v>
      </c>
      <c r="D225">
        <v>57.680869158000803</v>
      </c>
      <c r="E225">
        <v>1</v>
      </c>
      <c r="F225">
        <v>0</v>
      </c>
      <c r="G225">
        <f>0*(-1)</f>
        <v>0</v>
      </c>
      <c r="H225">
        <v>7200</v>
      </c>
      <c r="I225">
        <v>0</v>
      </c>
      <c r="J225">
        <v>2.31784582152414</v>
      </c>
      <c r="K225">
        <v>-9.8843806218047696</v>
      </c>
      <c r="L225">
        <v>115.620367071009</v>
      </c>
      <c r="M225">
        <v>1</v>
      </c>
      <c r="N225">
        <v>0</v>
      </c>
      <c r="O225">
        <f>0*(-1)</f>
        <v>0</v>
      </c>
      <c r="P225">
        <v>7200</v>
      </c>
      <c r="Q225">
        <v>0</v>
      </c>
      <c r="R225">
        <v>2.8748910968596402</v>
      </c>
      <c r="S225">
        <v>-4.4446589053722496</v>
      </c>
      <c r="T225">
        <v>112.55559530800301</v>
      </c>
      <c r="U225">
        <v>0</v>
      </c>
      <c r="V225">
        <v>3.18669871856914</v>
      </c>
      <c r="W225">
        <f>3.86438507321837*(-1)</f>
        <v>-3.86438507321837</v>
      </c>
      <c r="X225">
        <v>40.985209737962499</v>
      </c>
      <c r="Y225">
        <v>0</v>
      </c>
      <c r="Z225">
        <v>3.1102657213410199</v>
      </c>
      <c r="AA225">
        <v>-5.2212108990391002</v>
      </c>
      <c r="AB225">
        <v>52.761711408995303</v>
      </c>
      <c r="AC225">
        <v>0</v>
      </c>
      <c r="AD225">
        <v>3.1622594819590799</v>
      </c>
      <c r="AE225">
        <f>5.22484726518312*(-1)</f>
        <v>-5.2248472651831204</v>
      </c>
      <c r="AF225">
        <v>129.60218035703201</v>
      </c>
      <c r="AG225">
        <v>0</v>
      </c>
      <c r="AH225">
        <v>1.03909161625541</v>
      </c>
      <c r="AI225">
        <v>-9.5691594604334593</v>
      </c>
      <c r="AJ225">
        <v>83.060604839003602</v>
      </c>
      <c r="AK225">
        <v>1</v>
      </c>
      <c r="AL225">
        <v>0</v>
      </c>
      <c r="AM225">
        <f>0*(-1)</f>
        <v>0</v>
      </c>
      <c r="AN225">
        <v>7200</v>
      </c>
      <c r="AO225">
        <v>0</v>
      </c>
      <c r="AP225">
        <v>2.56085385485137</v>
      </c>
      <c r="AQ225">
        <v>-7.2865377182268896</v>
      </c>
      <c r="AR225">
        <v>68.130322073993696</v>
      </c>
      <c r="AS225">
        <v>1</v>
      </c>
      <c r="AT225">
        <v>0</v>
      </c>
      <c r="AU225">
        <f t="shared" si="20"/>
        <v>0</v>
      </c>
      <c r="AV225">
        <v>7200</v>
      </c>
      <c r="AW225">
        <v>0</v>
      </c>
      <c r="AX225">
        <v>2.93835289237391</v>
      </c>
      <c r="AY225">
        <v>-0.764284853945978</v>
      </c>
      <c r="AZ225">
        <v>87.777112007999605</v>
      </c>
      <c r="BA225">
        <v>0</v>
      </c>
      <c r="BB225">
        <v>3.52573287237567</v>
      </c>
      <c r="BC225">
        <f>0.764728650299627*(-1)</f>
        <v>-0.764728650299627</v>
      </c>
      <c r="BD225">
        <v>12.210963530000299</v>
      </c>
      <c r="BE225">
        <v>0</v>
      </c>
      <c r="BF225">
        <v>0.73072609880906403</v>
      </c>
      <c r="BG225">
        <v>-9.7194272240678998</v>
      </c>
      <c r="BH225">
        <v>103.994058285999</v>
      </c>
      <c r="BI225">
        <v>1</v>
      </c>
      <c r="BJ225">
        <v>0</v>
      </c>
      <c r="BK225">
        <f>0*(-1)</f>
        <v>0</v>
      </c>
      <c r="BL225">
        <v>7200</v>
      </c>
    </row>
    <row r="226" spans="1:64" x14ac:dyDescent="0.4">
      <c r="A226">
        <v>0</v>
      </c>
      <c r="B226">
        <v>5.4527992440863802</v>
      </c>
      <c r="C226">
        <v>-3.3142563822149702</v>
      </c>
      <c r="D226">
        <v>33.638456885993897</v>
      </c>
      <c r="E226">
        <v>0</v>
      </c>
      <c r="F226">
        <v>5.2817048079133802</v>
      </c>
      <c r="G226">
        <f>3.09817925998354*(-1)</f>
        <v>-3.09817925998354</v>
      </c>
      <c r="H226">
        <v>142.37014866701699</v>
      </c>
      <c r="I226">
        <v>0</v>
      </c>
      <c r="J226">
        <v>2.8257459330060999</v>
      </c>
      <c r="K226">
        <v>-8.7088035498594394</v>
      </c>
      <c r="L226">
        <v>116.542369756993</v>
      </c>
      <c r="M226">
        <v>0</v>
      </c>
      <c r="N226">
        <v>2.8280856970000001</v>
      </c>
      <c r="O226">
        <f>8.631360054*(-1)</f>
        <v>-8.6313600539999999</v>
      </c>
      <c r="P226">
        <v>359.23463129999999</v>
      </c>
      <c r="Q226">
        <v>0</v>
      </c>
      <c r="R226">
        <v>2.1332146077057899</v>
      </c>
      <c r="S226">
        <v>-8.6154369077728994</v>
      </c>
      <c r="T226">
        <v>115.005156718005</v>
      </c>
      <c r="U226">
        <v>0</v>
      </c>
      <c r="V226">
        <v>2.0091770760535899</v>
      </c>
      <c r="W226">
        <f>8.63126157681456*(-1)</f>
        <v>-8.6312615768145609</v>
      </c>
      <c r="X226">
        <v>144.371526172035</v>
      </c>
      <c r="Y226">
        <v>0</v>
      </c>
      <c r="Z226">
        <v>3.9529395780905201</v>
      </c>
      <c r="AA226">
        <v>-4.0836652861235798</v>
      </c>
      <c r="AB226">
        <v>32.548600482987197</v>
      </c>
      <c r="AC226">
        <v>0</v>
      </c>
      <c r="AD226">
        <v>3.5429764150062901</v>
      </c>
      <c r="AE226">
        <f>4.09325256470886*(-1)</f>
        <v>-4.0932525647088598</v>
      </c>
      <c r="AF226">
        <v>88.735270090983207</v>
      </c>
      <c r="AG226">
        <v>0</v>
      </c>
      <c r="AH226">
        <v>0.81717393464856403</v>
      </c>
      <c r="AI226">
        <v>-9.6179189262495992</v>
      </c>
      <c r="AJ226">
        <v>79.484797454002504</v>
      </c>
      <c r="AK226">
        <v>0</v>
      </c>
      <c r="AL226">
        <v>0.89131223463088305</v>
      </c>
      <c r="AM226">
        <f>9.47608939879336*(-1)</f>
        <v>-9.4760893987933592</v>
      </c>
      <c r="AN226">
        <v>262.66996425797601</v>
      </c>
      <c r="AO226">
        <v>0</v>
      </c>
      <c r="AP226">
        <v>1.48498911164088</v>
      </c>
      <c r="AQ226">
        <v>-9.2298629696761392</v>
      </c>
      <c r="AR226">
        <v>84.956367338993005</v>
      </c>
      <c r="AS226">
        <v>1</v>
      </c>
      <c r="AT226">
        <v>0</v>
      </c>
      <c r="AU226">
        <f t="shared" si="20"/>
        <v>0</v>
      </c>
      <c r="AV226">
        <v>7200</v>
      </c>
      <c r="AW226">
        <v>0</v>
      </c>
      <c r="AX226">
        <v>4.1097111004156996</v>
      </c>
      <c r="AY226">
        <v>-1.54249181689933</v>
      </c>
      <c r="AZ226">
        <v>43.270106662006498</v>
      </c>
      <c r="BA226">
        <v>0</v>
      </c>
      <c r="BB226">
        <v>3.88591163534733</v>
      </c>
      <c r="BC226">
        <f>1.51929207819069*(-1)</f>
        <v>-1.51929207819069</v>
      </c>
      <c r="BD226">
        <v>27.987380239996099</v>
      </c>
      <c r="BE226">
        <v>0</v>
      </c>
      <c r="BF226">
        <v>1.2629340791290999</v>
      </c>
      <c r="BG226">
        <v>-8.4813361779807597</v>
      </c>
      <c r="BH226">
        <v>121.730671191005</v>
      </c>
      <c r="BI226">
        <v>0</v>
      </c>
      <c r="BJ226">
        <v>1.118722615</v>
      </c>
      <c r="BK226">
        <f>9.196516409*(-1)</f>
        <v>-9.1965164089999991</v>
      </c>
      <c r="BL226">
        <v>365.70120650000001</v>
      </c>
    </row>
    <row r="227" spans="1:64" x14ac:dyDescent="0.4">
      <c r="A227">
        <v>0</v>
      </c>
      <c r="B227">
        <v>2.88557905316393</v>
      </c>
      <c r="C227">
        <v>-9.9018874942860098</v>
      </c>
      <c r="D227">
        <v>75.588116721002706</v>
      </c>
      <c r="E227">
        <v>1</v>
      </c>
      <c r="F227">
        <v>0</v>
      </c>
      <c r="G227">
        <f>0*(-1)</f>
        <v>0</v>
      </c>
      <c r="H227">
        <v>7200</v>
      </c>
      <c r="I227">
        <v>0</v>
      </c>
      <c r="J227">
        <v>2.12946904119404</v>
      </c>
      <c r="K227">
        <v>-9.3789873033267295</v>
      </c>
      <c r="L227">
        <v>64.214863450004401</v>
      </c>
      <c r="M227">
        <v>1</v>
      </c>
      <c r="N227">
        <v>0</v>
      </c>
      <c r="O227">
        <f>0*(-1)</f>
        <v>0</v>
      </c>
      <c r="P227">
        <v>7200</v>
      </c>
      <c r="Q227">
        <v>0</v>
      </c>
      <c r="R227">
        <v>1.4895674694304999</v>
      </c>
      <c r="S227">
        <v>-9.3433739642360791</v>
      </c>
      <c r="T227">
        <v>113.961653004007</v>
      </c>
      <c r="U227">
        <v>1</v>
      </c>
      <c r="V227">
        <v>0</v>
      </c>
      <c r="W227">
        <f>0*(-1)</f>
        <v>0</v>
      </c>
      <c r="X227">
        <v>7200</v>
      </c>
      <c r="Y227">
        <v>0</v>
      </c>
      <c r="Z227">
        <v>1.5380950546650201</v>
      </c>
      <c r="AA227">
        <v>-9.8292277466245306</v>
      </c>
      <c r="AB227">
        <v>81.429720779997297</v>
      </c>
      <c r="AC227">
        <v>1</v>
      </c>
      <c r="AD227">
        <v>0</v>
      </c>
      <c r="AE227">
        <f>0*(-1)</f>
        <v>0</v>
      </c>
      <c r="AF227">
        <v>7200</v>
      </c>
      <c r="AG227">
        <v>0</v>
      </c>
      <c r="AH227">
        <v>1.3734159614809001</v>
      </c>
      <c r="AI227">
        <v>-9.3374005033887197</v>
      </c>
      <c r="AJ227">
        <v>68.842726582995894</v>
      </c>
      <c r="AK227">
        <v>1</v>
      </c>
      <c r="AL227">
        <v>0</v>
      </c>
      <c r="AM227">
        <f>0*(-1)</f>
        <v>0</v>
      </c>
      <c r="AN227">
        <v>7200</v>
      </c>
      <c r="AO227">
        <v>0</v>
      </c>
      <c r="AP227">
        <v>1.03812371174861</v>
      </c>
      <c r="AQ227">
        <v>-8.7804843780299393</v>
      </c>
      <c r="AR227">
        <v>111.692103002002</v>
      </c>
      <c r="AS227">
        <v>1</v>
      </c>
      <c r="AT227">
        <v>0</v>
      </c>
      <c r="AU227">
        <f t="shared" si="20"/>
        <v>0</v>
      </c>
      <c r="AV227">
        <v>7200</v>
      </c>
      <c r="AW227">
        <v>0</v>
      </c>
      <c r="AX227">
        <v>0.99677809263627404</v>
      </c>
      <c r="AY227">
        <v>-9.3513991944110995</v>
      </c>
      <c r="AZ227">
        <v>122.875793989995</v>
      </c>
      <c r="BA227">
        <v>1</v>
      </c>
      <c r="BB227">
        <v>0</v>
      </c>
      <c r="BC227">
        <f>0*(-1)</f>
        <v>0</v>
      </c>
      <c r="BD227">
        <v>7200</v>
      </c>
      <c r="BE227">
        <v>0</v>
      </c>
      <c r="BF227">
        <v>2.4986740599115298</v>
      </c>
      <c r="BG227">
        <v>-5.6535000890640603</v>
      </c>
      <c r="BH227">
        <v>64.957592755992593</v>
      </c>
      <c r="BI227">
        <v>0</v>
      </c>
      <c r="BJ227">
        <v>2.7423011160000001</v>
      </c>
      <c r="BK227">
        <f>4.909584615*(-1)</f>
        <v>-4.909584615</v>
      </c>
      <c r="BL227">
        <v>258.33750179999998</v>
      </c>
    </row>
    <row r="228" spans="1:64" x14ac:dyDescent="0.4">
      <c r="A228">
        <v>0</v>
      </c>
      <c r="B228">
        <v>3.8383357398545002</v>
      </c>
      <c r="C228">
        <v>-7.6121251962720002</v>
      </c>
      <c r="D228">
        <v>33.422167058000902</v>
      </c>
      <c r="E228">
        <v>0</v>
      </c>
      <c r="F228">
        <v>3.8843828124180999</v>
      </c>
      <c r="G228">
        <f>7.49842569797507*(-1)</f>
        <v>-7.4984256979750699</v>
      </c>
      <c r="H228">
        <v>362.79736184899201</v>
      </c>
      <c r="I228">
        <v>0</v>
      </c>
      <c r="J228">
        <v>1.82049922494009</v>
      </c>
      <c r="K228">
        <v>-9.6989033208517501</v>
      </c>
      <c r="L228">
        <v>91.311314937993302</v>
      </c>
      <c r="M228">
        <v>1</v>
      </c>
      <c r="N228">
        <v>0</v>
      </c>
      <c r="O228">
        <f>0*(-1)</f>
        <v>0</v>
      </c>
      <c r="P228">
        <v>7200</v>
      </c>
      <c r="Q228">
        <v>0</v>
      </c>
      <c r="R228">
        <v>2.42487987258834</v>
      </c>
      <c r="S228">
        <v>-6.7745235431533901</v>
      </c>
      <c r="T228">
        <v>115.175264778998</v>
      </c>
      <c r="U228">
        <v>0</v>
      </c>
      <c r="V228">
        <v>2.38466367246733</v>
      </c>
      <c r="W228">
        <f>6.83328965165937*(-1)</f>
        <v>-6.8332896516593697</v>
      </c>
      <c r="X228">
        <v>70.130039957992196</v>
      </c>
      <c r="Y228">
        <v>0</v>
      </c>
      <c r="Z228">
        <v>4.2801739517678703</v>
      </c>
      <c r="AA228">
        <v>-0.91586233113468596</v>
      </c>
      <c r="AB228">
        <v>29.256783140997801</v>
      </c>
      <c r="AC228">
        <v>0</v>
      </c>
      <c r="AD228">
        <v>4.6850223432180904</v>
      </c>
      <c r="AE228">
        <f>0.91686531123374*(-1)</f>
        <v>-0.91686531123374004</v>
      </c>
      <c r="AF228">
        <v>19.116389885894002</v>
      </c>
      <c r="AG228">
        <v>0</v>
      </c>
      <c r="AH228">
        <v>1.0606418312163</v>
      </c>
      <c r="AI228">
        <v>-9.5696925780507005</v>
      </c>
      <c r="AJ228">
        <v>80.785717902006496</v>
      </c>
      <c r="AK228">
        <v>1</v>
      </c>
      <c r="AL228">
        <v>0</v>
      </c>
      <c r="AM228">
        <f>0*(-1)</f>
        <v>0</v>
      </c>
      <c r="AN228">
        <v>7200</v>
      </c>
      <c r="AO228">
        <v>0</v>
      </c>
      <c r="AP228">
        <v>1.5215010418650601</v>
      </c>
      <c r="AQ228">
        <v>-9.5988849259455602</v>
      </c>
      <c r="AR228">
        <v>65.138047083993996</v>
      </c>
      <c r="AS228">
        <v>1</v>
      </c>
      <c r="AT228">
        <v>0</v>
      </c>
      <c r="AU228">
        <f t="shared" si="20"/>
        <v>0</v>
      </c>
      <c r="AV228">
        <v>7200</v>
      </c>
      <c r="AW228">
        <v>0</v>
      </c>
      <c r="AX228">
        <v>1.4265581050152301</v>
      </c>
      <c r="AY228">
        <v>-8.3211730234036398</v>
      </c>
      <c r="AZ228">
        <v>71.068220265995393</v>
      </c>
      <c r="BA228">
        <v>0</v>
      </c>
      <c r="BB228">
        <v>1.5022598452173701</v>
      </c>
      <c r="BC228">
        <f>8.57332202223901*(-1)</f>
        <v>-8.5733220222390099</v>
      </c>
      <c r="BD228">
        <v>137.60488129791301</v>
      </c>
      <c r="BE228">
        <v>0</v>
      </c>
      <c r="BF228">
        <v>1.17582843967254</v>
      </c>
      <c r="BG228">
        <v>-9.1327350415187993</v>
      </c>
      <c r="BH228">
        <v>100.97664552000001</v>
      </c>
      <c r="BI228">
        <v>0</v>
      </c>
      <c r="BJ228">
        <v>1.0115228080000001</v>
      </c>
      <c r="BK228">
        <f>9.614755532*(-1)</f>
        <v>-9.6147555320000002</v>
      </c>
      <c r="BL228">
        <v>370.61049850000001</v>
      </c>
    </row>
    <row r="229" spans="1:64" x14ac:dyDescent="0.4">
      <c r="A229">
        <v>0</v>
      </c>
      <c r="B229">
        <v>4.3339537472947196</v>
      </c>
      <c r="C229">
        <v>-6.8096891390582996</v>
      </c>
      <c r="D229">
        <v>34.142592793999903</v>
      </c>
      <c r="E229">
        <v>0</v>
      </c>
      <c r="F229">
        <v>4.1055737204083904</v>
      </c>
      <c r="G229">
        <f>7.35360592664497*(-1)</f>
        <v>-7.3536059266449696</v>
      </c>
      <c r="H229">
        <v>178.616851631028</v>
      </c>
      <c r="I229">
        <v>0</v>
      </c>
      <c r="J229">
        <v>2.9683345614202001</v>
      </c>
      <c r="K229">
        <v>-6.8982681977001103</v>
      </c>
      <c r="L229">
        <v>89.528661503994897</v>
      </c>
      <c r="M229">
        <v>0</v>
      </c>
      <c r="N229">
        <v>3.198015566</v>
      </c>
      <c r="O229">
        <f>6.961135052*(-1)</f>
        <v>-6.9611350520000004</v>
      </c>
      <c r="P229">
        <v>172.63340959999999</v>
      </c>
      <c r="Q229">
        <v>0</v>
      </c>
      <c r="R229">
        <v>2.8090288982320502</v>
      </c>
      <c r="S229">
        <v>-6.3355585803196197</v>
      </c>
      <c r="T229">
        <v>127.925649889002</v>
      </c>
      <c r="U229">
        <v>0</v>
      </c>
      <c r="V229">
        <v>2.4903726004391098</v>
      </c>
      <c r="W229">
        <f>6.84422824326855*(-1)</f>
        <v>-6.8442282432685504</v>
      </c>
      <c r="X229">
        <v>74.015471467981101</v>
      </c>
      <c r="Y229">
        <v>0</v>
      </c>
      <c r="Z229">
        <v>3.0025112414631101</v>
      </c>
      <c r="AA229">
        <v>-7.4490896187333897</v>
      </c>
      <c r="AB229">
        <v>52.677866255005902</v>
      </c>
      <c r="AC229">
        <v>1</v>
      </c>
      <c r="AD229">
        <v>0</v>
      </c>
      <c r="AE229">
        <f>0*(-1)</f>
        <v>0</v>
      </c>
      <c r="AF229">
        <v>7200</v>
      </c>
      <c r="AG229">
        <v>0</v>
      </c>
      <c r="AH229">
        <v>1.0178616955972799</v>
      </c>
      <c r="AI229">
        <v>-9.4159298204941493</v>
      </c>
      <c r="AJ229">
        <v>71.700086226002895</v>
      </c>
      <c r="AK229">
        <v>1</v>
      </c>
      <c r="AL229">
        <v>0</v>
      </c>
      <c r="AM229">
        <f>0*(-1)</f>
        <v>0</v>
      </c>
      <c r="AN229">
        <v>7200</v>
      </c>
      <c r="AO229">
        <v>0</v>
      </c>
      <c r="AP229">
        <v>1.1629610596642601</v>
      </c>
      <c r="AQ229">
        <v>-8.4975874812907701</v>
      </c>
      <c r="AR229">
        <v>44.9509087780024</v>
      </c>
      <c r="AS229">
        <v>0</v>
      </c>
      <c r="AT229">
        <v>1.246461619</v>
      </c>
      <c r="AU229">
        <f>8.64765139*(-1)</f>
        <v>-8.64765139</v>
      </c>
      <c r="AV229">
        <v>124.6833936</v>
      </c>
      <c r="AW229">
        <v>0</v>
      </c>
      <c r="AX229">
        <v>2.8543417060590599</v>
      </c>
      <c r="AY229">
        <v>-5.2454628463509003</v>
      </c>
      <c r="AZ229">
        <v>74.394057434998103</v>
      </c>
      <c r="BA229">
        <v>0</v>
      </c>
      <c r="BB229">
        <v>2.7421011657447298</v>
      </c>
      <c r="BC229">
        <f>5.84543713382367*(-1)</f>
        <v>-5.8454371338236699</v>
      </c>
      <c r="BD229">
        <v>114.401690336992</v>
      </c>
      <c r="BE229">
        <v>0</v>
      </c>
      <c r="BF229">
        <v>2.6477282043426298</v>
      </c>
      <c r="BG229">
        <v>-5.9106441642074303</v>
      </c>
      <c r="BH229">
        <v>68.122920613997806</v>
      </c>
      <c r="BI229">
        <v>0</v>
      </c>
      <c r="BJ229">
        <v>2.6867212440000001</v>
      </c>
      <c r="BK229">
        <f>6.191881196*(-1)</f>
        <v>-6.1918811959999998</v>
      </c>
      <c r="BL229">
        <v>273.54613890000002</v>
      </c>
    </row>
    <row r="230" spans="1:64" x14ac:dyDescent="0.4">
      <c r="A230">
        <v>0</v>
      </c>
      <c r="B230">
        <v>3.68760935834029</v>
      </c>
      <c r="C230">
        <v>-4.3756377238543296</v>
      </c>
      <c r="D230">
        <v>77.857440938998394</v>
      </c>
      <c r="E230">
        <v>0</v>
      </c>
      <c r="F230">
        <v>3.7377591503733001</v>
      </c>
      <c r="G230">
        <f>4.1701723242807*(-1)</f>
        <v>-4.1701723242807001</v>
      </c>
      <c r="H230">
        <v>93.792565458978004</v>
      </c>
      <c r="I230">
        <v>0</v>
      </c>
      <c r="J230">
        <v>4.0787033013148104</v>
      </c>
      <c r="K230">
        <v>-6.11039101892848</v>
      </c>
      <c r="L230">
        <v>34.706422896997502</v>
      </c>
      <c r="M230">
        <v>0</v>
      </c>
      <c r="N230">
        <v>4.0379671180000001</v>
      </c>
      <c r="O230">
        <f>6.311743555*(-1)</f>
        <v>-6.3117435549999996</v>
      </c>
      <c r="P230">
        <v>257.83161180000002</v>
      </c>
      <c r="Q230">
        <v>0</v>
      </c>
      <c r="R230">
        <v>2.6833618089575801</v>
      </c>
      <c r="S230">
        <v>-1.89134362397153</v>
      </c>
      <c r="T230">
        <v>115.286191823004</v>
      </c>
      <c r="U230">
        <v>0</v>
      </c>
      <c r="V230">
        <v>3.1667453400922501</v>
      </c>
      <c r="W230">
        <f>1.74433554681143*(-1)</f>
        <v>-1.7443355468114301</v>
      </c>
      <c r="X230">
        <v>17.543937583977801</v>
      </c>
      <c r="Y230">
        <v>0</v>
      </c>
      <c r="Z230">
        <v>1.7254495858303001</v>
      </c>
      <c r="AA230">
        <v>-8.4920528166667406</v>
      </c>
      <c r="AB230">
        <v>79.718410440997104</v>
      </c>
      <c r="AC230">
        <v>1</v>
      </c>
      <c r="AD230">
        <v>0</v>
      </c>
      <c r="AE230">
        <f>0*(-1)</f>
        <v>0</v>
      </c>
      <c r="AF230">
        <v>7200</v>
      </c>
      <c r="AG230">
        <v>0</v>
      </c>
      <c r="AH230">
        <v>1.4247581085162899</v>
      </c>
      <c r="AI230">
        <v>-9.8464537184639305</v>
      </c>
      <c r="AJ230">
        <v>52.748777592001701</v>
      </c>
      <c r="AK230">
        <v>1</v>
      </c>
      <c r="AL230">
        <v>0</v>
      </c>
      <c r="AM230">
        <f>0*(-1)</f>
        <v>0</v>
      </c>
      <c r="AN230">
        <v>7200</v>
      </c>
      <c r="AO230">
        <v>0</v>
      </c>
      <c r="AP230">
        <v>2.98829305117627</v>
      </c>
      <c r="AQ230">
        <v>-5.5227225794836796</v>
      </c>
      <c r="AR230">
        <v>68.833625077997496</v>
      </c>
      <c r="AS230">
        <v>0</v>
      </c>
      <c r="AT230">
        <v>3.0512646289999998</v>
      </c>
      <c r="AU230">
        <f>5.688187992*(-1)</f>
        <v>-5.6881879919999996</v>
      </c>
      <c r="AV230">
        <v>106.93593389999999</v>
      </c>
      <c r="AW230">
        <v>0</v>
      </c>
      <c r="AX230">
        <v>1.59299942951784</v>
      </c>
      <c r="AY230">
        <v>-7.1256562585045398</v>
      </c>
      <c r="AZ230">
        <v>56.250609805996604</v>
      </c>
      <c r="BA230">
        <v>0</v>
      </c>
      <c r="BB230">
        <v>1.5672665804421899</v>
      </c>
      <c r="BC230">
        <f>6.81977865607971*(-1)</f>
        <v>-6.81977865607971</v>
      </c>
      <c r="BD230">
        <v>160.49293116899199</v>
      </c>
      <c r="BE230">
        <v>0</v>
      </c>
      <c r="BF230">
        <v>1.40095209066655</v>
      </c>
      <c r="BG230">
        <v>-7.6778858564001098</v>
      </c>
      <c r="BH230">
        <v>87.437227884001899</v>
      </c>
      <c r="BI230">
        <v>0</v>
      </c>
      <c r="BJ230">
        <v>1.3780902500000001</v>
      </c>
      <c r="BK230">
        <f>7.908517664*(-1)</f>
        <v>-7.9085176639999997</v>
      </c>
      <c r="BL230">
        <v>222.10378009999999</v>
      </c>
    </row>
    <row r="231" spans="1:64" x14ac:dyDescent="0.4">
      <c r="A231">
        <v>0</v>
      </c>
      <c r="B231">
        <v>2.9367740827322302</v>
      </c>
      <c r="C231">
        <v>-9.5543047108584709</v>
      </c>
      <c r="D231">
        <v>57.988775601996103</v>
      </c>
      <c r="E231">
        <v>1</v>
      </c>
      <c r="F231">
        <v>0</v>
      </c>
      <c r="G231">
        <f>0*(-1)</f>
        <v>0</v>
      </c>
      <c r="H231">
        <v>7200</v>
      </c>
      <c r="I231">
        <v>0</v>
      </c>
      <c r="J231">
        <v>1.34051961897883</v>
      </c>
      <c r="K231">
        <v>-9.8135726554200406</v>
      </c>
      <c r="L231">
        <v>91.802462407998902</v>
      </c>
      <c r="M231">
        <v>1</v>
      </c>
      <c r="N231">
        <v>0</v>
      </c>
      <c r="O231">
        <f>0*(-1)</f>
        <v>0</v>
      </c>
      <c r="P231">
        <v>7200</v>
      </c>
      <c r="Q231">
        <v>0</v>
      </c>
      <c r="R231">
        <v>2.4468765721349</v>
      </c>
      <c r="S231">
        <v>-7.3418250213557403</v>
      </c>
      <c r="T231">
        <v>60.339326889006699</v>
      </c>
      <c r="U231">
        <v>0</v>
      </c>
      <c r="V231">
        <v>2.4479446813308998</v>
      </c>
      <c r="W231">
        <f>7.01558935712141*(-1)</f>
        <v>-7.0155893571214101</v>
      </c>
      <c r="X231">
        <v>110.176454156986</v>
      </c>
      <c r="Y231">
        <v>0</v>
      </c>
      <c r="Z231">
        <v>1.6951410161662499</v>
      </c>
      <c r="AA231">
        <v>-9.8016539344955902</v>
      </c>
      <c r="AB231">
        <v>47.970584005990503</v>
      </c>
      <c r="AC231">
        <v>0</v>
      </c>
      <c r="AD231">
        <v>1.6854312874305699</v>
      </c>
      <c r="AE231">
        <f>9.81652306757795*(-1)</f>
        <v>-9.8165230675779505</v>
      </c>
      <c r="AF231">
        <v>492.18675765593002</v>
      </c>
      <c r="AG231">
        <v>0</v>
      </c>
      <c r="AH231">
        <v>1.7756670894984501</v>
      </c>
      <c r="AI231">
        <v>-8.0512789054588403</v>
      </c>
      <c r="AJ231">
        <v>43.7648426219966</v>
      </c>
      <c r="AK231">
        <v>0</v>
      </c>
      <c r="AL231">
        <v>1.74176023834914</v>
      </c>
      <c r="AM231">
        <f>8.03585502933629*(-1)</f>
        <v>-8.0358550293362896</v>
      </c>
      <c r="AN231">
        <v>200.941949125961</v>
      </c>
      <c r="AO231">
        <v>0</v>
      </c>
      <c r="AP231">
        <v>0.76754811715462401</v>
      </c>
      <c r="AQ231">
        <v>-9.9970489110248302</v>
      </c>
      <c r="AR231">
        <v>86.724401942003098</v>
      </c>
      <c r="AS231">
        <v>1</v>
      </c>
      <c r="AT231">
        <v>0</v>
      </c>
      <c r="AU231">
        <f>0*(-1)</f>
        <v>0</v>
      </c>
      <c r="AV231">
        <v>7200</v>
      </c>
      <c r="AW231">
        <v>0</v>
      </c>
      <c r="AX231">
        <v>2.9239086135606098</v>
      </c>
      <c r="AY231">
        <v>-5.0357791760511503</v>
      </c>
      <c r="AZ231">
        <v>73.782726240999096</v>
      </c>
      <c r="BA231">
        <v>0</v>
      </c>
      <c r="BB231">
        <v>2.9222027775050501</v>
      </c>
      <c r="BC231">
        <f>5.47909271791179*(-1)</f>
        <v>-5.4790927179117901</v>
      </c>
      <c r="BD231">
        <v>73.031914780964101</v>
      </c>
      <c r="BE231">
        <v>0</v>
      </c>
      <c r="BF231">
        <v>0.97966145749907196</v>
      </c>
      <c r="BG231">
        <v>-9.8167576425032994</v>
      </c>
      <c r="BH231">
        <v>55.969980041991199</v>
      </c>
      <c r="BI231">
        <v>1</v>
      </c>
      <c r="BJ231">
        <v>0</v>
      </c>
      <c r="BK231">
        <f>0*(-1)</f>
        <v>0</v>
      </c>
      <c r="BL231">
        <v>7200</v>
      </c>
    </row>
    <row r="232" spans="1:64" x14ac:dyDescent="0.4">
      <c r="A232">
        <v>0</v>
      </c>
      <c r="B232">
        <v>2.9718731487067198</v>
      </c>
      <c r="C232">
        <v>-9.8671562657551508</v>
      </c>
      <c r="D232">
        <v>77.318102983001097</v>
      </c>
      <c r="E232">
        <v>1</v>
      </c>
      <c r="F232">
        <v>0</v>
      </c>
      <c r="G232">
        <f>0*(-1)</f>
        <v>0</v>
      </c>
      <c r="H232">
        <v>7200</v>
      </c>
      <c r="I232">
        <v>0</v>
      </c>
      <c r="J232">
        <v>2.29343689651005</v>
      </c>
      <c r="K232">
        <v>-9.9030122906813496</v>
      </c>
      <c r="L232">
        <v>64.794223947988897</v>
      </c>
      <c r="M232">
        <v>1</v>
      </c>
      <c r="N232">
        <v>0</v>
      </c>
      <c r="O232">
        <f>0*(-1)</f>
        <v>0</v>
      </c>
      <c r="P232">
        <v>7200</v>
      </c>
      <c r="Q232">
        <v>0</v>
      </c>
      <c r="R232">
        <v>1.9157907660254001</v>
      </c>
      <c r="S232">
        <v>-9.8851602617948302</v>
      </c>
      <c r="T232">
        <v>126.546948710994</v>
      </c>
      <c r="U232">
        <v>1</v>
      </c>
      <c r="V232">
        <v>0</v>
      </c>
      <c r="W232">
        <f>0*(-1)</f>
        <v>0</v>
      </c>
      <c r="X232">
        <v>7200</v>
      </c>
      <c r="Y232">
        <v>0</v>
      </c>
      <c r="Z232">
        <v>2.92997405365263</v>
      </c>
      <c r="AA232">
        <v>-7.2376155722825004</v>
      </c>
      <c r="AB232">
        <v>29.201519182999601</v>
      </c>
      <c r="AC232">
        <v>0</v>
      </c>
      <c r="AD232">
        <v>2.92291403466441</v>
      </c>
      <c r="AE232">
        <f>6.8251801305838*(-1)</f>
        <v>-6.8251801305838002</v>
      </c>
      <c r="AF232">
        <v>133.73194497299801</v>
      </c>
      <c r="AG232">
        <v>0</v>
      </c>
      <c r="AH232">
        <v>1.2076006491458899</v>
      </c>
      <c r="AI232">
        <v>-8.6470860430020302</v>
      </c>
      <c r="AJ232">
        <v>44.565681284002402</v>
      </c>
      <c r="AK232">
        <v>0</v>
      </c>
      <c r="AL232">
        <v>1.20896105633524</v>
      </c>
      <c r="AM232">
        <f>8.90369175857237*(-1)</f>
        <v>-8.9036917585723696</v>
      </c>
      <c r="AN232">
        <v>143.31543593399601</v>
      </c>
      <c r="AO232">
        <v>0</v>
      </c>
      <c r="AP232">
        <v>1.0210782052146801</v>
      </c>
      <c r="AQ232">
        <v>-9.4152184361477609</v>
      </c>
      <c r="AR232">
        <v>112.064729869001</v>
      </c>
      <c r="AS232">
        <v>1</v>
      </c>
      <c r="AT232">
        <v>0</v>
      </c>
      <c r="AU232">
        <f>0*(-1)</f>
        <v>0</v>
      </c>
      <c r="AV232">
        <v>7200</v>
      </c>
      <c r="AW232">
        <v>0</v>
      </c>
      <c r="AX232">
        <v>2.3773256887007101</v>
      </c>
      <c r="AY232">
        <v>-5.4622750591777596</v>
      </c>
      <c r="AZ232">
        <v>86.125051604001698</v>
      </c>
      <c r="BA232">
        <v>0</v>
      </c>
      <c r="BB232">
        <v>2.4109669984345299</v>
      </c>
      <c r="BC232">
        <f>5.62080359735559*(-1)</f>
        <v>-5.6208035973555903</v>
      </c>
      <c r="BD232">
        <v>219.747306794975</v>
      </c>
      <c r="BE232">
        <v>0</v>
      </c>
      <c r="BF232">
        <v>1.5287843598349899</v>
      </c>
      <c r="BG232">
        <v>-8.2605018106140804</v>
      </c>
      <c r="BH232">
        <v>67.792412624010396</v>
      </c>
      <c r="BI232">
        <v>0</v>
      </c>
      <c r="BJ232">
        <v>1.501341171</v>
      </c>
      <c r="BK232">
        <f>8.55333913*(-1)</f>
        <v>-8.5533391299999995</v>
      </c>
      <c r="BL232">
        <v>480.93536890000001</v>
      </c>
    </row>
    <row r="233" spans="1:64" x14ac:dyDescent="0.4">
      <c r="A233">
        <v>0</v>
      </c>
      <c r="B233">
        <v>4.4487403481844696</v>
      </c>
      <c r="C233">
        <v>-6.5877687401045302</v>
      </c>
      <c r="D233">
        <v>33.966915229000698</v>
      </c>
      <c r="E233">
        <v>0</v>
      </c>
      <c r="F233">
        <v>4.4132992867316698</v>
      </c>
      <c r="G233">
        <f>6.4294370375572*(-1)</f>
        <v>-6.4294370375572001</v>
      </c>
      <c r="H233">
        <v>233.725372664048</v>
      </c>
      <c r="I233">
        <v>0</v>
      </c>
      <c r="J233">
        <v>3.0865464906426698</v>
      </c>
      <c r="K233">
        <v>-3.9022145104202601</v>
      </c>
      <c r="L233">
        <v>116.758043763009</v>
      </c>
      <c r="M233">
        <v>0</v>
      </c>
      <c r="N233">
        <v>3.08570685403406</v>
      </c>
      <c r="O233">
        <f>4.63642801455103*(-1)</f>
        <v>-4.6364280145510302</v>
      </c>
      <c r="P233">
        <v>43.231222861009797</v>
      </c>
      <c r="Q233">
        <v>0</v>
      </c>
      <c r="R233">
        <v>1.8579484769449599</v>
      </c>
      <c r="S233">
        <v>-9.9440359566690102</v>
      </c>
      <c r="T233">
        <v>128.36754955700599</v>
      </c>
      <c r="U233">
        <v>1</v>
      </c>
      <c r="V233">
        <v>0</v>
      </c>
      <c r="W233">
        <f>0*(-1)</f>
        <v>0</v>
      </c>
      <c r="X233">
        <v>7200</v>
      </c>
      <c r="Y233">
        <v>0</v>
      </c>
      <c r="Z233">
        <v>2.2566482948467099</v>
      </c>
      <c r="AA233">
        <v>-8.9908657836614694</v>
      </c>
      <c r="AB233">
        <v>50.449916356010299</v>
      </c>
      <c r="AC233">
        <v>1</v>
      </c>
      <c r="AD233">
        <v>0</v>
      </c>
      <c r="AE233">
        <f>0*(-1)</f>
        <v>0</v>
      </c>
      <c r="AF233">
        <v>7200</v>
      </c>
      <c r="AG233">
        <v>0</v>
      </c>
      <c r="AH233">
        <v>1.30207171410775</v>
      </c>
      <c r="AI233">
        <v>-8.4951906447447207</v>
      </c>
      <c r="AJ233">
        <v>45.756703887993297</v>
      </c>
      <c r="AK233">
        <v>0</v>
      </c>
      <c r="AL233">
        <v>1.31685570694356</v>
      </c>
      <c r="AM233">
        <f>8.78031169560607*(-1)</f>
        <v>-8.7803116956060698</v>
      </c>
      <c r="AN233">
        <v>115.49492364202101</v>
      </c>
      <c r="AO233">
        <v>0</v>
      </c>
      <c r="AP233">
        <v>1.10342464657275</v>
      </c>
      <c r="AQ233">
        <v>-9.0103589736191907</v>
      </c>
      <c r="AR233">
        <v>86.926350627996698</v>
      </c>
      <c r="AS233">
        <v>1</v>
      </c>
      <c r="AT233">
        <v>0</v>
      </c>
      <c r="AU233">
        <f>0*(-1)</f>
        <v>0</v>
      </c>
      <c r="AV233">
        <v>7200</v>
      </c>
      <c r="AW233">
        <v>0</v>
      </c>
      <c r="AX233">
        <v>1.84124455175282</v>
      </c>
      <c r="AY233">
        <v>-8.6992799812918093</v>
      </c>
      <c r="AZ233">
        <v>74.518542827994594</v>
      </c>
      <c r="BA233">
        <v>0</v>
      </c>
      <c r="BB233">
        <v>1.95969603569794</v>
      </c>
      <c r="BC233">
        <f>8.67037143466219*(-1)</f>
        <v>-8.6703714346621901</v>
      </c>
      <c r="BD233">
        <v>136.60146236710699</v>
      </c>
      <c r="BE233">
        <v>0</v>
      </c>
      <c r="BF233">
        <v>1.4585195036629801</v>
      </c>
      <c r="BG233">
        <v>-9.0545149834302308</v>
      </c>
      <c r="BH233">
        <v>58.497447763991602</v>
      </c>
      <c r="BI233">
        <v>0</v>
      </c>
      <c r="BJ233">
        <v>1.5484102259999999</v>
      </c>
      <c r="BK233">
        <f>8.738747744*(-1)</f>
        <v>-8.7387477439999994</v>
      </c>
      <c r="BL233">
        <v>493.71358240000001</v>
      </c>
    </row>
    <row r="234" spans="1:64" x14ac:dyDescent="0.4">
      <c r="A234">
        <v>0</v>
      </c>
      <c r="B234">
        <v>3.0590611014868099</v>
      </c>
      <c r="C234">
        <v>-9.2214863491241505</v>
      </c>
      <c r="D234">
        <v>78.208049088003406</v>
      </c>
      <c r="E234">
        <v>1</v>
      </c>
      <c r="F234">
        <v>0</v>
      </c>
      <c r="G234">
        <f>0*(-1)</f>
        <v>0</v>
      </c>
      <c r="H234">
        <v>7200</v>
      </c>
      <c r="I234">
        <v>0</v>
      </c>
      <c r="J234">
        <v>1.8375883678057701</v>
      </c>
      <c r="K234">
        <v>-9.46938700048816</v>
      </c>
      <c r="L234">
        <v>89.347701755003001</v>
      </c>
      <c r="M234">
        <v>0</v>
      </c>
      <c r="N234">
        <v>1.6922988827465699</v>
      </c>
      <c r="O234">
        <f>9.98865312812408*(-1)</f>
        <v>-9.9886531281240796</v>
      </c>
      <c r="P234">
        <v>5369.1108508379803</v>
      </c>
      <c r="Q234">
        <v>0</v>
      </c>
      <c r="R234">
        <v>2.5309276780632199</v>
      </c>
      <c r="S234">
        <v>-7.7957992711486499</v>
      </c>
      <c r="T234">
        <v>128.277047281997</v>
      </c>
      <c r="U234">
        <v>0</v>
      </c>
      <c r="V234">
        <v>2.5425001885007701</v>
      </c>
      <c r="W234">
        <f>7.34611211510177*(-1)</f>
        <v>-7.3461121151017696</v>
      </c>
      <c r="X234">
        <v>84.298484585015103</v>
      </c>
      <c r="Y234">
        <v>0</v>
      </c>
      <c r="Z234">
        <v>1.36536521640505</v>
      </c>
      <c r="AA234">
        <v>-9.7778596442348995</v>
      </c>
      <c r="AB234">
        <v>75.656846097990595</v>
      </c>
      <c r="AC234">
        <v>1</v>
      </c>
      <c r="AD234">
        <v>0</v>
      </c>
      <c r="AE234">
        <f>0*(-1)</f>
        <v>0</v>
      </c>
      <c r="AF234">
        <v>7200</v>
      </c>
      <c r="AG234">
        <v>0</v>
      </c>
      <c r="AH234">
        <v>1.29232883569556</v>
      </c>
      <c r="AI234">
        <v>-8.4946264725485996</v>
      </c>
      <c r="AJ234">
        <v>44.671455809002502</v>
      </c>
      <c r="AK234">
        <v>1</v>
      </c>
      <c r="AL234">
        <v>0</v>
      </c>
      <c r="AM234">
        <f>0*(-1)</f>
        <v>0</v>
      </c>
      <c r="AN234">
        <v>7200</v>
      </c>
      <c r="AO234">
        <v>0</v>
      </c>
      <c r="AP234">
        <v>1.5599294798812</v>
      </c>
      <c r="AQ234">
        <v>-9.3491788494070196</v>
      </c>
      <c r="AR234">
        <v>34.1800945709983</v>
      </c>
      <c r="AS234">
        <v>1</v>
      </c>
      <c r="AT234">
        <v>0</v>
      </c>
      <c r="AU234">
        <f>0*(-1)</f>
        <v>0</v>
      </c>
      <c r="AV234">
        <v>7200</v>
      </c>
      <c r="AW234">
        <v>0</v>
      </c>
      <c r="AX234">
        <v>0.90772288486816399</v>
      </c>
      <c r="AY234">
        <v>-9.6179130970466904</v>
      </c>
      <c r="AZ234">
        <v>57.410229739994897</v>
      </c>
      <c r="BA234">
        <v>0</v>
      </c>
      <c r="BB234">
        <v>0.80652475288321401</v>
      </c>
      <c r="BC234">
        <f>9.6904051536513*(-1)</f>
        <v>-9.6904051536512998</v>
      </c>
      <c r="BD234">
        <v>274.125963005004</v>
      </c>
      <c r="BE234">
        <v>0</v>
      </c>
      <c r="BF234">
        <v>3.2220110585332602</v>
      </c>
      <c r="BG234">
        <v>-3.3785056108215499</v>
      </c>
      <c r="BH234">
        <v>58.1516104199981</v>
      </c>
      <c r="BI234">
        <v>0</v>
      </c>
      <c r="BJ234">
        <v>3.123068349</v>
      </c>
      <c r="BK234">
        <f>3.574546156*(-1)</f>
        <v>-3.5745461559999998</v>
      </c>
      <c r="BL234">
        <v>196.11182550000001</v>
      </c>
    </row>
    <row r="235" spans="1:64" x14ac:dyDescent="0.4">
      <c r="A235">
        <v>0</v>
      </c>
      <c r="B235">
        <v>2.9733468022019398</v>
      </c>
      <c r="C235">
        <v>-1.4373983834480799</v>
      </c>
      <c r="D235">
        <v>76.595989941000795</v>
      </c>
      <c r="E235">
        <v>0</v>
      </c>
      <c r="F235">
        <v>3.53732372928327</v>
      </c>
      <c r="G235">
        <f>1.32345920989604*(-1)</f>
        <v>-1.32345920989604</v>
      </c>
      <c r="H235">
        <v>13.122165684006101</v>
      </c>
      <c r="I235">
        <v>0</v>
      </c>
      <c r="J235">
        <v>1.7758798657280499</v>
      </c>
      <c r="K235">
        <v>-9.6721456442619207</v>
      </c>
      <c r="L235">
        <v>114.00759909600301</v>
      </c>
      <c r="M235">
        <v>1</v>
      </c>
      <c r="N235">
        <v>0</v>
      </c>
      <c r="O235">
        <f>0*(-1)</f>
        <v>0</v>
      </c>
      <c r="P235">
        <v>7200</v>
      </c>
      <c r="Q235">
        <v>0</v>
      </c>
      <c r="R235">
        <v>1.9405613539861799</v>
      </c>
      <c r="S235">
        <v>-9.8151074010709802</v>
      </c>
      <c r="T235">
        <v>106.711425728004</v>
      </c>
      <c r="U235">
        <v>1</v>
      </c>
      <c r="V235">
        <v>0</v>
      </c>
      <c r="W235">
        <f>0*(-1)</f>
        <v>0</v>
      </c>
      <c r="X235">
        <v>7200</v>
      </c>
      <c r="Y235">
        <v>0</v>
      </c>
      <c r="Z235">
        <v>1.3843197280519099</v>
      </c>
      <c r="AA235">
        <v>-9.7781511196607909</v>
      </c>
      <c r="AB235">
        <v>69.622764803003506</v>
      </c>
      <c r="AC235">
        <v>1</v>
      </c>
      <c r="AD235">
        <v>0</v>
      </c>
      <c r="AE235">
        <f>0*(-1)</f>
        <v>0</v>
      </c>
      <c r="AF235">
        <v>7200</v>
      </c>
      <c r="AG235">
        <v>0</v>
      </c>
      <c r="AH235">
        <v>1.3681984069995199</v>
      </c>
      <c r="AI235">
        <v>-9.9126379796184807</v>
      </c>
      <c r="AJ235">
        <v>74.051876110010198</v>
      </c>
      <c r="AK235">
        <v>0</v>
      </c>
      <c r="AL235">
        <v>1.3867506238779701</v>
      </c>
      <c r="AM235">
        <f>9.93972828621604*(-1)</f>
        <v>-9.9397282862160399</v>
      </c>
      <c r="AN235">
        <v>4565.7627565730299</v>
      </c>
      <c r="AO235">
        <v>0</v>
      </c>
      <c r="AP235">
        <v>1.21504744597006</v>
      </c>
      <c r="AQ235">
        <v>-8.4949765946314795</v>
      </c>
      <c r="AR235">
        <v>36.053226118994601</v>
      </c>
      <c r="AS235">
        <v>1</v>
      </c>
      <c r="AT235">
        <v>0</v>
      </c>
      <c r="AU235">
        <f>0*(-1)</f>
        <v>0</v>
      </c>
      <c r="AV235">
        <v>7200</v>
      </c>
      <c r="AW235">
        <v>0</v>
      </c>
      <c r="AX235">
        <v>0.78530717447523701</v>
      </c>
      <c r="AY235">
        <v>-9.7191942490557306</v>
      </c>
      <c r="AZ235">
        <v>147.24660678600699</v>
      </c>
      <c r="BA235">
        <v>1</v>
      </c>
      <c r="BB235">
        <v>0</v>
      </c>
      <c r="BC235">
        <f>0*(-1)</f>
        <v>0</v>
      </c>
      <c r="BD235">
        <v>7200</v>
      </c>
      <c r="BE235">
        <v>0</v>
      </c>
      <c r="BF235">
        <v>1.5247585685295499</v>
      </c>
      <c r="BG235">
        <v>-1.79140832430949</v>
      </c>
      <c r="BH235">
        <v>87.385440083002294</v>
      </c>
      <c r="BI235">
        <v>0</v>
      </c>
      <c r="BJ235">
        <v>1.5132167270000001</v>
      </c>
      <c r="BK235">
        <f>1.798873579*(-1)</f>
        <v>-1.7988735789999999</v>
      </c>
      <c r="BL235">
        <v>18.95902375</v>
      </c>
    </row>
    <row r="236" spans="1:64" x14ac:dyDescent="0.4">
      <c r="A236">
        <v>0</v>
      </c>
      <c r="B236">
        <v>2.8094489424266298</v>
      </c>
      <c r="C236">
        <v>-9.9469979628959795</v>
      </c>
      <c r="D236">
        <v>55.907482430004102</v>
      </c>
      <c r="E236">
        <v>1</v>
      </c>
      <c r="F236">
        <v>0</v>
      </c>
      <c r="G236">
        <f>0*(-1)</f>
        <v>0</v>
      </c>
      <c r="H236">
        <v>7200</v>
      </c>
      <c r="I236">
        <v>0</v>
      </c>
      <c r="J236">
        <v>2.62259662457708</v>
      </c>
      <c r="K236">
        <v>-9.3318186294522896</v>
      </c>
      <c r="L236">
        <v>91.092306081001794</v>
      </c>
      <c r="M236">
        <v>1</v>
      </c>
      <c r="N236">
        <v>0</v>
      </c>
      <c r="O236">
        <f>0*(-1)</f>
        <v>0</v>
      </c>
      <c r="P236">
        <v>7200</v>
      </c>
      <c r="Q236">
        <v>0</v>
      </c>
      <c r="R236">
        <v>1.9054471888183699</v>
      </c>
      <c r="S236">
        <v>-9.9127829133992993</v>
      </c>
      <c r="T236">
        <v>65.081310583001994</v>
      </c>
      <c r="U236">
        <v>1</v>
      </c>
      <c r="V236">
        <v>0</v>
      </c>
      <c r="W236">
        <f>0*(-1)</f>
        <v>0</v>
      </c>
      <c r="X236">
        <v>7200</v>
      </c>
      <c r="Y236">
        <v>0</v>
      </c>
      <c r="Z236">
        <v>2.64317533105995</v>
      </c>
      <c r="AA236">
        <v>-7.7703229327808003</v>
      </c>
      <c r="AB236">
        <v>56.854860781008</v>
      </c>
      <c r="AC236">
        <v>0</v>
      </c>
      <c r="AD236">
        <v>2.4243770256122601</v>
      </c>
      <c r="AE236">
        <f>8.51682554936584*(-1)</f>
        <v>-8.5168255493658407</v>
      </c>
      <c r="AF236">
        <v>170.01456448901399</v>
      </c>
      <c r="AG236">
        <v>0</v>
      </c>
      <c r="AH236">
        <v>1.6052103695912601</v>
      </c>
      <c r="AI236">
        <v>-9.0224536674285396</v>
      </c>
      <c r="AJ236">
        <v>38.446090778990701</v>
      </c>
      <c r="AK236">
        <v>1</v>
      </c>
      <c r="AL236">
        <v>0</v>
      </c>
      <c r="AM236">
        <f>0*(-1)</f>
        <v>0</v>
      </c>
      <c r="AN236">
        <v>7200</v>
      </c>
      <c r="AO236">
        <v>0</v>
      </c>
      <c r="AP236">
        <v>1.78388891822434</v>
      </c>
      <c r="AQ236">
        <v>-7.4713123861350503</v>
      </c>
      <c r="AR236">
        <v>66.7130034970032</v>
      </c>
      <c r="AS236">
        <v>0</v>
      </c>
      <c r="AT236">
        <v>1.7468677859999999</v>
      </c>
      <c r="AU236">
        <f>7.976095525*(-1)</f>
        <v>-7.9760955249999999</v>
      </c>
      <c r="AV236">
        <v>111.5770618</v>
      </c>
      <c r="AW236">
        <v>0</v>
      </c>
      <c r="AX236">
        <v>1.71240986118482</v>
      </c>
      <c r="AY236">
        <v>-9.0228742300192692</v>
      </c>
      <c r="AZ236">
        <v>89.775058512997902</v>
      </c>
      <c r="BA236">
        <v>0</v>
      </c>
      <c r="BB236">
        <v>1.78350266329689</v>
      </c>
      <c r="BC236">
        <f>8.67279770305202*(-1)</f>
        <v>-8.6727977030520194</v>
      </c>
      <c r="BD236">
        <v>176.12039396900201</v>
      </c>
      <c r="BE236">
        <v>0</v>
      </c>
      <c r="BF236">
        <v>1.58807556730417</v>
      </c>
      <c r="BG236">
        <v>-6.5340863398238103</v>
      </c>
      <c r="BH236">
        <v>106.24861692701199</v>
      </c>
      <c r="BI236">
        <v>0</v>
      </c>
      <c r="BJ236">
        <v>1.5947960299999999</v>
      </c>
      <c r="BK236">
        <f>6.497090391*(-1)</f>
        <v>-6.4970903910000004</v>
      </c>
      <c r="BL236">
        <v>197.9548149</v>
      </c>
    </row>
    <row r="237" spans="1:64" x14ac:dyDescent="0.4">
      <c r="A237">
        <v>0</v>
      </c>
      <c r="B237">
        <v>3.71650333255432</v>
      </c>
      <c r="C237">
        <v>-3.4716219750360602</v>
      </c>
      <c r="D237">
        <v>77.711633179998898</v>
      </c>
      <c r="E237">
        <v>0</v>
      </c>
      <c r="F237">
        <v>3.39936433121215</v>
      </c>
      <c r="G237">
        <f>2.92970484239772*(-1)</f>
        <v>-2.9297048423977201</v>
      </c>
      <c r="H237">
        <v>49.9228935369756</v>
      </c>
      <c r="I237">
        <v>0</v>
      </c>
      <c r="J237">
        <v>2.22713691094232</v>
      </c>
      <c r="K237">
        <v>-9.1073713371933191</v>
      </c>
      <c r="L237">
        <v>65.158205996005506</v>
      </c>
      <c r="M237">
        <v>1</v>
      </c>
      <c r="N237">
        <v>0</v>
      </c>
      <c r="O237">
        <f>0*(-1)</f>
        <v>0</v>
      </c>
      <c r="P237">
        <v>7200</v>
      </c>
      <c r="Q237">
        <v>0</v>
      </c>
      <c r="R237">
        <v>2.0427125654508398</v>
      </c>
      <c r="S237">
        <v>-8.9851570419695896</v>
      </c>
      <c r="T237">
        <v>53.409583635002399</v>
      </c>
      <c r="U237">
        <v>1</v>
      </c>
      <c r="V237">
        <v>0</v>
      </c>
      <c r="W237">
        <f>0*(-1)</f>
        <v>0</v>
      </c>
      <c r="X237">
        <v>7200</v>
      </c>
      <c r="Y237">
        <v>0</v>
      </c>
      <c r="Z237">
        <v>1.47603777585289</v>
      </c>
      <c r="AA237">
        <v>-9.9712013340617407</v>
      </c>
      <c r="AB237">
        <v>50.180476564011698</v>
      </c>
      <c r="AC237">
        <v>1</v>
      </c>
      <c r="AD237">
        <v>0</v>
      </c>
      <c r="AE237">
        <f>0*(-1)</f>
        <v>0</v>
      </c>
      <c r="AF237">
        <v>7200</v>
      </c>
      <c r="AG237">
        <v>0</v>
      </c>
      <c r="AH237">
        <v>1.6942519266682501</v>
      </c>
      <c r="AI237">
        <v>-9.2945292292158008</v>
      </c>
      <c r="AJ237">
        <v>22.1756026430084</v>
      </c>
      <c r="AK237">
        <v>1</v>
      </c>
      <c r="AL237">
        <v>0</v>
      </c>
      <c r="AM237">
        <f>0*(-1)</f>
        <v>0</v>
      </c>
      <c r="AN237">
        <v>7200</v>
      </c>
      <c r="AO237">
        <v>0</v>
      </c>
      <c r="AP237">
        <v>1.7884122466233801</v>
      </c>
      <c r="AQ237">
        <v>-9.1233798905893</v>
      </c>
      <c r="AR237">
        <v>34.166589422995401</v>
      </c>
      <c r="AS237">
        <v>1</v>
      </c>
      <c r="AT237">
        <v>0</v>
      </c>
      <c r="AU237">
        <f>0*(-1)</f>
        <v>0</v>
      </c>
      <c r="AV237">
        <v>7200</v>
      </c>
      <c r="AW237">
        <v>0</v>
      </c>
      <c r="AX237">
        <v>1.6650773256488001</v>
      </c>
      <c r="AY237">
        <v>-9.05644569956746</v>
      </c>
      <c r="AZ237">
        <v>88.232996872000498</v>
      </c>
      <c r="BA237">
        <v>0</v>
      </c>
      <c r="BB237">
        <v>1.60833041506025</v>
      </c>
      <c r="BC237">
        <f>9.10694697337914*(-1)</f>
        <v>-9.1069469733791397</v>
      </c>
      <c r="BD237">
        <v>245.506043429952</v>
      </c>
      <c r="BE237">
        <v>0</v>
      </c>
      <c r="BF237">
        <v>0.67380633982796601</v>
      </c>
      <c r="BG237">
        <v>-9.7490481641825202</v>
      </c>
      <c r="BH237">
        <v>88.003483531996594</v>
      </c>
      <c r="BI237">
        <v>1</v>
      </c>
      <c r="BJ237">
        <v>0</v>
      </c>
      <c r="BK237">
        <f>0*(-1)</f>
        <v>0</v>
      </c>
      <c r="BL237">
        <v>7200</v>
      </c>
    </row>
    <row r="238" spans="1:64" x14ac:dyDescent="0.4">
      <c r="A238">
        <v>0</v>
      </c>
      <c r="B238">
        <v>4.0539316574482003</v>
      </c>
      <c r="C238">
        <v>-7.7156912573963803</v>
      </c>
      <c r="D238">
        <v>32.663230916004899</v>
      </c>
      <c r="E238">
        <v>0</v>
      </c>
      <c r="F238">
        <v>3.9871687057604102</v>
      </c>
      <c r="G238">
        <f>7.94207227297547*(-1)</f>
        <v>-7.9420722729754702</v>
      </c>
      <c r="H238">
        <v>334.437284372048</v>
      </c>
      <c r="I238">
        <v>0</v>
      </c>
      <c r="J238">
        <v>2.8904628817166498</v>
      </c>
      <c r="K238">
        <v>-1.9289947343576801</v>
      </c>
      <c r="L238">
        <v>116.21401926698999</v>
      </c>
      <c r="M238">
        <v>0</v>
      </c>
      <c r="N238">
        <v>2.6224473768722998</v>
      </c>
      <c r="O238">
        <f>1.72479725425855*(-1)</f>
        <v>-1.7247972542585499</v>
      </c>
      <c r="P238">
        <v>28.088706728012699</v>
      </c>
      <c r="Q238">
        <v>0</v>
      </c>
      <c r="R238">
        <v>2.3618252130206798</v>
      </c>
      <c r="S238">
        <v>-8.6364468937212102</v>
      </c>
      <c r="T238">
        <v>67.354544194997203</v>
      </c>
      <c r="U238">
        <v>0</v>
      </c>
      <c r="V238">
        <v>2.31231281708342</v>
      </c>
      <c r="W238">
        <f>7.9652503280654*(-1)</f>
        <v>-7.9652503280653999</v>
      </c>
      <c r="X238">
        <v>138.69285750197</v>
      </c>
      <c r="Y238">
        <v>0</v>
      </c>
      <c r="Z238">
        <v>1.3697659995576099</v>
      </c>
      <c r="AA238">
        <v>-9.1037334633678899</v>
      </c>
      <c r="AB238">
        <v>57.245504088990799</v>
      </c>
      <c r="AC238">
        <v>1</v>
      </c>
      <c r="AD238">
        <v>0</v>
      </c>
      <c r="AE238">
        <f>0*(-1)</f>
        <v>0</v>
      </c>
      <c r="AF238">
        <v>7200</v>
      </c>
      <c r="AG238">
        <v>0</v>
      </c>
      <c r="AH238">
        <v>1.4099909130344599</v>
      </c>
      <c r="AI238">
        <v>-9.8899733736088606</v>
      </c>
      <c r="AJ238">
        <v>50.592205448003298</v>
      </c>
      <c r="AK238">
        <v>1</v>
      </c>
      <c r="AL238">
        <v>0</v>
      </c>
      <c r="AM238">
        <f>0*(-1)</f>
        <v>0</v>
      </c>
      <c r="AN238">
        <v>7200</v>
      </c>
      <c r="AO238">
        <v>0</v>
      </c>
      <c r="AP238">
        <v>2.3641477552888399</v>
      </c>
      <c r="AQ238">
        <v>-8.5074563154113303</v>
      </c>
      <c r="AR238">
        <v>30.1192541229975</v>
      </c>
      <c r="AS238">
        <v>1</v>
      </c>
      <c r="AT238">
        <v>0</v>
      </c>
      <c r="AU238">
        <f>0*(-1)</f>
        <v>0</v>
      </c>
      <c r="AV238">
        <v>7200</v>
      </c>
      <c r="AW238">
        <v>0</v>
      </c>
      <c r="AX238">
        <v>1.0795420289111499</v>
      </c>
      <c r="AY238">
        <v>-9.6402668062643393</v>
      </c>
      <c r="AZ238">
        <v>139.91680298499699</v>
      </c>
      <c r="BA238">
        <v>1</v>
      </c>
      <c r="BB238">
        <v>0</v>
      </c>
      <c r="BC238">
        <f>0*(-1)</f>
        <v>0</v>
      </c>
      <c r="BD238">
        <v>7200</v>
      </c>
      <c r="BE238">
        <v>0</v>
      </c>
      <c r="BF238">
        <v>1.3150246455822201</v>
      </c>
      <c r="BG238">
        <v>-9.3747865547278302</v>
      </c>
      <c r="BH238">
        <v>52.801758444998903</v>
      </c>
      <c r="BI238">
        <v>1</v>
      </c>
      <c r="BJ238">
        <v>0</v>
      </c>
      <c r="BK238">
        <f>0*(-1)</f>
        <v>0</v>
      </c>
      <c r="BL238">
        <v>7200</v>
      </c>
    </row>
    <row r="239" spans="1:64" x14ac:dyDescent="0.4">
      <c r="A239">
        <v>0</v>
      </c>
      <c r="B239">
        <v>2.26829144757665</v>
      </c>
      <c r="C239">
        <v>-9.2744423902278292</v>
      </c>
      <c r="D239">
        <v>77.336263382996506</v>
      </c>
      <c r="E239">
        <v>1</v>
      </c>
      <c r="F239">
        <v>0</v>
      </c>
      <c r="G239">
        <f>0*(-1)</f>
        <v>0</v>
      </c>
      <c r="H239">
        <v>7200</v>
      </c>
      <c r="I239">
        <v>0</v>
      </c>
      <c r="J239">
        <v>4.0637087223741597</v>
      </c>
      <c r="K239">
        <v>-4.7811122437254303</v>
      </c>
      <c r="L239">
        <v>35.847159526994801</v>
      </c>
      <c r="M239">
        <v>0</v>
      </c>
      <c r="N239">
        <v>4.1362911614390097</v>
      </c>
      <c r="O239">
        <f>4.3110941497489*(-1)</f>
        <v>-4.3110941497489002</v>
      </c>
      <c r="P239">
        <v>165.128803764004</v>
      </c>
      <c r="Q239">
        <v>0</v>
      </c>
      <c r="R239">
        <v>2.604927044474</v>
      </c>
      <c r="S239">
        <v>-7.1569888571992202</v>
      </c>
      <c r="T239">
        <v>95.614645480993204</v>
      </c>
      <c r="U239">
        <v>0</v>
      </c>
      <c r="V239">
        <v>2.7392876753022</v>
      </c>
      <c r="W239">
        <f>7.03522411756667*(-1)</f>
        <v>-7.0352241175666697</v>
      </c>
      <c r="X239">
        <v>135.17287952499399</v>
      </c>
      <c r="Y239">
        <v>0</v>
      </c>
      <c r="Z239">
        <v>2.3622037190902399</v>
      </c>
      <c r="AA239">
        <v>-8.2884390465777997</v>
      </c>
      <c r="AB239">
        <v>16.308062315001699</v>
      </c>
      <c r="AC239">
        <v>0</v>
      </c>
      <c r="AD239">
        <v>2.4020519504975502</v>
      </c>
      <c r="AE239">
        <f>8.1504095591575*(-1)</f>
        <v>-8.1504095591575005</v>
      </c>
      <c r="AF239">
        <v>246.393327755038</v>
      </c>
      <c r="AG239">
        <v>0</v>
      </c>
      <c r="AH239">
        <v>0.85577302843908798</v>
      </c>
      <c r="AI239">
        <v>-9.4760961921491695</v>
      </c>
      <c r="AJ239">
        <v>52.754124546001499</v>
      </c>
      <c r="AK239">
        <v>1</v>
      </c>
      <c r="AL239">
        <v>0</v>
      </c>
      <c r="AM239">
        <f>0*(-1)</f>
        <v>0</v>
      </c>
      <c r="AN239">
        <v>7200</v>
      </c>
      <c r="AO239">
        <v>0</v>
      </c>
      <c r="AP239">
        <v>1.18233445837797</v>
      </c>
      <c r="AQ239">
        <v>-9.41169318352574</v>
      </c>
      <c r="AR239">
        <v>79.9985787979967</v>
      </c>
      <c r="AS239">
        <v>1</v>
      </c>
      <c r="AT239">
        <v>0</v>
      </c>
      <c r="AU239">
        <f>0*(-1)</f>
        <v>0</v>
      </c>
      <c r="AV239">
        <v>7200</v>
      </c>
      <c r="AW239">
        <v>0</v>
      </c>
      <c r="AX239">
        <v>3.16433105963559</v>
      </c>
      <c r="AY239">
        <v>-4.5153483552314597</v>
      </c>
      <c r="AZ239">
        <v>63.771036552992797</v>
      </c>
      <c r="BA239">
        <v>0</v>
      </c>
      <c r="BB239">
        <v>2.9964832577198401</v>
      </c>
      <c r="BC239">
        <f>4.49373696317535*(-1)</f>
        <v>-4.4937369631753503</v>
      </c>
      <c r="BD239">
        <v>100.84573733201201</v>
      </c>
      <c r="BE239">
        <v>0</v>
      </c>
      <c r="BF239">
        <v>1.55859008329041</v>
      </c>
      <c r="BG239">
        <v>-9.0953072546976603</v>
      </c>
      <c r="BH239">
        <v>53.3897511050017</v>
      </c>
      <c r="BI239">
        <v>1</v>
      </c>
      <c r="BJ239">
        <v>0</v>
      </c>
      <c r="BK239">
        <f>0*(-1)</f>
        <v>0</v>
      </c>
      <c r="BL239">
        <v>7200</v>
      </c>
    </row>
    <row r="240" spans="1:64" x14ac:dyDescent="0.4">
      <c r="A240">
        <v>0</v>
      </c>
      <c r="B240">
        <v>3.3606931074556798</v>
      </c>
      <c r="C240">
        <v>-6.6998577238787798</v>
      </c>
      <c r="D240">
        <v>75.294856593994993</v>
      </c>
      <c r="E240">
        <v>0</v>
      </c>
      <c r="F240">
        <v>3.7288143910334002</v>
      </c>
      <c r="G240">
        <f>6.64539719411511*(-1)</f>
        <v>-6.6453971941151098</v>
      </c>
      <c r="H240">
        <v>149.67086681100699</v>
      </c>
      <c r="I240">
        <v>0</v>
      </c>
      <c r="J240">
        <v>2.0732216633324998</v>
      </c>
      <c r="K240">
        <v>-9.3931960758851591</v>
      </c>
      <c r="L240">
        <v>116.020177419006</v>
      </c>
      <c r="M240">
        <v>1</v>
      </c>
      <c r="N240">
        <v>0</v>
      </c>
      <c r="O240">
        <f>0*(-1)</f>
        <v>0</v>
      </c>
      <c r="P240">
        <v>7200</v>
      </c>
      <c r="Q240">
        <v>0</v>
      </c>
      <c r="R240">
        <v>1.86871110994366</v>
      </c>
      <c r="S240">
        <v>-9.3181224445301094</v>
      </c>
      <c r="T240">
        <v>54.189167454009201</v>
      </c>
      <c r="U240">
        <v>1</v>
      </c>
      <c r="V240">
        <v>0</v>
      </c>
      <c r="W240">
        <f>0*(-1)</f>
        <v>0</v>
      </c>
      <c r="X240">
        <v>7200</v>
      </c>
      <c r="Y240">
        <v>0</v>
      </c>
      <c r="Z240">
        <v>1.1773213220744501</v>
      </c>
      <c r="AA240">
        <v>-9.6499376810898099</v>
      </c>
      <c r="AB240">
        <v>54.647011845008798</v>
      </c>
      <c r="AC240">
        <v>1</v>
      </c>
      <c r="AD240">
        <v>0</v>
      </c>
      <c r="AE240">
        <f>0*(-1)</f>
        <v>0</v>
      </c>
      <c r="AF240">
        <v>7200</v>
      </c>
      <c r="AG240">
        <v>0</v>
      </c>
      <c r="AH240">
        <v>1.2519087871158801</v>
      </c>
      <c r="AI240">
        <v>-8.3321756333516692</v>
      </c>
      <c r="AJ240">
        <v>44.689605584004298</v>
      </c>
      <c r="AK240">
        <v>0</v>
      </c>
      <c r="AL240">
        <v>1.295602504129</v>
      </c>
      <c r="AM240">
        <f>8.78412745385604*(-1)</f>
        <v>-8.7841274538560405</v>
      </c>
      <c r="AN240">
        <v>111.78765259101</v>
      </c>
      <c r="AO240">
        <v>0</v>
      </c>
      <c r="AP240">
        <v>1.8214425062689901</v>
      </c>
      <c r="AQ240">
        <v>-6.2858754869409701</v>
      </c>
      <c r="AR240">
        <v>33.595492170003098</v>
      </c>
      <c r="AS240">
        <v>0</v>
      </c>
      <c r="AT240">
        <v>1.88250725265192</v>
      </c>
      <c r="AU240">
        <f>6.15999733995243*(-1)</f>
        <v>-6.1599973399524304</v>
      </c>
      <c r="AV240">
        <v>124.944087433977</v>
      </c>
      <c r="AW240">
        <v>0</v>
      </c>
      <c r="AX240">
        <v>1.48180443584637</v>
      </c>
      <c r="AY240">
        <v>-9.31547928896717</v>
      </c>
      <c r="AZ240">
        <v>73.684588358999406</v>
      </c>
      <c r="BA240">
        <v>0</v>
      </c>
      <c r="BB240">
        <v>1.60389090834328</v>
      </c>
      <c r="BC240">
        <f>9.01767624704032*(-1)</f>
        <v>-9.0176762470403204</v>
      </c>
      <c r="BD240">
        <v>204.031351778074</v>
      </c>
      <c r="BE240">
        <v>0</v>
      </c>
      <c r="BF240">
        <v>1.79023270822894</v>
      </c>
      <c r="BG240">
        <v>-8.5293724236156905</v>
      </c>
      <c r="BH240">
        <v>56.8342950899968</v>
      </c>
      <c r="BI240">
        <v>0</v>
      </c>
      <c r="BJ240">
        <v>2.1365970160000001</v>
      </c>
      <c r="BK240">
        <f>8.247472388*(-1)</f>
        <v>-8.2474723880000003</v>
      </c>
      <c r="BL240">
        <v>360.15671939999999</v>
      </c>
    </row>
    <row r="241" spans="1:64" x14ac:dyDescent="0.4">
      <c r="A241">
        <v>0</v>
      </c>
      <c r="B241">
        <v>2.1772632340806402</v>
      </c>
      <c r="C241">
        <v>-9.3221850096331096</v>
      </c>
      <c r="D241">
        <v>78.476843332995401</v>
      </c>
      <c r="E241">
        <v>1</v>
      </c>
      <c r="F241">
        <v>0</v>
      </c>
      <c r="G241">
        <f>0*(-1)</f>
        <v>0</v>
      </c>
      <c r="H241">
        <v>7200</v>
      </c>
      <c r="I241">
        <v>0</v>
      </c>
      <c r="J241">
        <v>2.6806441065339199</v>
      </c>
      <c r="K241">
        <v>-8.9803187351999902</v>
      </c>
      <c r="L241">
        <v>116.037695481005</v>
      </c>
      <c r="M241">
        <v>1</v>
      </c>
      <c r="N241">
        <v>0</v>
      </c>
      <c r="O241">
        <f>0*(-1)</f>
        <v>0</v>
      </c>
      <c r="P241">
        <v>7200</v>
      </c>
      <c r="Q241">
        <v>0</v>
      </c>
      <c r="R241">
        <v>3.8491445156333599</v>
      </c>
      <c r="S241">
        <v>-5.2069275636542596</v>
      </c>
      <c r="T241">
        <v>21.7174963239958</v>
      </c>
      <c r="U241">
        <v>0</v>
      </c>
      <c r="V241">
        <v>3.9558180763765298</v>
      </c>
      <c r="W241">
        <f>5.34648080333452*(-1)</f>
        <v>-5.3464808033345204</v>
      </c>
      <c r="X241">
        <v>89.813318972999696</v>
      </c>
      <c r="Y241">
        <v>0</v>
      </c>
      <c r="Z241">
        <v>1.5941113292312299</v>
      </c>
      <c r="AA241">
        <v>-9.5465167700392008</v>
      </c>
      <c r="AB241">
        <v>29.487090896989599</v>
      </c>
      <c r="AC241">
        <v>0</v>
      </c>
      <c r="AD241">
        <v>1.5584223362718499</v>
      </c>
      <c r="AE241">
        <f>9.95974190101293*(-1)</f>
        <v>-9.9597419010129293</v>
      </c>
      <c r="AF241">
        <v>4190.7147791539901</v>
      </c>
      <c r="AG241">
        <v>0</v>
      </c>
      <c r="AH241">
        <v>1.5480485165340301</v>
      </c>
      <c r="AI241">
        <v>-1.40311555278464</v>
      </c>
      <c r="AJ241">
        <v>38.510323408991098</v>
      </c>
      <c r="AK241">
        <v>0</v>
      </c>
      <c r="AL241">
        <v>1.5480485165340301</v>
      </c>
      <c r="AM241">
        <f>1.40311555278464*(-1)</f>
        <v>-1.40311555278464</v>
      </c>
      <c r="AN241">
        <v>5.6565081420121697</v>
      </c>
      <c r="AO241">
        <v>0</v>
      </c>
      <c r="AP241">
        <v>1.1016822303928899</v>
      </c>
      <c r="AQ241">
        <v>-9.4719464283327195</v>
      </c>
      <c r="AR241">
        <v>49.2762459399964</v>
      </c>
      <c r="AS241">
        <v>1</v>
      </c>
      <c r="AT241">
        <v>0</v>
      </c>
      <c r="AU241">
        <f>0*(-1)</f>
        <v>0</v>
      </c>
      <c r="AV241">
        <v>7200</v>
      </c>
      <c r="AW241">
        <v>0</v>
      </c>
      <c r="AX241">
        <v>1.8894864221908301</v>
      </c>
      <c r="AY241">
        <v>-3.07801400968191</v>
      </c>
      <c r="AZ241">
        <v>103.558958733003</v>
      </c>
      <c r="BA241">
        <v>0</v>
      </c>
      <c r="BB241">
        <v>1.8044509891076701</v>
      </c>
      <c r="BC241">
        <f>2.67251270745964*(-1)</f>
        <v>-2.67251270745964</v>
      </c>
      <c r="BD241">
        <v>25.8826454889494</v>
      </c>
      <c r="BE241">
        <v>0</v>
      </c>
      <c r="BF241">
        <v>1.03734136504265</v>
      </c>
      <c r="BG241">
        <v>-9.0093552720885395</v>
      </c>
      <c r="BH241">
        <v>97.933496293000601</v>
      </c>
      <c r="BI241">
        <v>1</v>
      </c>
      <c r="BJ241">
        <v>0</v>
      </c>
      <c r="BK241">
        <f>0*(-1)</f>
        <v>0</v>
      </c>
      <c r="BL241">
        <v>7200</v>
      </c>
    </row>
    <row r="242" spans="1:64" x14ac:dyDescent="0.4">
      <c r="A242">
        <v>0</v>
      </c>
      <c r="B242">
        <v>4.0535575870632998</v>
      </c>
      <c r="C242">
        <v>-6.5177868019874801</v>
      </c>
      <c r="D242">
        <v>35.020259516000799</v>
      </c>
      <c r="E242">
        <v>0</v>
      </c>
      <c r="F242">
        <v>4.0038734773834301</v>
      </c>
      <c r="G242">
        <f>6.66303138393243*(-1)</f>
        <v>-6.66303138393243</v>
      </c>
      <c r="H242">
        <v>387.59646744799102</v>
      </c>
      <c r="I242">
        <v>0</v>
      </c>
      <c r="J242">
        <v>2.5404469618091001</v>
      </c>
      <c r="K242">
        <v>-9.5821749436690098</v>
      </c>
      <c r="L242">
        <v>91.953752749992404</v>
      </c>
      <c r="M242">
        <v>1</v>
      </c>
      <c r="N242">
        <v>0</v>
      </c>
      <c r="O242">
        <f>0*(-1)</f>
        <v>0</v>
      </c>
      <c r="P242">
        <v>7200</v>
      </c>
      <c r="Q242">
        <v>0</v>
      </c>
      <c r="R242">
        <v>1.5214499381298701</v>
      </c>
      <c r="S242">
        <v>-9.5659509416878201</v>
      </c>
      <c r="T242">
        <v>65.527617251005694</v>
      </c>
      <c r="U242">
        <v>0</v>
      </c>
      <c r="V242">
        <v>1.4690314980414001</v>
      </c>
      <c r="W242">
        <f>9.98492784541334*(-1)</f>
        <v>-9.9849278454133401</v>
      </c>
      <c r="X242">
        <v>4131.6065031129901</v>
      </c>
      <c r="Y242">
        <v>0</v>
      </c>
      <c r="Z242">
        <v>1.9574228746743401</v>
      </c>
      <c r="AA242">
        <v>-9.4694552673537409</v>
      </c>
      <c r="AB242">
        <v>32.546796949012702</v>
      </c>
      <c r="AC242">
        <v>1</v>
      </c>
      <c r="AD242">
        <v>0</v>
      </c>
      <c r="AE242">
        <f>0*(-1)</f>
        <v>0</v>
      </c>
      <c r="AF242">
        <v>7200</v>
      </c>
      <c r="AG242">
        <v>0</v>
      </c>
      <c r="AH242">
        <v>1.3092409210376601</v>
      </c>
      <c r="AI242">
        <v>-9.9414219379931499</v>
      </c>
      <c r="AJ242">
        <v>41.3334431679977</v>
      </c>
      <c r="AK242">
        <v>0</v>
      </c>
      <c r="AL242">
        <v>1.2880149854046901</v>
      </c>
      <c r="AM242">
        <f>9.98393164134115*(-1)</f>
        <v>-9.9839316413411492</v>
      </c>
      <c r="AN242">
        <v>4397.3735736850604</v>
      </c>
      <c r="AO242">
        <v>0</v>
      </c>
      <c r="AP242">
        <v>1.43365968887777</v>
      </c>
      <c r="AQ242">
        <v>-9.7336660182719292</v>
      </c>
      <c r="AR242">
        <v>54.834443934989302</v>
      </c>
      <c r="AS242">
        <v>1</v>
      </c>
      <c r="AT242">
        <v>0</v>
      </c>
      <c r="AU242">
        <f>0*(-1)</f>
        <v>0</v>
      </c>
      <c r="AV242">
        <v>7200</v>
      </c>
      <c r="AW242">
        <v>0</v>
      </c>
      <c r="AX242">
        <v>1.89240855126861</v>
      </c>
      <c r="AY242">
        <v>-4.7053585575774903</v>
      </c>
      <c r="AZ242">
        <v>58.437751097007997</v>
      </c>
      <c r="BA242">
        <v>0</v>
      </c>
      <c r="BB242">
        <v>1.9873131780344899</v>
      </c>
      <c r="BC242">
        <f>5.05335806120874*(-1)</f>
        <v>-5.0533580612087396</v>
      </c>
      <c r="BD242">
        <v>53.640388041967498</v>
      </c>
      <c r="BE242">
        <v>0</v>
      </c>
      <c r="BF242">
        <v>2.59053015383925</v>
      </c>
      <c r="BG242">
        <v>-5.2658616458054599</v>
      </c>
      <c r="BH242">
        <v>58.540555923987903</v>
      </c>
      <c r="BI242">
        <v>0</v>
      </c>
      <c r="BJ242">
        <v>2.6036302770000002</v>
      </c>
      <c r="BK242">
        <f>5.370506963*(-1)</f>
        <v>-5.3705069630000004</v>
      </c>
      <c r="BL242">
        <v>236.51641609999999</v>
      </c>
    </row>
    <row r="243" spans="1:64" x14ac:dyDescent="0.4">
      <c r="A243">
        <v>0</v>
      </c>
      <c r="B243">
        <v>2.5588879731185301</v>
      </c>
      <c r="C243">
        <v>-7.7030279566948296</v>
      </c>
      <c r="D243">
        <v>58.0265365439991</v>
      </c>
      <c r="E243">
        <v>0</v>
      </c>
      <c r="F243">
        <v>2.66141552829479</v>
      </c>
      <c r="G243">
        <f>8.49138586676177*(-1)</f>
        <v>-8.4913858667617692</v>
      </c>
      <c r="H243">
        <v>105.042662602994</v>
      </c>
      <c r="I243">
        <v>0</v>
      </c>
      <c r="J243">
        <v>2.2582143878241099</v>
      </c>
      <c r="K243">
        <v>-9.24792013238274</v>
      </c>
      <c r="L243">
        <v>115.867081798001</v>
      </c>
      <c r="M243">
        <v>0</v>
      </c>
      <c r="N243">
        <v>2.2152970054897998</v>
      </c>
      <c r="O243">
        <f>9.26484543655454*(-1)</f>
        <v>-9.2648454365545394</v>
      </c>
      <c r="P243">
        <v>164.87308088200999</v>
      </c>
      <c r="Q243">
        <v>0</v>
      </c>
      <c r="R243">
        <v>2.3640184857173598</v>
      </c>
      <c r="S243">
        <v>-7.7093532272923504</v>
      </c>
      <c r="T243">
        <v>52.172740448004298</v>
      </c>
      <c r="U243">
        <v>0</v>
      </c>
      <c r="V243">
        <v>2.5147852236327202</v>
      </c>
      <c r="W243">
        <f>8.25097218821493*(-1)</f>
        <v>-8.2509721882149307</v>
      </c>
      <c r="X243">
        <v>105.433792826021</v>
      </c>
      <c r="Y243">
        <v>0</v>
      </c>
      <c r="Z243">
        <v>2.53021119565829</v>
      </c>
      <c r="AA243">
        <v>-5.0938450257362602</v>
      </c>
      <c r="AB243">
        <v>45.765621088008601</v>
      </c>
      <c r="AC243">
        <v>0</v>
      </c>
      <c r="AD243">
        <v>2.4921435483264101</v>
      </c>
      <c r="AE243">
        <f>5.3154635502399*(-1)</f>
        <v>-5.3154635502399001</v>
      </c>
      <c r="AF243">
        <v>51.628785158973102</v>
      </c>
      <c r="AG243">
        <v>0</v>
      </c>
      <c r="AH243">
        <v>1.42447355699915</v>
      </c>
      <c r="AI243">
        <v>-8.49409772642543</v>
      </c>
      <c r="AJ243">
        <v>33.022647981997501</v>
      </c>
      <c r="AK243">
        <v>0</v>
      </c>
      <c r="AL243">
        <v>1.5797501430165199</v>
      </c>
      <c r="AM243">
        <f>8.49233315539716*(-1)</f>
        <v>-8.4923331553971604</v>
      </c>
      <c r="AN243">
        <v>121.701684248051</v>
      </c>
      <c r="AO243">
        <v>0</v>
      </c>
      <c r="AP243">
        <v>1.4371177455876001</v>
      </c>
      <c r="AQ243">
        <v>-1.46864644399775</v>
      </c>
      <c r="AR243">
        <v>73.672997877001706</v>
      </c>
      <c r="AS243">
        <v>0</v>
      </c>
      <c r="AT243">
        <v>2.0549625164585299</v>
      </c>
      <c r="AU243">
        <f>1.66946820620429*(-1)</f>
        <v>-1.66946820620429</v>
      </c>
      <c r="AV243">
        <v>4.9851819790201199</v>
      </c>
      <c r="AW243">
        <v>0</v>
      </c>
      <c r="AX243">
        <v>2.7258595131975798</v>
      </c>
      <c r="AY243">
        <v>-5.7462011106397899</v>
      </c>
      <c r="AZ243">
        <v>37.171964843990203</v>
      </c>
      <c r="BA243">
        <v>0</v>
      </c>
      <c r="BB243">
        <v>2.6446415706699198</v>
      </c>
      <c r="BC243">
        <f>5.84299544979187*(-1)</f>
        <v>-5.8429954497918697</v>
      </c>
      <c r="BD243">
        <v>130.659098342992</v>
      </c>
      <c r="BE243">
        <v>0</v>
      </c>
      <c r="BF243">
        <v>1.5035617032508599</v>
      </c>
      <c r="BG243">
        <v>-6.0111612818756699</v>
      </c>
      <c r="BH243">
        <v>97.425426135989198</v>
      </c>
      <c r="BI243">
        <v>0</v>
      </c>
      <c r="BJ243">
        <v>1.4394198979999999</v>
      </c>
      <c r="BK243">
        <f>5.501199051*(-1)</f>
        <v>-5.5011990510000004</v>
      </c>
      <c r="BL243">
        <v>81.321514469999997</v>
      </c>
    </row>
    <row r="244" spans="1:64" x14ac:dyDescent="0.4">
      <c r="A244">
        <v>0</v>
      </c>
      <c r="B244">
        <v>4.2838387370126103</v>
      </c>
      <c r="C244">
        <v>-6.7912091415776796</v>
      </c>
      <c r="D244">
        <v>34.850405618002597</v>
      </c>
      <c r="E244">
        <v>0</v>
      </c>
      <c r="F244">
        <v>4.0653785024627496</v>
      </c>
      <c r="G244">
        <f>7.3464111134628*(-1)</f>
        <v>-7.3464111134627998</v>
      </c>
      <c r="H244">
        <v>157.465463369997</v>
      </c>
      <c r="I244">
        <v>0</v>
      </c>
      <c r="J244">
        <v>3.2661186219603402</v>
      </c>
      <c r="K244">
        <v>-4.2747882226913303</v>
      </c>
      <c r="L244">
        <v>64.675912380000199</v>
      </c>
      <c r="M244">
        <v>0</v>
      </c>
      <c r="N244">
        <v>3.1420903043258099</v>
      </c>
      <c r="O244">
        <f>3.72432205204274*(-1)</f>
        <v>-3.7243220520427398</v>
      </c>
      <c r="P244">
        <v>58.598059413023201</v>
      </c>
      <c r="Q244">
        <v>0</v>
      </c>
      <c r="R244">
        <v>1.95241875926471</v>
      </c>
      <c r="S244">
        <v>-9.7952657821978804</v>
      </c>
      <c r="T244">
        <v>106.805332685995</v>
      </c>
      <c r="U244">
        <v>1</v>
      </c>
      <c r="V244">
        <v>0</v>
      </c>
      <c r="W244">
        <f>0*(-1)</f>
        <v>0</v>
      </c>
      <c r="X244">
        <v>7200</v>
      </c>
      <c r="Y244">
        <v>0</v>
      </c>
      <c r="Z244">
        <v>2.0909778281262699</v>
      </c>
      <c r="AA244">
        <v>-8.96386434636457</v>
      </c>
      <c r="AB244">
        <v>14.937365238001799</v>
      </c>
      <c r="AC244">
        <v>1</v>
      </c>
      <c r="AD244">
        <v>0</v>
      </c>
      <c r="AE244">
        <f>0*(-1)</f>
        <v>0</v>
      </c>
      <c r="AF244">
        <v>7200</v>
      </c>
      <c r="AG244">
        <v>0</v>
      </c>
      <c r="AH244">
        <v>3.8011049310453799</v>
      </c>
      <c r="AI244">
        <v>-2.68027702188474</v>
      </c>
      <c r="AJ244">
        <v>21.569694880003201</v>
      </c>
      <c r="AK244">
        <v>0</v>
      </c>
      <c r="AL244">
        <v>4.0299091805632798</v>
      </c>
      <c r="AM244">
        <f>2.55685281125574*(-1)</f>
        <v>-2.55685281125574</v>
      </c>
      <c r="AN244">
        <v>89.895904776989397</v>
      </c>
      <c r="AO244">
        <v>0</v>
      </c>
      <c r="AP244">
        <v>1.2414832613034199</v>
      </c>
      <c r="AQ244">
        <v>-9.6833978426998204</v>
      </c>
      <c r="AR244">
        <v>84.0485017909959</v>
      </c>
      <c r="AS244">
        <v>1</v>
      </c>
      <c r="AT244">
        <v>0</v>
      </c>
      <c r="AU244">
        <f>0*(-1)</f>
        <v>0</v>
      </c>
      <c r="AV244">
        <v>7200</v>
      </c>
      <c r="AW244">
        <v>0</v>
      </c>
      <c r="AX244">
        <v>1.0546244520456101</v>
      </c>
      <c r="AY244">
        <v>-9.6138335993480197</v>
      </c>
      <c r="AZ244">
        <v>58.365196830010902</v>
      </c>
      <c r="BA244">
        <v>0</v>
      </c>
      <c r="BB244">
        <v>0.99279749084458802</v>
      </c>
      <c r="BC244">
        <f>9.71852631109279*(-1)</f>
        <v>-9.7185263110927895</v>
      </c>
      <c r="BD244">
        <v>435.17107440903698</v>
      </c>
      <c r="BE244">
        <v>0</v>
      </c>
      <c r="BF244">
        <v>1.28468310728524</v>
      </c>
      <c r="BG244">
        <v>-7.9387788436605797</v>
      </c>
      <c r="BH244">
        <v>104.313542504998</v>
      </c>
      <c r="BI244">
        <v>0</v>
      </c>
      <c r="BJ244">
        <v>1.262276596</v>
      </c>
      <c r="BK244">
        <f>8.899845383*(-1)</f>
        <v>-8.8998453830000006</v>
      </c>
      <c r="BL244">
        <v>295.3572484</v>
      </c>
    </row>
    <row r="245" spans="1:64" x14ac:dyDescent="0.4">
      <c r="A245">
        <v>0</v>
      </c>
      <c r="B245">
        <v>3.14744265330916</v>
      </c>
      <c r="C245">
        <v>-9.7908564771516797</v>
      </c>
      <c r="D245">
        <v>58.628555934003003</v>
      </c>
      <c r="E245">
        <v>0</v>
      </c>
      <c r="F245">
        <v>3.1281341764948101</v>
      </c>
      <c r="G245">
        <f>9.78915556835086*(-1)</f>
        <v>-9.7891555683508606</v>
      </c>
      <c r="H245">
        <v>468.93897441899702</v>
      </c>
      <c r="I245">
        <v>0</v>
      </c>
      <c r="J245">
        <v>3.23226436079957</v>
      </c>
      <c r="K245">
        <v>-8.1170446405833196</v>
      </c>
      <c r="L245">
        <v>35.868509965002801</v>
      </c>
      <c r="M245">
        <v>0</v>
      </c>
      <c r="N245">
        <v>3.2391314164664902</v>
      </c>
      <c r="O245">
        <f>8.21473475630188*(-1)</f>
        <v>-8.2147347563018798</v>
      </c>
      <c r="P245">
        <v>233.43865593100699</v>
      </c>
      <c r="Q245">
        <v>0</v>
      </c>
      <c r="R245">
        <v>2.89821728528681</v>
      </c>
      <c r="S245">
        <v>-6.9394417268332003</v>
      </c>
      <c r="T245">
        <v>21.469473910008599</v>
      </c>
      <c r="U245">
        <v>0</v>
      </c>
      <c r="V245">
        <v>2.9424326888153298</v>
      </c>
      <c r="W245">
        <f>6.65387065394024*(-1)</f>
        <v>-6.6538706539402401</v>
      </c>
      <c r="X245">
        <v>243.89546906400901</v>
      </c>
      <c r="Y245">
        <v>0</v>
      </c>
      <c r="Z245">
        <v>0.941416376990722</v>
      </c>
      <c r="AA245">
        <v>-9.7464295226808009</v>
      </c>
      <c r="AB245">
        <v>44.245057709995301</v>
      </c>
      <c r="AC245">
        <v>1</v>
      </c>
      <c r="AD245">
        <v>0</v>
      </c>
      <c r="AE245">
        <f>0*(-1)</f>
        <v>0</v>
      </c>
      <c r="AF245">
        <v>7200</v>
      </c>
      <c r="AG245">
        <v>0</v>
      </c>
      <c r="AH245">
        <v>1.41720970482588</v>
      </c>
      <c r="AI245">
        <v>-9.1258508071773807</v>
      </c>
      <c r="AJ245">
        <v>37.4057227870071</v>
      </c>
      <c r="AK245">
        <v>1</v>
      </c>
      <c r="AL245">
        <v>0</v>
      </c>
      <c r="AM245">
        <f>0*(-1)</f>
        <v>0</v>
      </c>
      <c r="AN245">
        <v>7200</v>
      </c>
      <c r="AO245">
        <v>0</v>
      </c>
      <c r="AP245">
        <v>1.18270628627387</v>
      </c>
      <c r="AQ245">
        <v>-9.6366273757797405</v>
      </c>
      <c r="AR245">
        <v>79.378209495000107</v>
      </c>
      <c r="AS245">
        <v>1</v>
      </c>
      <c r="AT245">
        <v>0</v>
      </c>
      <c r="AU245">
        <f>0*(-1)</f>
        <v>0</v>
      </c>
      <c r="AV245">
        <v>7200</v>
      </c>
      <c r="AW245">
        <v>0</v>
      </c>
      <c r="AX245">
        <v>1.9732334426123299</v>
      </c>
      <c r="AY245">
        <v>-8.7782614340225997</v>
      </c>
      <c r="AZ245">
        <v>37.416795532000798</v>
      </c>
      <c r="BA245">
        <v>1</v>
      </c>
      <c r="BB245">
        <v>0</v>
      </c>
      <c r="BC245">
        <f>0*(-1)</f>
        <v>0</v>
      </c>
      <c r="BD245">
        <v>7200</v>
      </c>
      <c r="BE245">
        <v>0</v>
      </c>
      <c r="BF245">
        <v>1.48204743953012</v>
      </c>
      <c r="BG245">
        <v>-7.3118269886979901</v>
      </c>
      <c r="BH245">
        <v>87.414315753005198</v>
      </c>
      <c r="BI245">
        <v>0</v>
      </c>
      <c r="BJ245">
        <v>1.649141789</v>
      </c>
      <c r="BK245">
        <f>7.453012143*(-1)</f>
        <v>-7.4530121429999996</v>
      </c>
      <c r="BL245">
        <v>236.28891049999999</v>
      </c>
    </row>
    <row r="246" spans="1:64" x14ac:dyDescent="0.4">
      <c r="A246">
        <v>0</v>
      </c>
      <c r="B246">
        <v>3.0845240297402601</v>
      </c>
      <c r="C246">
        <v>-9.8169156839712404</v>
      </c>
      <c r="D246">
        <v>78.194282163996803</v>
      </c>
      <c r="E246">
        <v>1</v>
      </c>
      <c r="F246">
        <v>0</v>
      </c>
      <c r="G246">
        <f>0*(-1)</f>
        <v>0</v>
      </c>
      <c r="H246">
        <v>7200</v>
      </c>
      <c r="I246">
        <v>0</v>
      </c>
      <c r="J246">
        <v>2.0347435027088601</v>
      </c>
      <c r="K246">
        <v>-9.4497319267576394</v>
      </c>
      <c r="L246">
        <v>90.654506929990006</v>
      </c>
      <c r="M246">
        <v>1</v>
      </c>
      <c r="N246">
        <v>0</v>
      </c>
      <c r="O246">
        <f>0*(-1)</f>
        <v>0</v>
      </c>
      <c r="P246">
        <v>7200</v>
      </c>
      <c r="Q246">
        <v>0</v>
      </c>
      <c r="R246">
        <v>1.8120998880963499</v>
      </c>
      <c r="S246">
        <v>-9.4188166039320098</v>
      </c>
      <c r="T246">
        <v>53.089090733003097</v>
      </c>
      <c r="U246">
        <v>1</v>
      </c>
      <c r="V246">
        <v>0</v>
      </c>
      <c r="W246">
        <f>0*(-1)</f>
        <v>0</v>
      </c>
      <c r="X246">
        <v>7200</v>
      </c>
      <c r="Y246">
        <v>0</v>
      </c>
      <c r="Z246">
        <v>1.7609404282150301</v>
      </c>
      <c r="AA246">
        <v>-8.4825195943673801</v>
      </c>
      <c r="AB246">
        <v>41.1516452249925</v>
      </c>
      <c r="AC246">
        <v>1</v>
      </c>
      <c r="AD246">
        <v>0</v>
      </c>
      <c r="AE246">
        <f>0*(-1)</f>
        <v>0</v>
      </c>
      <c r="AF246">
        <v>7200</v>
      </c>
      <c r="AG246">
        <v>0</v>
      </c>
      <c r="AH246">
        <v>1.4242938268680301</v>
      </c>
      <c r="AI246">
        <v>-8.8878525222163098</v>
      </c>
      <c r="AJ246">
        <v>39.035584065000798</v>
      </c>
      <c r="AK246">
        <v>1</v>
      </c>
      <c r="AL246">
        <v>0</v>
      </c>
      <c r="AM246">
        <f>0*(-1)</f>
        <v>0</v>
      </c>
      <c r="AN246">
        <v>7200</v>
      </c>
      <c r="AO246">
        <v>0</v>
      </c>
      <c r="AP246">
        <v>0.80618993936675098</v>
      </c>
      <c r="AQ246">
        <v>-9.7198687111472495</v>
      </c>
      <c r="AR246">
        <v>58.391728504997403</v>
      </c>
      <c r="AS246">
        <v>1</v>
      </c>
      <c r="AT246">
        <v>0</v>
      </c>
      <c r="AU246">
        <f>0*(-1)</f>
        <v>0</v>
      </c>
      <c r="AV246">
        <v>7200</v>
      </c>
      <c r="AW246">
        <v>0</v>
      </c>
      <c r="AX246">
        <v>0.91121857306556198</v>
      </c>
      <c r="AY246">
        <v>-9.4157000445423993</v>
      </c>
      <c r="AZ246">
        <v>56.375600546991301</v>
      </c>
      <c r="BA246">
        <v>1</v>
      </c>
      <c r="BB246">
        <v>0</v>
      </c>
      <c r="BC246">
        <f>0*(-1)</f>
        <v>0</v>
      </c>
      <c r="BD246">
        <v>7200</v>
      </c>
      <c r="BE246">
        <v>0</v>
      </c>
      <c r="BF246">
        <v>0.68376037673148204</v>
      </c>
      <c r="BG246">
        <v>-9.6899547723560406</v>
      </c>
      <c r="BH246">
        <v>106.45688154100201</v>
      </c>
      <c r="BI246">
        <v>1</v>
      </c>
      <c r="BJ246">
        <v>0</v>
      </c>
      <c r="BK246">
        <f>0*(-1)</f>
        <v>0</v>
      </c>
      <c r="BL246">
        <v>7200</v>
      </c>
    </row>
    <row r="247" spans="1:64" x14ac:dyDescent="0.4">
      <c r="A247">
        <v>0</v>
      </c>
      <c r="B247">
        <v>2.4065997086826898</v>
      </c>
      <c r="C247">
        <v>-9.5406084340497905</v>
      </c>
      <c r="D247">
        <v>77.545581435006099</v>
      </c>
      <c r="E247">
        <v>1</v>
      </c>
      <c r="F247">
        <v>0</v>
      </c>
      <c r="G247">
        <f>0*(-1)</f>
        <v>0</v>
      </c>
      <c r="H247">
        <v>7200</v>
      </c>
      <c r="I247">
        <v>0</v>
      </c>
      <c r="J247">
        <v>3.8264629735189102</v>
      </c>
      <c r="K247">
        <v>-0.54873449358998605</v>
      </c>
      <c r="L247">
        <v>35.380744113004702</v>
      </c>
      <c r="M247">
        <v>0</v>
      </c>
      <c r="N247">
        <v>3.2015277000072602</v>
      </c>
      <c r="O247">
        <f>0.548400110382597*(-1)</f>
        <v>-0.54840011038259695</v>
      </c>
      <c r="P247">
        <v>8.1739705060026608</v>
      </c>
      <c r="Q247">
        <v>0</v>
      </c>
      <c r="R247">
        <v>2.3538551712008902</v>
      </c>
      <c r="S247">
        <v>-8.9219267169074001</v>
      </c>
      <c r="T247">
        <v>52.292227600002597</v>
      </c>
      <c r="U247">
        <v>1</v>
      </c>
      <c r="V247">
        <v>0</v>
      </c>
      <c r="W247">
        <f>0*(-1)</f>
        <v>0</v>
      </c>
      <c r="X247">
        <v>7200</v>
      </c>
      <c r="Y247">
        <v>0</v>
      </c>
      <c r="Z247">
        <v>2.83712260847429</v>
      </c>
      <c r="AA247">
        <v>-3.194089387849</v>
      </c>
      <c r="AB247">
        <v>33.384987730998503</v>
      </c>
      <c r="AC247">
        <v>0</v>
      </c>
      <c r="AD247">
        <v>3.0468794685810701</v>
      </c>
      <c r="AE247">
        <f>2.8898348420938*(-1)</f>
        <v>-2.8898348420938</v>
      </c>
      <c r="AF247">
        <v>45.855217884003601</v>
      </c>
      <c r="AG247">
        <v>0</v>
      </c>
      <c r="AH247">
        <v>3.3207381250267201</v>
      </c>
      <c r="AI247">
        <v>-4.4878345986398998</v>
      </c>
      <c r="AJ247">
        <v>36.294840270987997</v>
      </c>
      <c r="AK247">
        <v>0</v>
      </c>
      <c r="AL247">
        <v>3.4777419558865699</v>
      </c>
      <c r="AM247">
        <f>3.35208669554617*(-1)</f>
        <v>-3.3520866955461699</v>
      </c>
      <c r="AN247">
        <v>80.057172287022695</v>
      </c>
      <c r="AO247">
        <v>0</v>
      </c>
      <c r="AP247">
        <v>1.32880623115135</v>
      </c>
      <c r="AQ247">
        <v>-7.1746184780291404</v>
      </c>
      <c r="AR247">
        <v>33.053184534000998</v>
      </c>
      <c r="AS247">
        <v>0</v>
      </c>
      <c r="AT247">
        <v>1.49467049529091</v>
      </c>
      <c r="AU247">
        <f>7.71123444001982*(-1)</f>
        <v>-7.7112344400198198</v>
      </c>
      <c r="AV247">
        <v>65.316189388045998</v>
      </c>
      <c r="AW247">
        <v>0</v>
      </c>
      <c r="AX247">
        <v>1.39047389874065</v>
      </c>
      <c r="AY247">
        <v>-9.4627216895031108</v>
      </c>
      <c r="AZ247">
        <v>36.393050286991603</v>
      </c>
      <c r="BA247">
        <v>0</v>
      </c>
      <c r="BB247">
        <v>1.24400748755062</v>
      </c>
      <c r="BC247">
        <f>9.66681128313819*(-1)</f>
        <v>-9.6668112831381894</v>
      </c>
      <c r="BD247">
        <v>290.48821166297398</v>
      </c>
      <c r="BE247">
        <v>0</v>
      </c>
      <c r="BF247">
        <v>0.80744749038746899</v>
      </c>
      <c r="BG247">
        <v>-9.7467291129305895</v>
      </c>
      <c r="BH247">
        <v>71.872132933000103</v>
      </c>
      <c r="BI247">
        <v>1</v>
      </c>
      <c r="BJ247">
        <v>0</v>
      </c>
      <c r="BK247">
        <f>0*(-1)</f>
        <v>0</v>
      </c>
      <c r="BL247">
        <v>7200</v>
      </c>
    </row>
    <row r="248" spans="1:64" x14ac:dyDescent="0.4">
      <c r="A248">
        <v>0</v>
      </c>
      <c r="B248">
        <v>5.10917634708058</v>
      </c>
      <c r="C248">
        <v>-4.0742737839610097</v>
      </c>
      <c r="D248">
        <v>34.538912686002703</v>
      </c>
      <c r="E248">
        <v>0</v>
      </c>
      <c r="F248">
        <v>4.7539117023684199</v>
      </c>
      <c r="G248">
        <f>4.23688733639215*(-1)</f>
        <v>-4.23688733639215</v>
      </c>
      <c r="H248">
        <v>148.21805379202101</v>
      </c>
      <c r="I248">
        <v>0</v>
      </c>
      <c r="J248">
        <v>3.2592352569009599</v>
      </c>
      <c r="K248">
        <v>-7.2301408053218896</v>
      </c>
      <c r="L248">
        <v>34.802303582997403</v>
      </c>
      <c r="M248">
        <v>0</v>
      </c>
      <c r="N248">
        <v>3.1926433079248202</v>
      </c>
      <c r="O248">
        <f>7.36352796350475*(-1)</f>
        <v>-7.3635279635047501</v>
      </c>
      <c r="P248">
        <v>211.53505306001099</v>
      </c>
      <c r="Q248">
        <v>0</v>
      </c>
      <c r="R248">
        <v>2.4860862764658802</v>
      </c>
      <c r="S248">
        <v>-6.7650402496755797</v>
      </c>
      <c r="T248">
        <v>96.360785436991094</v>
      </c>
      <c r="U248">
        <v>0</v>
      </c>
      <c r="V248">
        <v>2.6392593443775998</v>
      </c>
      <c r="W248">
        <f>6.79330708039704*(-1)</f>
        <v>-6.7933070803970397</v>
      </c>
      <c r="X248">
        <v>83.865687735029496</v>
      </c>
      <c r="Y248">
        <v>0</v>
      </c>
      <c r="Z248">
        <v>1.2947162527065601</v>
      </c>
      <c r="AA248">
        <v>-9.0112639129661201</v>
      </c>
      <c r="AB248">
        <v>43.548859047004903</v>
      </c>
      <c r="AC248">
        <v>1</v>
      </c>
      <c r="AD248">
        <v>0</v>
      </c>
      <c r="AE248">
        <f>0*(-1)</f>
        <v>0</v>
      </c>
      <c r="AF248">
        <v>7200</v>
      </c>
      <c r="AG248">
        <v>0</v>
      </c>
      <c r="AH248">
        <v>1.7422566893374001</v>
      </c>
      <c r="AI248">
        <v>-9.2794897785104098</v>
      </c>
      <c r="AJ248">
        <v>38.038412748996002</v>
      </c>
      <c r="AK248">
        <v>0</v>
      </c>
      <c r="AL248">
        <v>1.6291743262504099</v>
      </c>
      <c r="AM248">
        <f>9.55149749096031*(-1)</f>
        <v>-9.5514974909603101</v>
      </c>
      <c r="AN248">
        <v>333.21941668400501</v>
      </c>
      <c r="AO248">
        <v>0</v>
      </c>
      <c r="AP248">
        <v>2.2741330111042699</v>
      </c>
      <c r="AQ248">
        <v>-7.9851397135893398</v>
      </c>
      <c r="AR248">
        <v>51.472929447001597</v>
      </c>
      <c r="AS248">
        <v>1</v>
      </c>
      <c r="AT248">
        <v>0</v>
      </c>
      <c r="AU248">
        <f>0*(-1)</f>
        <v>0</v>
      </c>
      <c r="AV248">
        <v>7200</v>
      </c>
      <c r="AW248">
        <v>0</v>
      </c>
      <c r="AX248">
        <v>1.0778277739551001</v>
      </c>
      <c r="AY248">
        <v>-9.3320750051828991</v>
      </c>
      <c r="AZ248">
        <v>55.092265193001303</v>
      </c>
      <c r="BA248">
        <v>1</v>
      </c>
      <c r="BB248">
        <v>0</v>
      </c>
      <c r="BC248">
        <f>0*(-1)</f>
        <v>0</v>
      </c>
      <c r="BD248">
        <v>7200</v>
      </c>
      <c r="BE248">
        <v>0</v>
      </c>
      <c r="BF248">
        <v>1.19052555934541</v>
      </c>
      <c r="BG248">
        <v>-9.6181935377477092</v>
      </c>
      <c r="BH248">
        <v>52.5890048109868</v>
      </c>
      <c r="BI248">
        <v>1</v>
      </c>
      <c r="BJ248">
        <v>0</v>
      </c>
      <c r="BK248">
        <f>0*(-1)</f>
        <v>0</v>
      </c>
      <c r="BL248">
        <v>7200</v>
      </c>
    </row>
    <row r="249" spans="1:64" x14ac:dyDescent="0.4">
      <c r="A249">
        <v>0</v>
      </c>
      <c r="B249">
        <v>2.6117505280677298</v>
      </c>
      <c r="C249">
        <v>-0.368317440055907</v>
      </c>
      <c r="D249">
        <v>33.487185817997599</v>
      </c>
      <c r="E249">
        <v>0</v>
      </c>
      <c r="F249">
        <v>3.3160914707262799</v>
      </c>
      <c r="G249">
        <f>0.369886364141645*(-1)</f>
        <v>-0.369886364141645</v>
      </c>
      <c r="H249">
        <v>6.2610481759766099</v>
      </c>
      <c r="I249">
        <v>0</v>
      </c>
      <c r="J249">
        <v>2.5514301677048201</v>
      </c>
      <c r="K249">
        <v>-9.4232721225224303</v>
      </c>
      <c r="L249">
        <v>91.628210402996004</v>
      </c>
      <c r="M249">
        <v>1</v>
      </c>
      <c r="N249">
        <v>0</v>
      </c>
      <c r="O249">
        <f>0*(-1)</f>
        <v>0</v>
      </c>
      <c r="P249">
        <v>7200</v>
      </c>
      <c r="Q249">
        <v>0</v>
      </c>
      <c r="R249">
        <v>2.5735986437439902</v>
      </c>
      <c r="S249">
        <v>-7.3659007152604703</v>
      </c>
      <c r="T249">
        <v>52.039165145993998</v>
      </c>
      <c r="U249">
        <v>0</v>
      </c>
      <c r="V249">
        <v>2.5558433457038299</v>
      </c>
      <c r="W249">
        <f>7.78637685835598*(-1)</f>
        <v>-7.7863768583559798</v>
      </c>
      <c r="X249">
        <v>133.31249425600899</v>
      </c>
      <c r="Y249">
        <v>0</v>
      </c>
      <c r="Z249">
        <v>1.5055026602384101</v>
      </c>
      <c r="AA249">
        <v>-9.9658390092005504</v>
      </c>
      <c r="AB249">
        <v>50.016838858995399</v>
      </c>
      <c r="AC249">
        <v>1</v>
      </c>
      <c r="AD249">
        <v>0</v>
      </c>
      <c r="AE249">
        <f>0*(-1)</f>
        <v>0</v>
      </c>
      <c r="AF249">
        <v>7200</v>
      </c>
      <c r="AG249">
        <v>0</v>
      </c>
      <c r="AH249">
        <v>1.57459318287632</v>
      </c>
      <c r="AI249">
        <v>-9.1908133686982705</v>
      </c>
      <c r="AJ249">
        <v>44.752876628001097</v>
      </c>
      <c r="AK249">
        <v>1</v>
      </c>
      <c r="AL249">
        <v>0</v>
      </c>
      <c r="AM249">
        <f>0*(-1)</f>
        <v>0</v>
      </c>
      <c r="AN249">
        <v>7200</v>
      </c>
      <c r="AO249">
        <v>0</v>
      </c>
      <c r="AP249">
        <v>1.3193983239601299</v>
      </c>
      <c r="AQ249">
        <v>-9.8506396423024096</v>
      </c>
      <c r="AR249">
        <v>31.7548294800071</v>
      </c>
      <c r="AS249">
        <v>1</v>
      </c>
      <c r="AT249">
        <v>0</v>
      </c>
      <c r="AU249">
        <f>0*(-1)</f>
        <v>0</v>
      </c>
      <c r="AV249">
        <v>7200</v>
      </c>
      <c r="AW249">
        <v>0</v>
      </c>
      <c r="AX249">
        <v>0.98524760008880097</v>
      </c>
      <c r="AY249">
        <v>-9.9787047674404192</v>
      </c>
      <c r="AZ249">
        <v>59.740843419989602</v>
      </c>
      <c r="BA249">
        <v>1</v>
      </c>
      <c r="BB249">
        <v>0</v>
      </c>
      <c r="BC249">
        <f>0*(-1)</f>
        <v>0</v>
      </c>
      <c r="BD249">
        <v>7200</v>
      </c>
      <c r="BE249">
        <v>0</v>
      </c>
      <c r="BF249">
        <v>1.0541432229779799</v>
      </c>
      <c r="BG249">
        <v>-9.0129314418924409</v>
      </c>
      <c r="BH249">
        <v>92.069994542005503</v>
      </c>
      <c r="BI249">
        <v>0</v>
      </c>
      <c r="BJ249">
        <v>0.97735038500000004</v>
      </c>
      <c r="BK249">
        <f>8.903410748*(-1)</f>
        <v>-8.9034107480000007</v>
      </c>
      <c r="BL249">
        <v>313.52956310000002</v>
      </c>
    </row>
    <row r="250" spans="1:64" x14ac:dyDescent="0.4">
      <c r="A250">
        <v>0</v>
      </c>
      <c r="B250">
        <v>3.4633273192730401</v>
      </c>
      <c r="C250">
        <v>-1.3661023481279899</v>
      </c>
      <c r="D250">
        <v>77.967961801994505</v>
      </c>
      <c r="E250">
        <v>0</v>
      </c>
      <c r="F250">
        <v>3.0315342931288001</v>
      </c>
      <c r="G250">
        <f>1.34908435398147*(-1)</f>
        <v>-1.3490843539814701</v>
      </c>
      <c r="H250">
        <v>17.320988837978799</v>
      </c>
      <c r="I250">
        <v>0</v>
      </c>
      <c r="J250">
        <v>2.3702858212631299</v>
      </c>
      <c r="K250">
        <v>-8.7415730932959299</v>
      </c>
      <c r="L250">
        <v>116.294799363997</v>
      </c>
      <c r="M250">
        <v>1</v>
      </c>
      <c r="N250">
        <v>0</v>
      </c>
      <c r="O250">
        <f>0*(-1)</f>
        <v>0</v>
      </c>
      <c r="P250">
        <v>7200</v>
      </c>
      <c r="Q250">
        <v>0</v>
      </c>
      <c r="R250">
        <v>1.9626670295448101</v>
      </c>
      <c r="S250">
        <v>-9.2045289594372193</v>
      </c>
      <c r="T250">
        <v>67.550281011994201</v>
      </c>
      <c r="U250">
        <v>1</v>
      </c>
      <c r="V250">
        <v>0</v>
      </c>
      <c r="W250">
        <f>0*(-1)</f>
        <v>0</v>
      </c>
      <c r="X250">
        <v>7200</v>
      </c>
      <c r="Y250">
        <v>0</v>
      </c>
      <c r="Z250">
        <v>1.2836438066332001</v>
      </c>
      <c r="AA250">
        <v>-9.4135528825327395</v>
      </c>
      <c r="AB250">
        <v>29.369153413004799</v>
      </c>
      <c r="AC250">
        <v>1</v>
      </c>
      <c r="AD250">
        <v>0</v>
      </c>
      <c r="AE250">
        <f>0*(-1)</f>
        <v>0</v>
      </c>
      <c r="AF250">
        <v>7200</v>
      </c>
      <c r="AG250">
        <v>0</v>
      </c>
      <c r="AH250">
        <v>1.70493543747037</v>
      </c>
      <c r="AI250">
        <v>-8.1756040556839498</v>
      </c>
      <c r="AJ250">
        <v>12.4267408989981</v>
      </c>
      <c r="AK250">
        <v>0</v>
      </c>
      <c r="AL250">
        <v>1.75496165732773</v>
      </c>
      <c r="AM250">
        <f>7.90051027153088*(-1)</f>
        <v>-7.9005102715308801</v>
      </c>
      <c r="AN250">
        <v>97.259602234000297</v>
      </c>
      <c r="AO250">
        <v>0</v>
      </c>
      <c r="AP250">
        <v>1.35282599209814</v>
      </c>
      <c r="AQ250">
        <v>-9.3443380221801</v>
      </c>
      <c r="AR250">
        <v>32.129630737996102</v>
      </c>
      <c r="AS250">
        <v>0</v>
      </c>
      <c r="AT250">
        <v>1.3577278302198199</v>
      </c>
      <c r="AU250">
        <f>9.40007605672232*(-1)</f>
        <v>-9.4000760567223196</v>
      </c>
      <c r="AV250">
        <v>282.66516723099602</v>
      </c>
      <c r="AW250">
        <v>0</v>
      </c>
      <c r="AX250">
        <v>1.0456744872958501</v>
      </c>
      <c r="AY250">
        <v>-9.9438397575685702</v>
      </c>
      <c r="AZ250">
        <v>124.905773687001</v>
      </c>
      <c r="BA250">
        <v>1</v>
      </c>
      <c r="BB250">
        <v>0</v>
      </c>
      <c r="BC250">
        <f>0*(-1)</f>
        <v>0</v>
      </c>
      <c r="BD250">
        <v>7200</v>
      </c>
      <c r="BE250">
        <v>0</v>
      </c>
      <c r="BF250">
        <v>1.03325184048802</v>
      </c>
      <c r="BG250">
        <v>-9.2388179151000909</v>
      </c>
      <c r="BH250">
        <v>70.378910585000995</v>
      </c>
      <c r="BI250">
        <v>0</v>
      </c>
      <c r="BJ250">
        <v>1.0244052779999999</v>
      </c>
      <c r="BK250">
        <f>9.2573073*(-1)</f>
        <v>-9.2573073000000008</v>
      </c>
      <c r="BL250">
        <v>449.93044149999997</v>
      </c>
    </row>
    <row r="251" spans="1:64" x14ac:dyDescent="0.4">
      <c r="A251">
        <v>0</v>
      </c>
      <c r="B251">
        <v>3.3459399145832101</v>
      </c>
      <c r="C251">
        <v>-6.3646468774287301</v>
      </c>
      <c r="D251">
        <v>77.545794705001697</v>
      </c>
      <c r="E251">
        <v>0</v>
      </c>
      <c r="F251">
        <v>3.2982590246307102</v>
      </c>
      <c r="G251">
        <f>6.4415630833081*(-1)</f>
        <v>-6.4415630833081003</v>
      </c>
      <c r="H251">
        <v>94.093121228011995</v>
      </c>
      <c r="I251">
        <v>0</v>
      </c>
      <c r="J251">
        <v>3.8369688540369502</v>
      </c>
      <c r="K251">
        <v>-6.6750311346887798</v>
      </c>
      <c r="L251">
        <v>35.542203306002101</v>
      </c>
      <c r="M251">
        <v>0</v>
      </c>
      <c r="N251">
        <v>3.7381288244901301</v>
      </c>
      <c r="O251">
        <f>6.97090165474235*(-1)</f>
        <v>-6.9709016547423497</v>
      </c>
      <c r="P251">
        <v>166.441332991991</v>
      </c>
      <c r="Q251">
        <v>0</v>
      </c>
      <c r="R251">
        <v>4.7103757067324299</v>
      </c>
      <c r="S251">
        <v>-1.0270621609655199</v>
      </c>
      <c r="T251">
        <v>23.071952179001499</v>
      </c>
      <c r="U251">
        <v>0</v>
      </c>
      <c r="V251">
        <v>4.4124482207187903</v>
      </c>
      <c r="W251">
        <f>0.961949327721608*(-1)</f>
        <v>-0.96194932772160802</v>
      </c>
      <c r="X251">
        <v>24.3635376299498</v>
      </c>
      <c r="Y251">
        <v>0</v>
      </c>
      <c r="Z251">
        <v>1.6262742448466001</v>
      </c>
      <c r="AA251">
        <v>-9.3230257598640698</v>
      </c>
      <c r="AB251">
        <v>2.17536536099214</v>
      </c>
      <c r="AC251">
        <v>1</v>
      </c>
      <c r="AD251">
        <v>0</v>
      </c>
      <c r="AE251">
        <f>0*(-1)</f>
        <v>0</v>
      </c>
      <c r="AF251">
        <v>7200</v>
      </c>
      <c r="AG251">
        <v>0</v>
      </c>
      <c r="AH251">
        <v>1.31278937579493</v>
      </c>
      <c r="AI251">
        <v>-9.9400773003992899</v>
      </c>
      <c r="AJ251">
        <v>26.0740749950055</v>
      </c>
      <c r="AK251">
        <v>1</v>
      </c>
      <c r="AL251">
        <v>0</v>
      </c>
      <c r="AM251">
        <f>0*(-1)</f>
        <v>0</v>
      </c>
      <c r="AN251">
        <v>7200</v>
      </c>
      <c r="AO251">
        <v>0</v>
      </c>
      <c r="AP251">
        <v>1.37429649781309</v>
      </c>
      <c r="AQ251">
        <v>-9.7870726253792402</v>
      </c>
      <c r="AR251">
        <v>29.712732393003499</v>
      </c>
      <c r="AS251">
        <v>1</v>
      </c>
      <c r="AT251">
        <v>0</v>
      </c>
      <c r="AU251">
        <f>0*(-1)</f>
        <v>0</v>
      </c>
      <c r="AV251">
        <v>7200</v>
      </c>
      <c r="AW251">
        <v>0</v>
      </c>
      <c r="AX251">
        <v>1.02108648681449</v>
      </c>
      <c r="AY251">
        <v>-9.4129389361860696</v>
      </c>
      <c r="AZ251">
        <v>122.943147322992</v>
      </c>
      <c r="BA251">
        <v>1</v>
      </c>
      <c r="BB251">
        <v>0</v>
      </c>
      <c r="BC251">
        <f>0*(-1)</f>
        <v>0</v>
      </c>
      <c r="BD251">
        <v>7200</v>
      </c>
      <c r="BE251">
        <v>0</v>
      </c>
      <c r="BF251">
        <v>1.5424004861698599</v>
      </c>
      <c r="BG251">
        <v>-8.9721061113153109</v>
      </c>
      <c r="BH251">
        <v>58.4257183860027</v>
      </c>
      <c r="BI251">
        <v>0</v>
      </c>
      <c r="BJ251">
        <v>1.561533979</v>
      </c>
      <c r="BK251">
        <f>8.869070467*(-1)</f>
        <v>-8.8690704670000002</v>
      </c>
      <c r="BL251">
        <v>457.18142230000001</v>
      </c>
    </row>
    <row r="252" spans="1:64" x14ac:dyDescent="0.4">
      <c r="A252">
        <v>0</v>
      </c>
      <c r="B252">
        <v>5.6008422402404197</v>
      </c>
      <c r="C252">
        <v>-2.6312536476927302</v>
      </c>
      <c r="D252">
        <v>33.638217343999699</v>
      </c>
      <c r="E252">
        <v>0</v>
      </c>
      <c r="F252">
        <v>5.63204835269147</v>
      </c>
      <c r="G252">
        <f>2.65368150632919*(-1)</f>
        <v>-2.6536815063291899</v>
      </c>
      <c r="H252">
        <v>155.63049565401101</v>
      </c>
      <c r="I252">
        <v>0</v>
      </c>
      <c r="J252">
        <v>4.8328761120166099</v>
      </c>
      <c r="K252">
        <v>-2.4896285696320102</v>
      </c>
      <c r="L252">
        <v>38.116269266989498</v>
      </c>
      <c r="M252">
        <v>0</v>
      </c>
      <c r="N252">
        <v>5.0738517330208701</v>
      </c>
      <c r="O252">
        <f>2.39962650121617*(-1)</f>
        <v>-2.3996265012161699</v>
      </c>
      <c r="P252">
        <v>71.906254809990003</v>
      </c>
      <c r="Q252">
        <v>0</v>
      </c>
      <c r="R252">
        <v>2.33877460385962</v>
      </c>
      <c r="S252">
        <v>-8.3593600567621298</v>
      </c>
      <c r="T252">
        <v>91.251997298997594</v>
      </c>
      <c r="U252">
        <v>0</v>
      </c>
      <c r="V252">
        <v>2.29425022815966</v>
      </c>
      <c r="W252">
        <f>8.19477249128755*(-1)</f>
        <v>-8.1947724912875497</v>
      </c>
      <c r="X252">
        <v>133.32491083699199</v>
      </c>
      <c r="Y252">
        <v>0</v>
      </c>
      <c r="Z252">
        <v>1.7441157427476801</v>
      </c>
      <c r="AA252">
        <v>-9.5748462444569604</v>
      </c>
      <c r="AB252">
        <v>18.6138272620009</v>
      </c>
      <c r="AC252">
        <v>1</v>
      </c>
      <c r="AD252">
        <v>0</v>
      </c>
      <c r="AE252">
        <f>0*(-1)</f>
        <v>0</v>
      </c>
      <c r="AF252">
        <v>7200</v>
      </c>
      <c r="AG252">
        <v>0</v>
      </c>
      <c r="AH252">
        <v>1.62225178732022</v>
      </c>
      <c r="AI252">
        <v>-8.9083093554708892</v>
      </c>
      <c r="AJ252">
        <v>30.060499669009001</v>
      </c>
      <c r="AK252">
        <v>1</v>
      </c>
      <c r="AL252">
        <v>0</v>
      </c>
      <c r="AM252">
        <f>0*(-1)</f>
        <v>0</v>
      </c>
      <c r="AN252">
        <v>7200</v>
      </c>
      <c r="AO252">
        <v>0</v>
      </c>
      <c r="AP252">
        <v>0.70379200363449002</v>
      </c>
      <c r="AQ252">
        <v>-9.7964797510532193</v>
      </c>
      <c r="AR252">
        <v>63.957870395999599</v>
      </c>
      <c r="AS252">
        <v>1</v>
      </c>
      <c r="AT252">
        <v>0</v>
      </c>
      <c r="AU252">
        <f>0*(-1)</f>
        <v>0</v>
      </c>
      <c r="AV252">
        <v>7200</v>
      </c>
      <c r="AW252">
        <v>0</v>
      </c>
      <c r="AX252">
        <v>1.70785905357171</v>
      </c>
      <c r="AY252">
        <v>-6.8474244498168098</v>
      </c>
      <c r="AZ252">
        <v>48.585321348000399</v>
      </c>
      <c r="BA252">
        <v>0</v>
      </c>
      <c r="BB252">
        <v>1.9283907372898399</v>
      </c>
      <c r="BC252">
        <f>5.98873178705948*(-1)</f>
        <v>-5.9887317870594803</v>
      </c>
      <c r="BD252">
        <v>96.953156691975806</v>
      </c>
      <c r="BE252">
        <v>0</v>
      </c>
      <c r="BF252">
        <v>0.85753534770037099</v>
      </c>
      <c r="BG252">
        <v>-9.9946219203714701</v>
      </c>
      <c r="BH252">
        <v>89.103776941003105</v>
      </c>
      <c r="BI252">
        <v>1</v>
      </c>
      <c r="BJ252">
        <v>0</v>
      </c>
      <c r="BK252">
        <f>0*(-1)</f>
        <v>0</v>
      </c>
      <c r="BL252">
        <v>7200</v>
      </c>
    </row>
    <row r="253" spans="1:64" x14ac:dyDescent="0.4">
      <c r="A253">
        <v>0</v>
      </c>
      <c r="B253">
        <v>2.70152866642727</v>
      </c>
      <c r="C253">
        <v>-9.7090527091204102</v>
      </c>
      <c r="D253">
        <v>76.815358749001405</v>
      </c>
      <c r="E253">
        <v>1</v>
      </c>
      <c r="F253">
        <v>0</v>
      </c>
      <c r="G253">
        <f>0*(-1)</f>
        <v>0</v>
      </c>
      <c r="H253">
        <v>7200</v>
      </c>
      <c r="I253">
        <v>0</v>
      </c>
      <c r="J253">
        <v>4.5752859008447802</v>
      </c>
      <c r="K253">
        <v>-3.7131071454006999</v>
      </c>
      <c r="L253">
        <v>36.377614748998802</v>
      </c>
      <c r="M253">
        <v>0</v>
      </c>
      <c r="N253">
        <v>4.5877315128036296</v>
      </c>
      <c r="O253">
        <f>3.79392600657681*(-1)</f>
        <v>-3.7939260065768101</v>
      </c>
      <c r="P253">
        <v>131.02001686702701</v>
      </c>
      <c r="Q253">
        <v>0</v>
      </c>
      <c r="R253">
        <v>1.64086187550241</v>
      </c>
      <c r="S253">
        <v>-9.5120449844603403</v>
      </c>
      <c r="T253">
        <v>41.875218550005201</v>
      </c>
      <c r="U253">
        <v>1</v>
      </c>
      <c r="V253">
        <v>0</v>
      </c>
      <c r="W253">
        <f>0*(-1)</f>
        <v>0</v>
      </c>
      <c r="X253">
        <v>7200</v>
      </c>
      <c r="Y253">
        <v>0</v>
      </c>
      <c r="Z253">
        <v>3.7992085955015198</v>
      </c>
      <c r="AA253">
        <v>-3.1964101785029002</v>
      </c>
      <c r="AB253">
        <v>15.8638976499933</v>
      </c>
      <c r="AC253">
        <v>0</v>
      </c>
      <c r="AD253">
        <v>4.3508360796041297</v>
      </c>
      <c r="AE253">
        <f>3.0183156963574*(-1)</f>
        <v>-3.0183156963574</v>
      </c>
      <c r="AF253">
        <v>102.694565030047</v>
      </c>
      <c r="AG253">
        <v>0</v>
      </c>
      <c r="AH253">
        <v>1.36916248578744</v>
      </c>
      <c r="AI253">
        <v>-7.7076860122160102</v>
      </c>
      <c r="AJ253">
        <v>0.26085352699737901</v>
      </c>
      <c r="AK253">
        <v>0</v>
      </c>
      <c r="AL253">
        <v>1.2087419641106101</v>
      </c>
      <c r="AM253">
        <f>9.7923063541725*(-1)</f>
        <v>-9.7923063541724993</v>
      </c>
      <c r="AN253">
        <v>2330.2183412639401</v>
      </c>
      <c r="AO253">
        <v>0</v>
      </c>
      <c r="AP253">
        <v>1.3260443249359299</v>
      </c>
      <c r="AQ253">
        <v>-9.7599170808520306</v>
      </c>
      <c r="AR253">
        <v>51.627433257002799</v>
      </c>
      <c r="AS253">
        <v>1</v>
      </c>
      <c r="AT253">
        <v>0</v>
      </c>
      <c r="AU253">
        <f>0*(-1)</f>
        <v>0</v>
      </c>
      <c r="AV253">
        <v>7200</v>
      </c>
      <c r="AW253">
        <v>0</v>
      </c>
      <c r="AX253">
        <v>1.2827344835632299</v>
      </c>
      <c r="AY253">
        <v>-9.0307053726101802</v>
      </c>
      <c r="AZ253">
        <v>48.916587030005701</v>
      </c>
      <c r="BA253">
        <v>0</v>
      </c>
      <c r="BB253">
        <v>1.2891978482686599</v>
      </c>
      <c r="BC253">
        <f>8.97947579478158*(-1)</f>
        <v>-8.97947579478158</v>
      </c>
      <c r="BD253">
        <v>235.91347371693701</v>
      </c>
      <c r="BE253">
        <v>0</v>
      </c>
      <c r="BF253">
        <v>3.4036310820929798</v>
      </c>
      <c r="BG253">
        <v>-2.6355513382151998</v>
      </c>
      <c r="BH253">
        <v>52.851715879994998</v>
      </c>
      <c r="BI253">
        <v>0</v>
      </c>
      <c r="BJ253">
        <v>3.4465332254944498</v>
      </c>
      <c r="BK253">
        <f>2.56047491829787*(-1)</f>
        <v>-2.5604749182978699</v>
      </c>
      <c r="BL253">
        <v>109.80461504601401</v>
      </c>
    </row>
    <row r="255" spans="1:64" x14ac:dyDescent="0.4">
      <c r="A255">
        <f>SUM(A4:A253)</f>
        <v>0</v>
      </c>
      <c r="B255">
        <f>AVERAGEA(B4:B253)</f>
        <v>3.6469351154411291</v>
      </c>
      <c r="C255">
        <f>AVERAGEA(C4:C253)</f>
        <v>-6.7203439965541243</v>
      </c>
      <c r="D255">
        <f>AVERAGEA(D4:D253)</f>
        <v>56.262300214604032</v>
      </c>
      <c r="E255">
        <f>SUM(E4:E253)</f>
        <v>108</v>
      </c>
      <c r="F255">
        <f>AVERAGEA(F4:F253)</f>
        <v>2.3470074811403383</v>
      </c>
      <c r="G255">
        <f>AVERAGEA(G4:G253)</f>
        <v>-2.622845981366126</v>
      </c>
      <c r="H255">
        <f>AVERAGEA(H4:H253)</f>
        <v>1379.9220793459715</v>
      </c>
      <c r="I255">
        <f>SUM(I4:I253)</f>
        <v>0</v>
      </c>
      <c r="J255">
        <f>AVERAGEA(J4:J253)</f>
        <v>2.8231087589427322</v>
      </c>
      <c r="K255">
        <f>AVERAGEA(K4:K253)</f>
        <v>-7.3821480692971466</v>
      </c>
      <c r="L255">
        <f>AVERAGEA(L4:L253)</f>
        <v>76.877464487407664</v>
      </c>
      <c r="M255">
        <f>SUM(M4:M253)</f>
        <v>113</v>
      </c>
      <c r="N255">
        <f>AVERAGEA(N4:N253)</f>
        <v>1.7973883237184829</v>
      </c>
      <c r="O255">
        <f>AVERAGEA(O4:O253)</f>
        <v>-3.1158675905280178</v>
      </c>
      <c r="P255">
        <f>AVERAGEA(P4:P253)</f>
        <v>1554.3258520957679</v>
      </c>
      <c r="Q255">
        <f>SUM(Q4:Q253)</f>
        <v>0</v>
      </c>
      <c r="R255">
        <f>AVERAGEA(R4:R253)</f>
        <v>2.4363619634284857</v>
      </c>
      <c r="S255">
        <f>AVERAGEA(S4:S253)</f>
        <v>-7.5761046112891597</v>
      </c>
      <c r="T255">
        <f>AVERAGEA(T4:T253)</f>
        <v>88.719814444624106</v>
      </c>
      <c r="U255">
        <f>SUM(U4:U253)</f>
        <v>121</v>
      </c>
      <c r="V255">
        <f>AVERAGEA(V4:V253)</f>
        <v>1.5316269291880247</v>
      </c>
      <c r="W255">
        <f>AVERAGEA(W4:W253)</f>
        <v>-2.9900853740221063</v>
      </c>
      <c r="X255">
        <f>AVERAGEA(X4:X253)</f>
        <v>1803.1792958900153</v>
      </c>
      <c r="Y255">
        <f>SUM(Y4:Y253)</f>
        <v>0</v>
      </c>
      <c r="Z255">
        <f>AVERAGEA(Z4:Z253)</f>
        <v>2.0787351423969525</v>
      </c>
      <c r="AA255">
        <f>AVERAGEA(AA4:AA253)</f>
        <v>-7.566985285655667</v>
      </c>
      <c r="AB255">
        <f>AVERAGEA(AB4:AB253)</f>
        <v>94.675018215263918</v>
      </c>
      <c r="AC255">
        <f>SUM(AC4:AC253)</f>
        <v>128</v>
      </c>
      <c r="AD255">
        <f>AVERAGEA(AD4:AD253)</f>
        <v>1.2867820221831179</v>
      </c>
      <c r="AE255">
        <f>AVERAGEA(AE4:AE253)</f>
        <v>-2.8081078583305685</v>
      </c>
      <c r="AF255">
        <f>AVERAGEA(AF4:AF253)</f>
        <v>1852.4458120789311</v>
      </c>
      <c r="AG255">
        <f>SUM(AG4:AG253)</f>
        <v>0</v>
      </c>
      <c r="AH255">
        <f>AVERAGEA(AH4:AH253)</f>
        <v>1.69216576727816</v>
      </c>
      <c r="AI255">
        <f>AVERAGEA(AI4:AI253)</f>
        <v>-8.215528599060498</v>
      </c>
      <c r="AJ255">
        <f>AVERAGEA(AJ4:AJ253)</f>
        <v>94.456663556152151</v>
      </c>
      <c r="AK255">
        <f>SUM(AK4:AK253)</f>
        <v>141</v>
      </c>
      <c r="AL255">
        <f>AVERAGEA(AL4:AL253)</f>
        <v>0.91065041936505653</v>
      </c>
      <c r="AM255">
        <f>AVERAGEA(AM4:AM253)</f>
        <v>-2.9030119953123452</v>
      </c>
      <c r="AN255">
        <f>AVERAGEA(AN4:AN253)</f>
        <v>2070.8110741875439</v>
      </c>
      <c r="AO255">
        <f>SUM(AO4:AO253)</f>
        <v>0</v>
      </c>
      <c r="AP255">
        <f>AVERAGEA(AP4:AP253)</f>
        <v>1.5708332059075054</v>
      </c>
      <c r="AQ255">
        <f>AVERAGEA(AQ4:AQ253)</f>
        <v>-8.1980153707351509</v>
      </c>
      <c r="AR255">
        <f>AVERAGEA(AR4:AR253)</f>
        <v>91.660162865039695</v>
      </c>
      <c r="AS255">
        <f>SUM(AS4:AS253)</f>
        <v>156</v>
      </c>
      <c r="AT255">
        <f>AVERAGEA(AT4:AT253)</f>
        <v>0.8056118636744849</v>
      </c>
      <c r="AU255">
        <f>AVERAGEA(AU4:AU253)</f>
        <v>-2.265579391667595</v>
      </c>
      <c r="AV255">
        <f>AVERAGEA(AV4:AV253)</f>
        <v>2803.9689682417247</v>
      </c>
      <c r="AW255">
        <f>SUM(AW4:AW253)</f>
        <v>0</v>
      </c>
      <c r="AX255">
        <f>AVERAGEA(AX4:AX253)</f>
        <v>1.5270182450783079</v>
      </c>
      <c r="AY255">
        <f>AVERAGEA(AY4:AY253)</f>
        <v>-8.1453829588602211</v>
      </c>
      <c r="AZ255">
        <f>AVERAGEA(AZ4:AZ253)</f>
        <v>86.765083104063677</v>
      </c>
      <c r="BA255">
        <f>SUM(BA4:BA253)</f>
        <v>138</v>
      </c>
      <c r="BB255">
        <f>AVERAGEA(BB4:BB253)</f>
        <v>0.89544426280750233</v>
      </c>
      <c r="BC255">
        <f>AVERAGEA(BC4:BC253)</f>
        <v>-2.9472744556757435</v>
      </c>
      <c r="BD255">
        <f>AVERAGEA(BD4:BD253)</f>
        <v>2262.3324088351483</v>
      </c>
      <c r="BE255">
        <f>SUM(BE4:BE253)</f>
        <v>0</v>
      </c>
      <c r="BF255">
        <f>AVERAGEA(BF4:BF253)</f>
        <v>1.4172556043107856</v>
      </c>
      <c r="BG255">
        <f>AVERAGEA(BG4:BG253)</f>
        <v>-7.8676316855993127</v>
      </c>
      <c r="BH255">
        <f>AVERAGEA(BH4:BH253)</f>
        <v>82.198979474491836</v>
      </c>
      <c r="BI255">
        <f>SUM(BI4:BI253)</f>
        <v>127</v>
      </c>
      <c r="BJ255">
        <f>AVERAGEA(BJ4:BJ253)</f>
        <v>0.9163360849619776</v>
      </c>
      <c r="BK255">
        <f>AVERAGEA(BK4:BK253)</f>
        <v>-3.0136981231331927</v>
      </c>
      <c r="BL255">
        <f>AVERAGEA(BL4:BL253)</f>
        <v>1402.9517426057639</v>
      </c>
    </row>
    <row r="256" spans="1:64" x14ac:dyDescent="0.4">
      <c r="A256">
        <f>AVERAGEA(A4:A253)*100</f>
        <v>0</v>
      </c>
      <c r="B256">
        <f>STDEVPA(B4:B253)</f>
        <v>1.0325844792186021</v>
      </c>
      <c r="C256">
        <f>-STDEVPA(C4:C253)</f>
        <v>-3.1669972517399767</v>
      </c>
      <c r="D256">
        <f>STDEVPA(D4:D253)</f>
        <v>18.296809870983413</v>
      </c>
      <c r="E256">
        <f>AVERAGEA(E4:E253)*100</f>
        <v>43.2</v>
      </c>
      <c r="F256">
        <f>STDEVPA(F4:F253)</f>
        <v>2.2068300125106295</v>
      </c>
      <c r="G256">
        <f>-STDEVPA(G4:G253)</f>
        <v>-3.091147602205047</v>
      </c>
      <c r="H256">
        <f>STDEVPA(H4:H253)</f>
        <v>2731.8373103348331</v>
      </c>
      <c r="I256">
        <f>AVERAGEA(I4:I253)*100</f>
        <v>0</v>
      </c>
      <c r="J256">
        <f>STDEVPA(J4:J253)</f>
        <v>0.84372671538862976</v>
      </c>
      <c r="K256">
        <f>-STDEVPA(K4:K253)</f>
        <v>-2.7048710827711302</v>
      </c>
      <c r="L256">
        <f>STDEVPA(L4:L253)</f>
        <v>29.035003255809002</v>
      </c>
      <c r="M256">
        <f>AVERAGEA(M4:M253)*100</f>
        <v>45.2</v>
      </c>
      <c r="N256">
        <f>STDEVPA(N4:N253)</f>
        <v>1.7437539890452332</v>
      </c>
      <c r="O256">
        <f>-STDEVPA(O4:O253)</f>
        <v>-3.4779908122050203</v>
      </c>
      <c r="P256">
        <f>STDEVPA(P4:P253)</f>
        <v>2795.5579612787919</v>
      </c>
      <c r="Q256">
        <f>AVERAGEA(Q4:Q253)*100</f>
        <v>0</v>
      </c>
      <c r="R256">
        <f>STDEVPA(R4:R253)</f>
        <v>0.84880525626261749</v>
      </c>
      <c r="S256">
        <f>-STDEVPA(S4:S253)</f>
        <v>-2.5704953246125539</v>
      </c>
      <c r="T256">
        <f>STDEVPA(T4:T253)</f>
        <v>41.21345047259549</v>
      </c>
      <c r="U256">
        <f>AVERAGEA(U4:U253)*100</f>
        <v>48.4</v>
      </c>
      <c r="V256">
        <f>STDEVPA(V4:V253)</f>
        <v>1.5952815233202871</v>
      </c>
      <c r="W256">
        <f>-STDEVPA(W4:W253)</f>
        <v>-3.4367330073519149</v>
      </c>
      <c r="X256">
        <f>STDEVPA(X4:X253)</f>
        <v>3012.9790621819539</v>
      </c>
      <c r="Y256">
        <f>AVERAGEA(Y4:Y253)*100</f>
        <v>0</v>
      </c>
      <c r="Z256">
        <f>STDEVPA(Z4:Z253)</f>
        <v>0.88007065709929166</v>
      </c>
      <c r="AA256">
        <f>-STDEVPA(AA4:AA253)</f>
        <v>-2.6752521102039766</v>
      </c>
      <c r="AB256">
        <f>STDEVPA(AB4:AB253)</f>
        <v>34.7530722465712</v>
      </c>
      <c r="AC256">
        <f>AVERAGEA(AC4:AC253)*100</f>
        <v>51.2</v>
      </c>
      <c r="AD256">
        <f>STDEVPA(AD4:AD253)</f>
        <v>1.461429988245537</v>
      </c>
      <c r="AE256">
        <f>-STDEVPA(AE4:AE253)</f>
        <v>-3.5087467602930591</v>
      </c>
      <c r="AF256">
        <f>STDEVPA(AF4:AF253)</f>
        <v>3010.2502696231645</v>
      </c>
      <c r="AG256">
        <f>AVERAGEA(AG4:AG253)*100</f>
        <v>0</v>
      </c>
      <c r="AH256">
        <f>STDEVPA(AH4:AH253)</f>
        <v>0.70524412228259159</v>
      </c>
      <c r="AI256">
        <f>-STDEVPA(AI4:AI253)</f>
        <v>-2.2992986524850827</v>
      </c>
      <c r="AJ256">
        <f>STDEVPA(AJ4:AJ253)</f>
        <v>33.723331405601684</v>
      </c>
      <c r="AK256">
        <f>AVERAGEA(AK4:AK253)*100</f>
        <v>56.399999999999991</v>
      </c>
      <c r="AL256">
        <f>STDEVPA(AL4:AL253)</f>
        <v>1.1746794356109209</v>
      </c>
      <c r="AM256">
        <f>-STDEVPA(AM4:AM253)</f>
        <v>-3.7987551867946054</v>
      </c>
      <c r="AN256">
        <f>STDEVPA(AN4:AN253)</f>
        <v>3135.499552593888</v>
      </c>
      <c r="AO256">
        <f>AVERAGEA(AO4:AO253)*100</f>
        <v>0</v>
      </c>
      <c r="AP256">
        <f>STDEVPA(AP4:AP253)</f>
        <v>0.77480601092242274</v>
      </c>
      <c r="AQ256">
        <f>-STDEVPA(AQ4:AQ253)</f>
        <v>-2.356696868719391</v>
      </c>
      <c r="AR256">
        <f>STDEVPA(AR4:AR253)</f>
        <v>33.470142320233357</v>
      </c>
      <c r="AS256">
        <f>AVERAGEA(AS4:AS253)*100</f>
        <v>62.4</v>
      </c>
      <c r="AT256">
        <f>STDEVPA(AT4:AT253)</f>
        <v>1.1624529204255505</v>
      </c>
      <c r="AU256">
        <f>-STDEVPA(AU4:AU253)</f>
        <v>-3.3707630354072569</v>
      </c>
      <c r="AV256">
        <f>STDEVPA(AV4:AV253)</f>
        <v>3439.4524116675721</v>
      </c>
      <c r="AW256">
        <f>AVERAGEA(AW4:AW253)*100</f>
        <v>0</v>
      </c>
      <c r="AX256">
        <f>STDEVPA(AX4:AX253)</f>
        <v>0.77442318211147898</v>
      </c>
      <c r="AY256">
        <f>-STDEVPA(AY4:AY253)</f>
        <v>-2.2737939553147362</v>
      </c>
      <c r="AZ256">
        <f>STDEVPA(AZ4:AZ253)</f>
        <v>33.374250533646318</v>
      </c>
      <c r="BA256">
        <f>AVERAGEA(BA4:BA253)*100</f>
        <v>55.2</v>
      </c>
      <c r="BB256">
        <f>STDEVPA(BB4:BB253)</f>
        <v>1.144115166053594</v>
      </c>
      <c r="BC256">
        <f>-STDEVPA(BC4:BC253)</f>
        <v>-3.7246016277604554</v>
      </c>
      <c r="BD256">
        <f>STDEVPA(BD4:BD253)</f>
        <v>3239.3941171331121</v>
      </c>
      <c r="BE256">
        <f>AVERAGEA(BE4:BE253)*100</f>
        <v>0</v>
      </c>
      <c r="BF256">
        <f>STDEVPA(BF4:BF253)</f>
        <v>0.73315143672417915</v>
      </c>
      <c r="BG256">
        <f>-STDEVPA(BG4:BG253)</f>
        <v>-2.5857925509552828</v>
      </c>
      <c r="BH256">
        <f>STDEVPA(BH4:BH253)</f>
        <v>21.284188742043423</v>
      </c>
      <c r="BI256">
        <f>AVERAGEA(BI4:BI253)*100</f>
        <v>50.8</v>
      </c>
      <c r="BJ256">
        <f>STDEVPA(BJ4:BJ253)</f>
        <v>1.0801210744991601</v>
      </c>
      <c r="BK256">
        <f>-STDEVPA(BK4:BK253)</f>
        <v>-3.6388623547808039</v>
      </c>
      <c r="BL256">
        <f>STDEVPA(BL4:BL253)</f>
        <v>2686.4119562958149</v>
      </c>
    </row>
    <row r="258" spans="4:64" x14ac:dyDescent="0.4">
      <c r="D258">
        <f>COUNTIF(D4:D253,"&gt;7200")</f>
        <v>0</v>
      </c>
      <c r="H258">
        <f>COUNTIF(H4:H253,"&gt;7200")</f>
        <v>3</v>
      </c>
      <c r="L258">
        <f>COUNTIF(L4:L253,"&gt;7200")</f>
        <v>0</v>
      </c>
      <c r="P258">
        <f>COUNTIF(P4:P253,"&gt;7200")</f>
        <v>1</v>
      </c>
      <c r="T258">
        <f>COUNTIF(T4:T253,"&gt;7200")</f>
        <v>0</v>
      </c>
      <c r="X258">
        <f>COUNTIF(X4:X253,"&gt;7200")</f>
        <v>2</v>
      </c>
      <c r="AB258">
        <f>COUNTIF(AB4:AB253,"&gt;7200")</f>
        <v>0</v>
      </c>
      <c r="AF258">
        <f>COUNTIF(AF4:AF253,"&gt;7200")</f>
        <v>2</v>
      </c>
      <c r="AJ258">
        <f>COUNTIF(AJ4:AJ253,"&gt;7200")</f>
        <v>0</v>
      </c>
      <c r="AN258">
        <f>COUNTIF(AN4:AN253,"&gt;7200")</f>
        <v>1</v>
      </c>
      <c r="AR258">
        <f>COUNTIF(AR4:AR253,"&gt;7200")</f>
        <v>0</v>
      </c>
      <c r="AV258">
        <f>COUNTIF(AV4:AV253,"&gt;7200")</f>
        <v>1</v>
      </c>
      <c r="AZ258">
        <f>COUNTIF(AZ4:AZ253,"&gt;7200")</f>
        <v>0</v>
      </c>
      <c r="BD258">
        <f>COUNTIF(BD4:BD253,"&gt;7200")</f>
        <v>1</v>
      </c>
      <c r="BH258">
        <f>COUNTIF(BH4:BH253,"&gt;7200")</f>
        <v>0</v>
      </c>
      <c r="BL258">
        <f>COUNTIF(BL4:BL253,"&gt;7200")</f>
        <v>0</v>
      </c>
    </row>
  </sheetData>
  <mergeCells count="33">
    <mergeCell ref="AW1:BD1"/>
    <mergeCell ref="BE1:BL1"/>
    <mergeCell ref="E2:H2"/>
    <mergeCell ref="M2:P2"/>
    <mergeCell ref="Q2:T2"/>
    <mergeCell ref="U2:X2"/>
    <mergeCell ref="Y2:AB2"/>
    <mergeCell ref="AC2:AF2"/>
    <mergeCell ref="AG2:AJ2"/>
    <mergeCell ref="BI2:BL2"/>
    <mergeCell ref="AS2:AV2"/>
    <mergeCell ref="AW2:AZ2"/>
    <mergeCell ref="BA2:BD2"/>
    <mergeCell ref="BE2:BH2"/>
    <mergeCell ref="BM1:CR1"/>
    <mergeCell ref="BM2:BP2"/>
    <mergeCell ref="BQ2:BT2"/>
    <mergeCell ref="BU2:BX2"/>
    <mergeCell ref="BY2:CB2"/>
    <mergeCell ref="CC2:CF2"/>
    <mergeCell ref="CG2:CJ2"/>
    <mergeCell ref="CK2:CN2"/>
    <mergeCell ref="CO2:CR2"/>
    <mergeCell ref="A2:D2"/>
    <mergeCell ref="I2:L2"/>
    <mergeCell ref="AK2:AN2"/>
    <mergeCell ref="AO2:AR2"/>
    <mergeCell ref="A1:H1"/>
    <mergeCell ref="I1:P1"/>
    <mergeCell ref="Q1:X1"/>
    <mergeCell ref="Y1:AF1"/>
    <mergeCell ref="AG1:AN1"/>
    <mergeCell ref="AO1:AV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15A35-A521-45DF-A6A5-AA333D2F1846}">
  <dimension ref="A1:BL259"/>
  <sheetViews>
    <sheetView topLeftCell="AI235" workbookViewId="0">
      <selection activeCell="BL255" sqref="BL255"/>
    </sheetView>
  </sheetViews>
  <sheetFormatPr defaultRowHeight="14.6" x14ac:dyDescent="0.4"/>
  <sheetData>
    <row r="1" spans="1:64" x14ac:dyDescent="0.4">
      <c r="A1" s="14" t="s">
        <v>8</v>
      </c>
      <c r="B1" s="14"/>
      <c r="C1" s="14"/>
      <c r="D1" s="14"/>
      <c r="E1" s="14"/>
      <c r="F1" s="14"/>
      <c r="G1" s="14"/>
      <c r="H1" s="14"/>
      <c r="I1" s="14" t="s">
        <v>9</v>
      </c>
      <c r="J1" s="14"/>
      <c r="K1" s="14"/>
      <c r="L1" s="14"/>
      <c r="M1" s="14"/>
      <c r="N1" s="14"/>
      <c r="O1" s="14"/>
      <c r="P1" s="14"/>
      <c r="Q1" s="14" t="s">
        <v>10</v>
      </c>
      <c r="R1" s="14"/>
      <c r="S1" s="14"/>
      <c r="T1" s="14"/>
      <c r="U1" s="14"/>
      <c r="V1" s="14"/>
      <c r="W1" s="14"/>
      <c r="X1" s="14"/>
      <c r="Y1" s="14" t="s">
        <v>11</v>
      </c>
      <c r="Z1" s="14"/>
      <c r="AA1" s="14"/>
      <c r="AB1" s="14"/>
      <c r="AC1" s="14"/>
      <c r="AD1" s="14"/>
      <c r="AE1" s="14"/>
      <c r="AF1" s="14"/>
      <c r="AG1" s="12" t="s">
        <v>12</v>
      </c>
      <c r="AH1" s="12"/>
      <c r="AI1" s="12"/>
      <c r="AJ1" s="12"/>
      <c r="AK1" s="12"/>
      <c r="AL1" s="12"/>
      <c r="AM1" s="12"/>
      <c r="AN1" s="12"/>
      <c r="AO1" s="12" t="s">
        <v>13</v>
      </c>
      <c r="AP1" s="12"/>
      <c r="AQ1" s="12"/>
      <c r="AR1" s="12"/>
      <c r="AS1" s="12"/>
      <c r="AT1" s="12"/>
      <c r="AU1" s="12"/>
      <c r="AV1" s="12"/>
      <c r="AW1" s="12" t="s">
        <v>14</v>
      </c>
      <c r="AX1" s="12"/>
      <c r="AY1" s="12"/>
      <c r="AZ1" s="12"/>
      <c r="BA1" s="12"/>
      <c r="BB1" s="12"/>
      <c r="BC1" s="12"/>
      <c r="BD1" s="12"/>
      <c r="BE1" s="12" t="s">
        <v>15</v>
      </c>
      <c r="BF1" s="12"/>
      <c r="BG1" s="12"/>
      <c r="BH1" s="12"/>
      <c r="BI1" s="12"/>
      <c r="BJ1" s="12"/>
      <c r="BK1" s="12"/>
      <c r="BL1" s="12"/>
    </row>
    <row r="2" spans="1:64" x14ac:dyDescent="0.4">
      <c r="A2" s="12" t="s">
        <v>24</v>
      </c>
      <c r="B2" s="12"/>
      <c r="C2" s="12"/>
      <c r="D2" s="12"/>
      <c r="E2" s="12" t="s">
        <v>25</v>
      </c>
      <c r="F2" s="12"/>
      <c r="G2" s="12"/>
      <c r="H2" s="12"/>
      <c r="I2" s="12" t="s">
        <v>24</v>
      </c>
      <c r="J2" s="12"/>
      <c r="K2" s="12"/>
      <c r="L2" s="12"/>
      <c r="M2" s="12" t="s">
        <v>25</v>
      </c>
      <c r="N2" s="12"/>
      <c r="O2" s="12"/>
      <c r="P2" s="12"/>
      <c r="Q2" s="12" t="s">
        <v>24</v>
      </c>
      <c r="R2" s="12"/>
      <c r="S2" s="12"/>
      <c r="T2" s="12"/>
      <c r="U2" s="12" t="s">
        <v>25</v>
      </c>
      <c r="V2" s="12"/>
      <c r="W2" s="12"/>
      <c r="X2" s="12"/>
      <c r="Y2" s="12" t="s">
        <v>24</v>
      </c>
      <c r="Z2" s="12"/>
      <c r="AA2" s="12"/>
      <c r="AB2" s="12"/>
      <c r="AC2" s="12" t="s">
        <v>25</v>
      </c>
      <c r="AD2" s="12"/>
      <c r="AE2" s="12"/>
      <c r="AF2" s="12"/>
      <c r="AG2" s="12" t="s">
        <v>24</v>
      </c>
      <c r="AH2" s="12"/>
      <c r="AI2" s="12"/>
      <c r="AJ2" s="12"/>
      <c r="AK2" s="12" t="s">
        <v>25</v>
      </c>
      <c r="AL2" s="12"/>
      <c r="AM2" s="12"/>
      <c r="AN2" s="12"/>
      <c r="AO2" s="12" t="s">
        <v>24</v>
      </c>
      <c r="AP2" s="12"/>
      <c r="AQ2" s="12"/>
      <c r="AR2" s="12"/>
      <c r="AS2" s="12" t="s">
        <v>25</v>
      </c>
      <c r="AT2" s="12"/>
      <c r="AU2" s="12"/>
      <c r="AV2" s="12"/>
      <c r="AW2" s="12" t="s">
        <v>24</v>
      </c>
      <c r="AX2" s="12"/>
      <c r="AY2" s="12"/>
      <c r="AZ2" s="12"/>
      <c r="BA2" s="12" t="s">
        <v>25</v>
      </c>
      <c r="BB2" s="12"/>
      <c r="BC2" s="12"/>
      <c r="BD2" s="12"/>
      <c r="BE2" s="12" t="s">
        <v>24</v>
      </c>
      <c r="BF2" s="12"/>
      <c r="BG2" s="12"/>
      <c r="BH2" s="12"/>
      <c r="BI2" s="12" t="s">
        <v>25</v>
      </c>
      <c r="BJ2" s="12"/>
      <c r="BK2" s="12"/>
      <c r="BL2" s="12"/>
    </row>
    <row r="3" spans="1:64" x14ac:dyDescent="0.4">
      <c r="A3" t="s">
        <v>16</v>
      </c>
      <c r="B3" t="s">
        <v>17</v>
      </c>
      <c r="C3" t="s">
        <v>18</v>
      </c>
      <c r="D3" t="s">
        <v>19</v>
      </c>
      <c r="E3" s="6" t="s">
        <v>16</v>
      </c>
      <c r="F3" s="6" t="s">
        <v>17</v>
      </c>
      <c r="G3" s="6" t="s">
        <v>18</v>
      </c>
      <c r="H3" s="6" t="s">
        <v>19</v>
      </c>
      <c r="I3" t="s">
        <v>16</v>
      </c>
      <c r="J3" t="s">
        <v>17</v>
      </c>
      <c r="K3" t="s">
        <v>18</v>
      </c>
      <c r="L3" t="s">
        <v>19</v>
      </c>
      <c r="M3" s="6" t="s">
        <v>16</v>
      </c>
      <c r="N3" s="6" t="s">
        <v>17</v>
      </c>
      <c r="O3" s="6" t="s">
        <v>18</v>
      </c>
      <c r="P3" s="6" t="s">
        <v>19</v>
      </c>
      <c r="Q3" t="s">
        <v>16</v>
      </c>
      <c r="R3" t="s">
        <v>17</v>
      </c>
      <c r="S3" t="s">
        <v>18</v>
      </c>
      <c r="T3" t="s">
        <v>19</v>
      </c>
      <c r="U3" s="6" t="s">
        <v>16</v>
      </c>
      <c r="V3" s="6" t="s">
        <v>17</v>
      </c>
      <c r="W3" s="6" t="s">
        <v>18</v>
      </c>
      <c r="X3" s="6" t="s">
        <v>19</v>
      </c>
      <c r="Y3" t="s">
        <v>16</v>
      </c>
      <c r="Z3" t="s">
        <v>17</v>
      </c>
      <c r="AA3" t="s">
        <v>18</v>
      </c>
      <c r="AB3" t="s">
        <v>19</v>
      </c>
      <c r="AC3" s="6" t="s">
        <v>16</v>
      </c>
      <c r="AD3" s="6" t="s">
        <v>17</v>
      </c>
      <c r="AE3" s="6" t="s">
        <v>18</v>
      </c>
      <c r="AF3" s="6" t="s">
        <v>19</v>
      </c>
      <c r="AG3" t="s">
        <v>16</v>
      </c>
      <c r="AH3" t="s">
        <v>17</v>
      </c>
      <c r="AI3" t="s">
        <v>18</v>
      </c>
      <c r="AJ3" t="s">
        <v>19</v>
      </c>
      <c r="AK3" s="6" t="s">
        <v>16</v>
      </c>
      <c r="AL3" s="6" t="s">
        <v>17</v>
      </c>
      <c r="AM3" s="6" t="s">
        <v>18</v>
      </c>
      <c r="AN3" s="6" t="s">
        <v>19</v>
      </c>
      <c r="AO3" t="s">
        <v>16</v>
      </c>
      <c r="AP3" t="s">
        <v>17</v>
      </c>
      <c r="AQ3" t="s">
        <v>18</v>
      </c>
      <c r="AR3" t="s">
        <v>19</v>
      </c>
      <c r="AS3" s="6" t="s">
        <v>16</v>
      </c>
      <c r="AT3" s="6" t="s">
        <v>17</v>
      </c>
      <c r="AU3" s="6" t="s">
        <v>18</v>
      </c>
      <c r="AV3" s="6" t="s">
        <v>19</v>
      </c>
      <c r="AW3" t="s">
        <v>16</v>
      </c>
      <c r="AX3" t="s">
        <v>17</v>
      </c>
      <c r="AY3" t="s">
        <v>18</v>
      </c>
      <c r="AZ3" t="s">
        <v>19</v>
      </c>
      <c r="BA3" s="6" t="s">
        <v>16</v>
      </c>
      <c r="BB3" s="6" t="s">
        <v>17</v>
      </c>
      <c r="BC3" s="6" t="s">
        <v>18</v>
      </c>
      <c r="BD3" s="6" t="s">
        <v>19</v>
      </c>
      <c r="BE3" t="s">
        <v>16</v>
      </c>
      <c r="BF3" t="s">
        <v>17</v>
      </c>
      <c r="BG3" t="s">
        <v>18</v>
      </c>
      <c r="BH3" t="s">
        <v>19</v>
      </c>
      <c r="BI3" s="6" t="s">
        <v>16</v>
      </c>
      <c r="BJ3" s="6" t="s">
        <v>17</v>
      </c>
      <c r="BK3" s="6" t="s">
        <v>18</v>
      </c>
      <c r="BL3" s="6" t="s">
        <v>19</v>
      </c>
    </row>
    <row r="4" spans="1:64" x14ac:dyDescent="0.4">
      <c r="A4">
        <v>0</v>
      </c>
      <c r="B4">
        <v>3.4349944004135899</v>
      </c>
      <c r="C4">
        <v>-9.1981527315077898</v>
      </c>
      <c r="D4">
        <v>75.523895539998193</v>
      </c>
      <c r="E4">
        <v>0</v>
      </c>
      <c r="F4">
        <v>4.1115616099999999</v>
      </c>
      <c r="G4">
        <v>-6.5440915009999996</v>
      </c>
      <c r="H4">
        <v>766.71758620000003</v>
      </c>
      <c r="I4">
        <v>0</v>
      </c>
      <c r="J4">
        <v>3.1061028014072098</v>
      </c>
      <c r="K4">
        <v>-5.6551885375069997</v>
      </c>
      <c r="L4">
        <v>63.748460282003997</v>
      </c>
      <c r="M4">
        <v>0</v>
      </c>
      <c r="N4">
        <v>3.441993863</v>
      </c>
      <c r="O4">
        <v>-4.6373706500000003</v>
      </c>
      <c r="P4">
        <v>141.6925454</v>
      </c>
      <c r="Q4">
        <v>0</v>
      </c>
      <c r="R4">
        <v>2.9052617570570001</v>
      </c>
      <c r="S4">
        <v>-2.9152576264643</v>
      </c>
      <c r="T4">
        <v>127.261754151004</v>
      </c>
      <c r="U4">
        <v>0</v>
      </c>
      <c r="V4">
        <v>2.652656404</v>
      </c>
      <c r="W4">
        <v>-2.7184323300000002</v>
      </c>
      <c r="X4">
        <v>50.246674810000002</v>
      </c>
      <c r="Y4">
        <v>0</v>
      </c>
      <c r="Z4">
        <v>2.2098698558593401</v>
      </c>
      <c r="AA4">
        <v>-1.8804746633884399</v>
      </c>
      <c r="AB4">
        <v>114.654216269998</v>
      </c>
      <c r="AC4">
        <v>0</v>
      </c>
      <c r="AD4">
        <v>1.939377919</v>
      </c>
      <c r="AE4">
        <v>-1.6777347579999999</v>
      </c>
      <c r="AF4">
        <v>28.541346050000001</v>
      </c>
      <c r="AG4">
        <v>0</v>
      </c>
      <c r="AH4">
        <v>2.2342582986102801</v>
      </c>
      <c r="AI4">
        <v>-8.3113930123540101</v>
      </c>
      <c r="AJ4">
        <v>94.589428585000803</v>
      </c>
      <c r="AK4">
        <v>0</v>
      </c>
      <c r="AL4">
        <v>2.280162147</v>
      </c>
      <c r="AM4">
        <v>-8.0820859049999996</v>
      </c>
      <c r="AN4">
        <v>543.28510779999999</v>
      </c>
      <c r="AO4">
        <v>0</v>
      </c>
      <c r="AP4">
        <v>1.76370184529548</v>
      </c>
      <c r="AQ4">
        <v>-7.4304101376629399</v>
      </c>
      <c r="AR4">
        <v>58.6541088259982</v>
      </c>
      <c r="AS4">
        <v>0</v>
      </c>
      <c r="AT4">
        <v>1.6592361019999999</v>
      </c>
      <c r="AU4">
        <f>6.941527333*(-1)</f>
        <v>-6.9415273329999998</v>
      </c>
      <c r="AV4">
        <v>187.3712787</v>
      </c>
      <c r="AW4">
        <v>0</v>
      </c>
      <c r="AX4">
        <v>1.80415053929188</v>
      </c>
      <c r="AY4">
        <v>-8.8086988163501196</v>
      </c>
      <c r="AZ4">
        <v>48.347649654002403</v>
      </c>
      <c r="BA4">
        <v>0</v>
      </c>
      <c r="BB4">
        <v>1.8465656420000001</v>
      </c>
      <c r="BC4">
        <f>8.667164476*(-1)</f>
        <v>-8.667164476</v>
      </c>
      <c r="BD4">
        <v>507.8087281</v>
      </c>
      <c r="BE4">
        <v>0</v>
      </c>
      <c r="BF4">
        <v>3.6931641541909599</v>
      </c>
      <c r="BG4">
        <v>-2.6531014786740701</v>
      </c>
      <c r="BH4">
        <v>62.379849315002502</v>
      </c>
      <c r="BI4">
        <v>0</v>
      </c>
      <c r="BJ4">
        <v>1.1485723080000001</v>
      </c>
      <c r="BK4">
        <f>8.782701369*(-1)</f>
        <v>-8.7827013689999998</v>
      </c>
      <c r="BL4">
        <v>354.86112930000002</v>
      </c>
    </row>
    <row r="5" spans="1:64" x14ac:dyDescent="0.4">
      <c r="A5">
        <v>0</v>
      </c>
      <c r="B5">
        <v>3.98121176074822</v>
      </c>
      <c r="C5">
        <v>-6.8035323161107604</v>
      </c>
      <c r="D5">
        <v>33.929496406002698</v>
      </c>
      <c r="E5">
        <v>0</v>
      </c>
      <c r="F5">
        <v>3.6459300109999999</v>
      </c>
      <c r="G5">
        <v>-7.3742334559999998</v>
      </c>
      <c r="H5">
        <v>300.56353100000001</v>
      </c>
      <c r="I5">
        <v>0</v>
      </c>
      <c r="J5">
        <v>3.2385413788370898</v>
      </c>
      <c r="K5">
        <v>-3.6953110009483701</v>
      </c>
      <c r="L5">
        <v>61.931185389999797</v>
      </c>
      <c r="M5">
        <v>0</v>
      </c>
      <c r="N5">
        <v>3.028072404</v>
      </c>
      <c r="O5">
        <v>-3.6608290299999999</v>
      </c>
      <c r="P5">
        <v>107.4759159</v>
      </c>
      <c r="Q5">
        <v>0</v>
      </c>
      <c r="R5">
        <v>2.2468216496801401</v>
      </c>
      <c r="S5">
        <v>-9.1122755854457491</v>
      </c>
      <c r="T5">
        <v>123.662938491004</v>
      </c>
      <c r="U5">
        <v>0</v>
      </c>
      <c r="V5">
        <v>2.3039161039999998</v>
      </c>
      <c r="W5">
        <v>-9.0884247259999995</v>
      </c>
      <c r="X5">
        <v>581.5861549</v>
      </c>
      <c r="Y5">
        <v>0</v>
      </c>
      <c r="Z5">
        <v>2.6338107182795398</v>
      </c>
      <c r="AA5">
        <v>-8.2705112536417307</v>
      </c>
      <c r="AB5">
        <v>95.832446558000797</v>
      </c>
      <c r="AC5">
        <v>0</v>
      </c>
      <c r="AD5">
        <v>3.8226085900000002</v>
      </c>
      <c r="AE5">
        <v>-3.547147329</v>
      </c>
      <c r="AF5">
        <v>280.54568410000002</v>
      </c>
      <c r="AG5">
        <v>0</v>
      </c>
      <c r="AH5">
        <v>2.5155866659401398</v>
      </c>
      <c r="AI5">
        <v>-7.6820294805835099</v>
      </c>
      <c r="AJ5">
        <v>52.3113533529976</v>
      </c>
      <c r="AK5">
        <v>0</v>
      </c>
      <c r="AL5">
        <v>0.97587489100000002</v>
      </c>
      <c r="AM5">
        <v>-9.1133580110000008</v>
      </c>
      <c r="AN5">
        <v>489.75203149999999</v>
      </c>
      <c r="AO5">
        <v>0</v>
      </c>
      <c r="AP5">
        <v>1.63599633678659</v>
      </c>
      <c r="AQ5">
        <v>-7.7545842693403797</v>
      </c>
      <c r="AR5">
        <v>112.960363673999</v>
      </c>
      <c r="AS5">
        <v>0</v>
      </c>
      <c r="AT5">
        <v>1.7111782310000001</v>
      </c>
      <c r="AU5">
        <f>7.910155968*(-1)</f>
        <v>-7.9101559679999998</v>
      </c>
      <c r="AV5">
        <v>249.0707888</v>
      </c>
      <c r="AW5">
        <v>0</v>
      </c>
      <c r="AX5">
        <v>4.0236519668628796</v>
      </c>
      <c r="AY5">
        <v>-1.7414516672576501</v>
      </c>
      <c r="AZ5">
        <v>48.475114413995399</v>
      </c>
      <c r="BA5">
        <v>0</v>
      </c>
      <c r="BB5">
        <v>1.32188302</v>
      </c>
      <c r="BC5">
        <f>6.510600769*(-1)</f>
        <v>-6.5106007689999998</v>
      </c>
      <c r="BD5">
        <v>187.3567741</v>
      </c>
      <c r="BE5">
        <v>0</v>
      </c>
      <c r="BF5">
        <v>1.2485189420932199</v>
      </c>
      <c r="BG5">
        <v>-1.6424862085875001</v>
      </c>
      <c r="BH5">
        <v>102.78332107599999</v>
      </c>
      <c r="BI5">
        <v>0</v>
      </c>
      <c r="BJ5">
        <v>3.2684450169999999</v>
      </c>
      <c r="BK5">
        <f>2.579003589*(-1)</f>
        <v>-2.579003589</v>
      </c>
      <c r="BL5">
        <v>202.71898340000001</v>
      </c>
    </row>
    <row r="6" spans="1:64" x14ac:dyDescent="0.4">
      <c r="A6">
        <v>0</v>
      </c>
      <c r="B6">
        <v>3.5886720064737201</v>
      </c>
      <c r="C6">
        <v>-6.7630960117457803</v>
      </c>
      <c r="D6">
        <v>56.841594232995703</v>
      </c>
      <c r="E6">
        <v>0</v>
      </c>
      <c r="F6">
        <v>4.2403746289999997</v>
      </c>
      <c r="G6">
        <v>-4.351535653</v>
      </c>
      <c r="H6">
        <v>146.11399159999999</v>
      </c>
      <c r="I6">
        <v>0</v>
      </c>
      <c r="J6">
        <v>4.1211973977391798</v>
      </c>
      <c r="K6">
        <v>-0.84794179848492401</v>
      </c>
      <c r="L6">
        <v>33.919227856997097</v>
      </c>
      <c r="M6">
        <v>0</v>
      </c>
      <c r="N6">
        <v>2.4688371089999999</v>
      </c>
      <c r="O6">
        <v>-9.7581143259999994</v>
      </c>
      <c r="P6">
        <v>1026.200458</v>
      </c>
      <c r="Q6">
        <v>0</v>
      </c>
      <c r="R6">
        <v>3.3383743672697599</v>
      </c>
      <c r="S6">
        <v>-5.5360994141750401</v>
      </c>
      <c r="T6">
        <v>29.541853107999401</v>
      </c>
      <c r="U6">
        <v>0</v>
      </c>
      <c r="V6">
        <v>3.3000339599999999</v>
      </c>
      <c r="W6">
        <v>-5.5560967699999999</v>
      </c>
      <c r="X6">
        <v>364.76494070000001</v>
      </c>
      <c r="Y6">
        <v>0</v>
      </c>
      <c r="Z6">
        <v>3.7233795534174998</v>
      </c>
      <c r="AA6">
        <v>-3.2995154232193999</v>
      </c>
      <c r="AB6">
        <v>53.973474518003002</v>
      </c>
      <c r="AC6">
        <v>0</v>
      </c>
      <c r="AD6">
        <v>1.864529367</v>
      </c>
      <c r="AE6">
        <v>-8.2565375359999997</v>
      </c>
      <c r="AF6">
        <v>262.63884949999999</v>
      </c>
      <c r="AG6">
        <v>0</v>
      </c>
      <c r="AH6">
        <v>1.7422566893374001</v>
      </c>
      <c r="AI6">
        <v>-9.2794897785104098</v>
      </c>
      <c r="AJ6">
        <v>92.134162602997094</v>
      </c>
      <c r="AK6">
        <v>0</v>
      </c>
      <c r="AL6">
        <v>1.1152413859999999</v>
      </c>
      <c r="AM6">
        <v>-9.1113221769999999</v>
      </c>
      <c r="AN6">
        <v>346.38427680000001</v>
      </c>
      <c r="AO6">
        <v>0</v>
      </c>
      <c r="AP6">
        <v>3.59228146882612</v>
      </c>
      <c r="AQ6">
        <v>-4.0818428310262904</v>
      </c>
      <c r="AR6">
        <v>54.536816968000402</v>
      </c>
      <c r="AS6">
        <v>0</v>
      </c>
      <c r="AT6">
        <v>3.2414561399999999</v>
      </c>
      <c r="AU6">
        <f>4.330986425*(-1)</f>
        <v>-4.3309864249999999</v>
      </c>
      <c r="AV6">
        <v>227.76283050000001</v>
      </c>
      <c r="AW6">
        <v>0</v>
      </c>
      <c r="AX6">
        <v>1.7359600131545101</v>
      </c>
      <c r="AY6">
        <v>-6.4968779342477498</v>
      </c>
      <c r="AZ6">
        <v>73.878112863996606</v>
      </c>
      <c r="BA6">
        <v>0</v>
      </c>
      <c r="BB6">
        <v>4.0576780049999996</v>
      </c>
      <c r="BC6">
        <f>1.543790533*(-1)</f>
        <v>-1.5437905329999999</v>
      </c>
      <c r="BD6">
        <v>72.000268899999995</v>
      </c>
      <c r="BE6">
        <v>0</v>
      </c>
      <c r="BF6">
        <v>1.3594336091792001</v>
      </c>
      <c r="BG6">
        <v>-9.3456588158840805</v>
      </c>
      <c r="BH6">
        <v>63.059406307002</v>
      </c>
      <c r="BI6">
        <v>0</v>
      </c>
      <c r="BJ6">
        <v>1.248518942</v>
      </c>
      <c r="BK6">
        <f>1.642486209*(-1)</f>
        <v>-1.6424862090000001</v>
      </c>
      <c r="BL6">
        <v>14.6234404</v>
      </c>
    </row>
    <row r="7" spans="1:64" x14ac:dyDescent="0.4">
      <c r="A7">
        <v>0</v>
      </c>
      <c r="B7">
        <v>3.6086692127889202</v>
      </c>
      <c r="C7">
        <v>-4.3638705396634396</v>
      </c>
      <c r="D7">
        <v>58.596722057998697</v>
      </c>
      <c r="E7">
        <v>0</v>
      </c>
      <c r="F7">
        <v>5.4968251629999996</v>
      </c>
      <c r="G7">
        <v>-2.3576478930000002</v>
      </c>
      <c r="H7">
        <v>198.23709059999999</v>
      </c>
      <c r="I7">
        <v>0</v>
      </c>
      <c r="J7">
        <v>3.04783691315092</v>
      </c>
      <c r="K7">
        <v>-8.4844089698989098</v>
      </c>
      <c r="L7">
        <v>33.468293849997202</v>
      </c>
      <c r="M7">
        <v>0</v>
      </c>
      <c r="N7">
        <v>4.9939205299999996</v>
      </c>
      <c r="O7">
        <v>-0.86019770799999995</v>
      </c>
      <c r="P7">
        <v>48.206144479999999</v>
      </c>
      <c r="Q7">
        <v>0</v>
      </c>
      <c r="R7">
        <v>2.8822961567461398</v>
      </c>
      <c r="S7">
        <v>-8.0752952663592001</v>
      </c>
      <c r="T7">
        <v>28.774608075000199</v>
      </c>
      <c r="U7">
        <v>0</v>
      </c>
      <c r="V7">
        <v>2.91599261</v>
      </c>
      <c r="W7">
        <v>-7.8049114839999998</v>
      </c>
      <c r="X7">
        <v>445.87758309999998</v>
      </c>
      <c r="Y7">
        <v>0</v>
      </c>
      <c r="Z7">
        <v>1.8847324753208501</v>
      </c>
      <c r="AA7">
        <v>-8.5980009010417007</v>
      </c>
      <c r="AB7">
        <v>116.43301041300499</v>
      </c>
      <c r="AC7">
        <v>0</v>
      </c>
      <c r="AD7">
        <v>1.098958842</v>
      </c>
      <c r="AE7">
        <v>-1.2550128970000001</v>
      </c>
      <c r="AF7">
        <v>6.0506136860000002</v>
      </c>
      <c r="AG7">
        <v>0</v>
      </c>
      <c r="AH7">
        <v>1.7718864821003999</v>
      </c>
      <c r="AI7">
        <v>-8.4423254986838501</v>
      </c>
      <c r="AJ7">
        <v>120.34618406899899</v>
      </c>
      <c r="AK7">
        <v>0</v>
      </c>
      <c r="AL7">
        <v>2.3799848080000001</v>
      </c>
      <c r="AM7">
        <v>-7.8995957399999996</v>
      </c>
      <c r="AN7">
        <v>326.27802029999998</v>
      </c>
      <c r="AO7">
        <v>0</v>
      </c>
      <c r="AP7">
        <v>2.2105275315840198</v>
      </c>
      <c r="AQ7">
        <v>-8.1353853300966392</v>
      </c>
      <c r="AR7">
        <v>52.887899205998103</v>
      </c>
      <c r="AS7">
        <v>0</v>
      </c>
      <c r="AT7">
        <v>1.969328279</v>
      </c>
      <c r="AU7">
        <f>8.465402446*(-1)</f>
        <v>-8.4654024460000006</v>
      </c>
      <c r="AV7">
        <v>501.23715010000001</v>
      </c>
      <c r="AW7">
        <v>0</v>
      </c>
      <c r="AX7">
        <v>1.7031482906398301</v>
      </c>
      <c r="AY7">
        <v>-6.53006864705032</v>
      </c>
      <c r="AZ7">
        <v>75.464607426001706</v>
      </c>
      <c r="BA7">
        <v>0</v>
      </c>
      <c r="BB7">
        <v>2.0272396979999998</v>
      </c>
      <c r="BC7">
        <f>6.160065694*(-1)</f>
        <v>-6.160065694</v>
      </c>
      <c r="BD7">
        <v>214.51912279999999</v>
      </c>
      <c r="BE7">
        <v>0</v>
      </c>
      <c r="BF7">
        <v>1.3418536918519</v>
      </c>
      <c r="BG7">
        <v>-1.46199705248715</v>
      </c>
      <c r="BH7">
        <v>114.687802273001</v>
      </c>
      <c r="BI7">
        <v>0</v>
      </c>
      <c r="BJ7">
        <v>1.2478741390000001</v>
      </c>
      <c r="BK7">
        <f>9.428400717*(-1)</f>
        <v>-9.4284007170000006</v>
      </c>
      <c r="BL7">
        <v>778.20813610000005</v>
      </c>
    </row>
    <row r="8" spans="1:64" x14ac:dyDescent="0.4">
      <c r="A8">
        <v>0</v>
      </c>
      <c r="B8">
        <v>5.6528709546342899</v>
      </c>
      <c r="C8">
        <v>-2.4398141085071399</v>
      </c>
      <c r="D8">
        <v>33.628996256004001</v>
      </c>
      <c r="E8">
        <v>0</v>
      </c>
      <c r="F8">
        <v>3.3830807850000002</v>
      </c>
      <c r="G8">
        <v>-9.2746694900000008</v>
      </c>
      <c r="H8">
        <v>688.43943190000005</v>
      </c>
      <c r="I8">
        <v>0</v>
      </c>
      <c r="J8">
        <v>2.9633510030510801</v>
      </c>
      <c r="K8">
        <v>-8.3626509298927303</v>
      </c>
      <c r="L8">
        <v>88.127759928000103</v>
      </c>
      <c r="M8">
        <v>0</v>
      </c>
      <c r="N8">
        <v>2.965027815</v>
      </c>
      <c r="O8">
        <v>-8.6178603490000008</v>
      </c>
      <c r="P8">
        <v>639.75377400000002</v>
      </c>
      <c r="Q8">
        <v>0</v>
      </c>
      <c r="R8">
        <v>4.8030904630247502</v>
      </c>
      <c r="S8">
        <v>-2.5265380837405198</v>
      </c>
      <c r="T8">
        <v>28.866290949998</v>
      </c>
      <c r="U8">
        <v>0</v>
      </c>
      <c r="V8">
        <v>4.7284568360000003</v>
      </c>
      <c r="W8">
        <v>-2.4399695879999999</v>
      </c>
      <c r="X8">
        <v>214.26049320000001</v>
      </c>
      <c r="Y8">
        <v>0</v>
      </c>
      <c r="Z8">
        <v>3.2511262874460201</v>
      </c>
      <c r="AA8">
        <v>-5.7154906859977697</v>
      </c>
      <c r="AB8">
        <v>53.510099136001301</v>
      </c>
      <c r="AC8">
        <v>0</v>
      </c>
      <c r="AD8">
        <v>3.376560467</v>
      </c>
      <c r="AE8">
        <v>-5.7855234790000001</v>
      </c>
      <c r="AF8">
        <v>328.89487989999998</v>
      </c>
      <c r="AG8">
        <v>0</v>
      </c>
      <c r="AH8">
        <v>2.3441493747469799</v>
      </c>
      <c r="AI8">
        <v>-8.1334968600291404</v>
      </c>
      <c r="AJ8">
        <v>92.498954114002103</v>
      </c>
      <c r="AK8">
        <v>0</v>
      </c>
      <c r="AL8">
        <v>1.6962866400000001</v>
      </c>
      <c r="AM8">
        <v>-9.3127412490000001</v>
      </c>
      <c r="AN8">
        <v>797.54624220000005</v>
      </c>
      <c r="AO8">
        <v>0</v>
      </c>
      <c r="AP8">
        <v>3.5956332016952701</v>
      </c>
      <c r="AQ8">
        <v>-4.0595716856201101</v>
      </c>
      <c r="AR8">
        <v>52.859853800000501</v>
      </c>
      <c r="AS8">
        <v>0</v>
      </c>
      <c r="AT8">
        <v>3.2436037120000001</v>
      </c>
      <c r="AU8">
        <f>3.934228239*(-1)</f>
        <v>-3.9342282389999998</v>
      </c>
      <c r="AV8">
        <v>219.95548640000001</v>
      </c>
      <c r="AW8">
        <v>0</v>
      </c>
      <c r="AX8">
        <v>1.7154349772197901</v>
      </c>
      <c r="AY8">
        <v>-2.3151924022590098</v>
      </c>
      <c r="AZ8">
        <v>134.06501946500001</v>
      </c>
      <c r="BA8">
        <v>0</v>
      </c>
      <c r="BB8">
        <v>1.803533195</v>
      </c>
      <c r="BC8">
        <f>6.235788914*(-1)</f>
        <v>-6.2357889139999996</v>
      </c>
      <c r="BD8">
        <v>233.7686674</v>
      </c>
      <c r="BE8">
        <v>0</v>
      </c>
      <c r="BF8">
        <v>2.3398374248879499</v>
      </c>
      <c r="BG8">
        <v>-5.2563393491368799</v>
      </c>
      <c r="BH8">
        <v>77.336775449999493</v>
      </c>
      <c r="BI8">
        <v>0</v>
      </c>
      <c r="BJ8">
        <v>0.96894532600000005</v>
      </c>
      <c r="BK8">
        <f>1.265673862*(-1)</f>
        <v>-1.2656738620000001</v>
      </c>
      <c r="BL8">
        <v>7.350487448</v>
      </c>
    </row>
    <row r="9" spans="1:64" x14ac:dyDescent="0.4">
      <c r="A9">
        <v>0</v>
      </c>
      <c r="B9">
        <v>3.4005295510170499</v>
      </c>
      <c r="C9">
        <v>-9.2399900381253399</v>
      </c>
      <c r="D9">
        <v>57.766379884000301</v>
      </c>
      <c r="E9">
        <v>0</v>
      </c>
      <c r="F9">
        <v>4.0750496160000003</v>
      </c>
      <c r="G9">
        <v>-5.5534394000000002</v>
      </c>
      <c r="H9">
        <v>208.02935339999999</v>
      </c>
      <c r="I9">
        <v>0</v>
      </c>
      <c r="J9">
        <v>2.8881097150564701</v>
      </c>
      <c r="K9">
        <v>-6.7224785232240096</v>
      </c>
      <c r="L9">
        <v>61.209031345002501</v>
      </c>
      <c r="M9">
        <v>0</v>
      </c>
      <c r="N9">
        <v>3.2387219909999998</v>
      </c>
      <c r="O9">
        <v>-6.5889228480000002</v>
      </c>
      <c r="P9">
        <v>259.06161709999998</v>
      </c>
      <c r="Q9">
        <v>0</v>
      </c>
      <c r="R9">
        <v>2.7914062119540501</v>
      </c>
      <c r="S9">
        <v>-3.95840604429022</v>
      </c>
      <c r="T9">
        <v>124.652572129001</v>
      </c>
      <c r="U9">
        <v>0</v>
      </c>
      <c r="V9">
        <v>2.6588617229999998</v>
      </c>
      <c r="W9">
        <v>-5.0059892980000003</v>
      </c>
      <c r="X9">
        <v>86.993663350000006</v>
      </c>
      <c r="Y9">
        <v>0</v>
      </c>
      <c r="Z9">
        <v>3.8744789083864499</v>
      </c>
      <c r="AA9">
        <v>-3.0477457905363501</v>
      </c>
      <c r="AB9">
        <v>54.769904808002998</v>
      </c>
      <c r="AC9">
        <v>0</v>
      </c>
      <c r="AD9">
        <v>4.3577560789999996</v>
      </c>
      <c r="AE9">
        <v>-2.5591532400000001</v>
      </c>
      <c r="AF9">
        <v>170.69206120000001</v>
      </c>
      <c r="AG9">
        <v>0</v>
      </c>
      <c r="AH9">
        <v>1.8145026128319599</v>
      </c>
      <c r="AI9">
        <v>-9.4125738630500901</v>
      </c>
      <c r="AJ9">
        <v>53.687350897998797</v>
      </c>
      <c r="AK9">
        <v>0</v>
      </c>
      <c r="AL9">
        <v>2.50161218</v>
      </c>
      <c r="AM9">
        <v>-7.4306176610000003</v>
      </c>
      <c r="AN9">
        <v>403.13791420000001</v>
      </c>
      <c r="AO9">
        <v>0</v>
      </c>
      <c r="AP9">
        <v>3.8730719151299802</v>
      </c>
      <c r="AQ9">
        <v>-1.78428735124853</v>
      </c>
      <c r="AR9">
        <v>53.7486949879967</v>
      </c>
      <c r="AS9">
        <v>0</v>
      </c>
      <c r="AT9">
        <v>3.6997237969999999</v>
      </c>
      <c r="AU9">
        <f>1.755581767*(-1)</f>
        <v>-1.755581767</v>
      </c>
      <c r="AV9">
        <v>110.88373869999999</v>
      </c>
      <c r="AW9">
        <v>0</v>
      </c>
      <c r="AX9">
        <v>3.6864887030440001</v>
      </c>
      <c r="AY9">
        <v>-3.3882251515663602</v>
      </c>
      <c r="AZ9">
        <v>81.559795754998007</v>
      </c>
      <c r="BA9">
        <v>0</v>
      </c>
      <c r="BB9">
        <v>1.8160849880000001</v>
      </c>
      <c r="BC9">
        <f>2.141529853*(-1)</f>
        <v>-2.1415298530000002</v>
      </c>
      <c r="BD9">
        <v>35.321995180000002</v>
      </c>
      <c r="BE9">
        <v>0</v>
      </c>
      <c r="BF9">
        <v>1.4626232282937099</v>
      </c>
      <c r="BG9">
        <v>-2.8543103218822199</v>
      </c>
      <c r="BH9">
        <v>105.437307598993</v>
      </c>
      <c r="BI9">
        <v>0</v>
      </c>
      <c r="BJ9">
        <v>2.2434000690000002</v>
      </c>
      <c r="BK9">
        <f>5.425135593*(-1)</f>
        <v>-5.4251355930000003</v>
      </c>
      <c r="BL9">
        <v>452.25159780000001</v>
      </c>
    </row>
    <row r="10" spans="1:64" x14ac:dyDescent="0.4">
      <c r="A10">
        <v>0</v>
      </c>
      <c r="B10">
        <v>3.9611613324153598</v>
      </c>
      <c r="C10">
        <v>-5.9829102637662901</v>
      </c>
      <c r="D10">
        <v>77.285309954997501</v>
      </c>
      <c r="E10">
        <v>0</v>
      </c>
      <c r="F10">
        <v>3.7831821940000001</v>
      </c>
      <c r="G10">
        <v>-2.7686495459999998</v>
      </c>
      <c r="H10">
        <v>106.65135739999999</v>
      </c>
      <c r="I10">
        <v>0</v>
      </c>
      <c r="J10">
        <v>2.8851023659771502</v>
      </c>
      <c r="K10">
        <v>-7.9572589441898796</v>
      </c>
      <c r="L10">
        <v>108.35322887700001</v>
      </c>
      <c r="M10">
        <v>0</v>
      </c>
      <c r="N10">
        <v>2.824672777</v>
      </c>
      <c r="O10">
        <v>-8.2699205730000003</v>
      </c>
      <c r="P10">
        <v>354.85108719999999</v>
      </c>
      <c r="Q10">
        <v>0</v>
      </c>
      <c r="R10">
        <v>3.1109970268974201</v>
      </c>
      <c r="S10">
        <v>-6.2252236791669304</v>
      </c>
      <c r="T10">
        <v>29.538560861001301</v>
      </c>
      <c r="U10">
        <v>0</v>
      </c>
      <c r="V10">
        <v>3.2040177779999999</v>
      </c>
      <c r="W10">
        <v>-5.9991427589999997</v>
      </c>
      <c r="X10">
        <v>496.14971550000001</v>
      </c>
      <c r="Y10">
        <v>0</v>
      </c>
      <c r="Z10">
        <v>2.6097246483212899</v>
      </c>
      <c r="AA10">
        <v>-3.6878943822249499</v>
      </c>
      <c r="AB10">
        <v>76.115031827001005</v>
      </c>
      <c r="AC10">
        <v>0</v>
      </c>
      <c r="AD10">
        <v>2.98773892</v>
      </c>
      <c r="AE10">
        <v>-3.5049077390000001</v>
      </c>
      <c r="AF10">
        <v>103.6363577</v>
      </c>
      <c r="AG10">
        <v>0</v>
      </c>
      <c r="AH10">
        <v>1.9363133320953401</v>
      </c>
      <c r="AI10">
        <v>-8.7622659802463598</v>
      </c>
      <c r="AJ10">
        <v>93.679341068003794</v>
      </c>
      <c r="AK10">
        <v>0</v>
      </c>
      <c r="AL10">
        <v>1.7202063700000001</v>
      </c>
      <c r="AM10">
        <v>-9.2230883450000007</v>
      </c>
      <c r="AN10">
        <v>450.73279669999999</v>
      </c>
      <c r="AO10">
        <v>0</v>
      </c>
      <c r="AP10">
        <v>1.9388393592620099</v>
      </c>
      <c r="AQ10">
        <v>-8.6441160033619404</v>
      </c>
      <c r="AR10">
        <v>54.148958361998602</v>
      </c>
      <c r="AS10">
        <v>0</v>
      </c>
      <c r="AT10">
        <v>1.4027595429999999</v>
      </c>
      <c r="AU10">
        <f>9.079562798*(-1)</f>
        <v>-9.0795627979999995</v>
      </c>
      <c r="AV10">
        <v>382.07064709999997</v>
      </c>
      <c r="AW10">
        <v>0</v>
      </c>
      <c r="AX10">
        <v>3.19358497639181</v>
      </c>
      <c r="AY10">
        <v>-1.0340011251675101</v>
      </c>
      <c r="AZ10">
        <v>49.275815943998097</v>
      </c>
      <c r="BA10">
        <v>0</v>
      </c>
      <c r="BB10">
        <v>3.4728221210000001</v>
      </c>
      <c r="BC10">
        <f>3.180101042*(-1)</f>
        <v>-3.180101042</v>
      </c>
      <c r="BD10">
        <v>174.59931710000001</v>
      </c>
      <c r="BE10">
        <v>0</v>
      </c>
      <c r="BF10">
        <v>1.8699750428973401</v>
      </c>
      <c r="BG10">
        <v>-8.54601024837668</v>
      </c>
      <c r="BH10">
        <v>63.227952080996999</v>
      </c>
      <c r="BI10">
        <v>0</v>
      </c>
      <c r="BJ10">
        <v>1.5123907329999999</v>
      </c>
      <c r="BK10">
        <f>3.510363115*(-1)</f>
        <v>-3.5103631150000001</v>
      </c>
      <c r="BL10">
        <v>52.025285590000003</v>
      </c>
    </row>
    <row r="11" spans="1:64" x14ac:dyDescent="0.4">
      <c r="A11">
        <v>0</v>
      </c>
      <c r="B11">
        <v>3.8651458469917599</v>
      </c>
      <c r="C11">
        <v>-3.3982039226417</v>
      </c>
      <c r="D11">
        <v>76.962841065003801</v>
      </c>
      <c r="E11">
        <v>0</v>
      </c>
      <c r="F11">
        <v>5.3521515720000004</v>
      </c>
      <c r="G11">
        <v>-3.5600466339999999</v>
      </c>
      <c r="H11">
        <v>291.1364671</v>
      </c>
      <c r="I11">
        <v>0</v>
      </c>
      <c r="J11">
        <v>5.0848286039177601</v>
      </c>
      <c r="K11">
        <v>-2.1297122269693598</v>
      </c>
      <c r="L11">
        <v>33.7646742189972</v>
      </c>
      <c r="M11">
        <v>0</v>
      </c>
      <c r="N11">
        <v>4.9598804530000002</v>
      </c>
      <c r="O11">
        <v>-2.1274416669999998</v>
      </c>
      <c r="P11">
        <v>195.19627650000001</v>
      </c>
      <c r="Q11">
        <v>0</v>
      </c>
      <c r="R11">
        <v>2.6684977623592001</v>
      </c>
      <c r="S11">
        <v>-6.2664548769968098</v>
      </c>
      <c r="T11">
        <v>66.775997742995898</v>
      </c>
      <c r="U11">
        <v>0</v>
      </c>
      <c r="V11">
        <v>2.7096962150000001</v>
      </c>
      <c r="W11">
        <v>-5.88114223</v>
      </c>
      <c r="X11">
        <v>190.96085210000001</v>
      </c>
      <c r="Y11">
        <v>0</v>
      </c>
      <c r="Z11">
        <v>3.55806246044386</v>
      </c>
      <c r="AA11">
        <v>-4.5041287670153203</v>
      </c>
      <c r="AB11">
        <v>50.409508983000698</v>
      </c>
      <c r="AC11">
        <v>0</v>
      </c>
      <c r="AD11">
        <v>3.6378441960000001</v>
      </c>
      <c r="AE11">
        <v>-4.4547943510000003</v>
      </c>
      <c r="AF11">
        <v>310.64900990000001</v>
      </c>
      <c r="AG11">
        <v>0</v>
      </c>
      <c r="AH11">
        <v>1.66106143060078</v>
      </c>
      <c r="AI11">
        <v>-9.3412246250258306</v>
      </c>
      <c r="AJ11">
        <v>52.142490024998501</v>
      </c>
      <c r="AK11">
        <v>0</v>
      </c>
      <c r="AL11">
        <v>1.694540041</v>
      </c>
      <c r="AM11">
        <v>-9.3474481150000006</v>
      </c>
      <c r="AN11">
        <v>901.30117010000004</v>
      </c>
      <c r="AO11">
        <v>0</v>
      </c>
      <c r="AP11">
        <v>2.1110503667417602</v>
      </c>
      <c r="AQ11">
        <v>-3.63707653822182</v>
      </c>
      <c r="AR11">
        <v>87.316810709002297</v>
      </c>
      <c r="AS11">
        <v>0</v>
      </c>
      <c r="AT11">
        <v>2.0270524910000001</v>
      </c>
      <c r="AU11">
        <f>8.043019849*(-1)</f>
        <v>-8.0430198490000002</v>
      </c>
      <c r="AV11">
        <v>543.74747839999998</v>
      </c>
      <c r="AW11">
        <v>0</v>
      </c>
      <c r="AX11">
        <v>1.77600154874676</v>
      </c>
      <c r="AY11">
        <v>-8.9545986090633996</v>
      </c>
      <c r="AZ11">
        <v>48.672231598000501</v>
      </c>
      <c r="BA11">
        <v>0</v>
      </c>
      <c r="BB11">
        <v>3.1935849759999999</v>
      </c>
      <c r="BC11">
        <f>1.034001125*(-1)</f>
        <v>-1.0340011250000001</v>
      </c>
      <c r="BD11">
        <v>42.007249299999998</v>
      </c>
      <c r="BE11">
        <v>0</v>
      </c>
      <c r="BF11">
        <v>3.0140007595594001</v>
      </c>
      <c r="BG11">
        <v>-4.6070107931359097</v>
      </c>
      <c r="BH11">
        <v>63.0687177959989</v>
      </c>
      <c r="BI11">
        <v>0</v>
      </c>
      <c r="BJ11">
        <v>1.842094269</v>
      </c>
      <c r="BK11">
        <f>8.685646183*(-1)</f>
        <v>-8.6856461829999994</v>
      </c>
      <c r="BL11">
        <v>601.83560320000004</v>
      </c>
    </row>
    <row r="12" spans="1:64" x14ac:dyDescent="0.4">
      <c r="A12">
        <v>0</v>
      </c>
      <c r="B12">
        <v>5.2880470559414396</v>
      </c>
      <c r="C12">
        <v>-3.71175543792689</v>
      </c>
      <c r="D12">
        <v>33.666793283002299</v>
      </c>
      <c r="E12">
        <v>0</v>
      </c>
      <c r="F12">
        <v>5.0705419420000002</v>
      </c>
      <c r="G12">
        <v>-1.295218929</v>
      </c>
      <c r="H12">
        <v>113.2160195</v>
      </c>
      <c r="I12">
        <v>0</v>
      </c>
      <c r="J12">
        <v>3.4727778331204102</v>
      </c>
      <c r="K12">
        <v>-6.5275461199389602</v>
      </c>
      <c r="L12">
        <v>34.145532722999597</v>
      </c>
      <c r="M12">
        <v>0</v>
      </c>
      <c r="N12">
        <v>3.4492277489999998</v>
      </c>
      <c r="O12">
        <v>-6.5785779639999999</v>
      </c>
      <c r="P12">
        <v>480.76353640000002</v>
      </c>
      <c r="Q12">
        <v>0</v>
      </c>
      <c r="R12">
        <v>2.5554081555137498</v>
      </c>
      <c r="S12">
        <v>-6.2297755531158598</v>
      </c>
      <c r="T12">
        <v>83.513025287000303</v>
      </c>
      <c r="U12">
        <v>0</v>
      </c>
      <c r="V12">
        <v>3.0156500770000001</v>
      </c>
      <c r="W12">
        <v>-5.6739714909999996</v>
      </c>
      <c r="X12">
        <v>223.30501330000001</v>
      </c>
      <c r="Y12">
        <v>0</v>
      </c>
      <c r="Z12">
        <v>2.0909778281262699</v>
      </c>
      <c r="AA12">
        <v>-8.96386434636457</v>
      </c>
      <c r="AB12">
        <v>51.454676576002299</v>
      </c>
      <c r="AC12">
        <v>0</v>
      </c>
      <c r="AD12">
        <v>2.2813118929999998</v>
      </c>
      <c r="AE12">
        <v>-1.7553704269999999</v>
      </c>
      <c r="AF12">
        <v>14.136181130000001</v>
      </c>
      <c r="AG12">
        <v>0</v>
      </c>
      <c r="AH12">
        <v>2.2400108485728398</v>
      </c>
      <c r="AI12">
        <v>-8.7331519403031095</v>
      </c>
      <c r="AJ12">
        <v>53.171017355001801</v>
      </c>
      <c r="AK12">
        <v>0</v>
      </c>
      <c r="AL12">
        <v>2.1085587769999998</v>
      </c>
      <c r="AM12">
        <v>-3.1853483580000002</v>
      </c>
      <c r="AN12">
        <v>112.3516017</v>
      </c>
      <c r="AO12">
        <v>0</v>
      </c>
      <c r="AP12">
        <v>2.20233653177623</v>
      </c>
      <c r="AQ12">
        <v>-3.0959094838475099</v>
      </c>
      <c r="AR12">
        <v>117.445568827999</v>
      </c>
      <c r="AS12">
        <v>0</v>
      </c>
      <c r="AT12">
        <v>2.2364107440000001</v>
      </c>
      <c r="AU12">
        <f>3.21592558*(-1)</f>
        <v>-3.21592558</v>
      </c>
      <c r="AV12">
        <v>91.370982710000007</v>
      </c>
      <c r="AW12">
        <v>0</v>
      </c>
      <c r="AX12">
        <v>1.42558387677634</v>
      </c>
      <c r="AY12">
        <v>-8.8543493451486199</v>
      </c>
      <c r="AZ12">
        <v>63.285137361999602</v>
      </c>
      <c r="BA12">
        <v>0</v>
      </c>
      <c r="BB12">
        <v>1.4558323639999999</v>
      </c>
      <c r="BC12">
        <f>7.887222007*(-1)</f>
        <v>-7.8872220070000001</v>
      </c>
      <c r="BD12">
        <v>306.35336369999999</v>
      </c>
      <c r="BE12">
        <v>0</v>
      </c>
      <c r="BF12">
        <v>1.91547426128019</v>
      </c>
      <c r="BG12">
        <v>-7.8598882022151999</v>
      </c>
      <c r="BH12">
        <v>56.175349604003699</v>
      </c>
      <c r="BI12">
        <v>0</v>
      </c>
      <c r="BJ12">
        <v>2.7902777620000001</v>
      </c>
      <c r="BK12">
        <f>4.430660676*(-1)</f>
        <v>-4.4306606759999996</v>
      </c>
      <c r="BL12">
        <v>244.38249619999999</v>
      </c>
    </row>
    <row r="13" spans="1:64" x14ac:dyDescent="0.4">
      <c r="A13">
        <v>0</v>
      </c>
      <c r="B13">
        <v>5.3475258546959497</v>
      </c>
      <c r="C13">
        <v>-1.27474823031685</v>
      </c>
      <c r="D13">
        <v>33.668318175004899</v>
      </c>
      <c r="E13">
        <v>0</v>
      </c>
      <c r="F13">
        <v>4.5884304680000003</v>
      </c>
      <c r="G13">
        <v>-6.4912566470000002</v>
      </c>
      <c r="H13">
        <v>267.57301510000002</v>
      </c>
      <c r="I13">
        <v>0</v>
      </c>
      <c r="J13">
        <v>3.1600463960065799</v>
      </c>
      <c r="K13">
        <v>-5.4933511031766198</v>
      </c>
      <c r="L13">
        <v>110.36788216799999</v>
      </c>
      <c r="M13">
        <v>0</v>
      </c>
      <c r="N13">
        <v>3.414651369</v>
      </c>
      <c r="O13">
        <v>-5.5683951450000002</v>
      </c>
      <c r="P13">
        <v>189.97936849999999</v>
      </c>
      <c r="Q13">
        <v>0</v>
      </c>
      <c r="R13">
        <v>2.5253721808903502</v>
      </c>
      <c r="S13">
        <v>-8.3504494145911199</v>
      </c>
      <c r="T13">
        <v>126.63690614900401</v>
      </c>
      <c r="U13">
        <v>0</v>
      </c>
      <c r="V13">
        <v>2.4810570109999999</v>
      </c>
      <c r="W13">
        <v>-8.3948382250000009</v>
      </c>
      <c r="X13">
        <v>418.86721119999999</v>
      </c>
      <c r="Y13">
        <v>0</v>
      </c>
      <c r="Z13">
        <v>1.9696579301191599</v>
      </c>
      <c r="AA13">
        <v>-9.0517855137076104</v>
      </c>
      <c r="AB13">
        <v>92.021896284997595</v>
      </c>
      <c r="AC13">
        <v>0</v>
      </c>
      <c r="AD13">
        <v>1.8718764059999999</v>
      </c>
      <c r="AE13">
        <v>-6.0553942469999997</v>
      </c>
      <c r="AF13">
        <v>109.2026362</v>
      </c>
      <c r="AG13">
        <v>0</v>
      </c>
      <c r="AH13">
        <v>2.3462198897403299</v>
      </c>
      <c r="AI13">
        <v>-3.8146820482712802</v>
      </c>
      <c r="AJ13">
        <v>119.73215317899999</v>
      </c>
      <c r="AK13">
        <v>0</v>
      </c>
      <c r="AL13">
        <v>2.0777512329999999</v>
      </c>
      <c r="AM13">
        <v>-6.9893169659999996</v>
      </c>
      <c r="AN13">
        <v>197.5824902</v>
      </c>
      <c r="AO13">
        <v>0</v>
      </c>
      <c r="AP13">
        <v>1.7929089901025099</v>
      </c>
      <c r="AQ13">
        <v>-1.6025517673249501</v>
      </c>
      <c r="AR13">
        <v>109.406072216006</v>
      </c>
      <c r="AS13">
        <v>0</v>
      </c>
      <c r="AT13">
        <v>1.8809197719999999</v>
      </c>
      <c r="AU13">
        <f>2.658587285*(-1)</f>
        <v>-2.6585872849999999</v>
      </c>
      <c r="AV13">
        <v>53.588113579999998</v>
      </c>
      <c r="AW13">
        <v>0</v>
      </c>
      <c r="AX13">
        <v>1.4763117927328699</v>
      </c>
      <c r="AY13">
        <v>-6.5041644788160298</v>
      </c>
      <c r="AZ13">
        <v>160.85325996600201</v>
      </c>
      <c r="BA13">
        <v>0</v>
      </c>
      <c r="BB13">
        <v>1.606716609</v>
      </c>
      <c r="BC13">
        <f>6.840121439*(-1)</f>
        <v>-6.8401214389999998</v>
      </c>
      <c r="BD13">
        <v>155.48205519999999</v>
      </c>
      <c r="BE13">
        <v>0</v>
      </c>
      <c r="BF13">
        <v>3.40893687254272</v>
      </c>
      <c r="BG13">
        <v>-5.18808776041715</v>
      </c>
      <c r="BH13">
        <v>57.044331131997701</v>
      </c>
      <c r="BI13">
        <v>0</v>
      </c>
      <c r="BJ13">
        <v>2.0224340029999999</v>
      </c>
      <c r="BK13">
        <f>7.44842559*(-1)</f>
        <v>-7.4484255900000003</v>
      </c>
      <c r="BL13">
        <v>591.63678460000006</v>
      </c>
    </row>
    <row r="14" spans="1:64" x14ac:dyDescent="0.4">
      <c r="A14">
        <v>0</v>
      </c>
      <c r="B14">
        <v>4.6218468164697599</v>
      </c>
      <c r="C14">
        <v>-5.2365807235837298</v>
      </c>
      <c r="D14">
        <v>33.094713516002201</v>
      </c>
      <c r="E14">
        <v>0</v>
      </c>
      <c r="F14">
        <v>2.9485875510000001</v>
      </c>
      <c r="G14">
        <v>-1.4556095419999999</v>
      </c>
      <c r="H14">
        <v>36.684158549999999</v>
      </c>
      <c r="I14">
        <v>0</v>
      </c>
      <c r="J14">
        <v>2.8483859820469202</v>
      </c>
      <c r="K14">
        <v>-1.3577527944726799</v>
      </c>
      <c r="L14">
        <v>84.102435381006202</v>
      </c>
      <c r="M14">
        <v>0</v>
      </c>
      <c r="N14">
        <v>2.4369287439999998</v>
      </c>
      <c r="O14">
        <v>-1.285895789</v>
      </c>
      <c r="P14">
        <v>22.058270870000001</v>
      </c>
      <c r="Q14">
        <v>0</v>
      </c>
      <c r="R14">
        <v>2.38378059575416</v>
      </c>
      <c r="S14">
        <v>-7.6205212252022303</v>
      </c>
      <c r="T14">
        <v>69.284611502996995</v>
      </c>
      <c r="U14">
        <v>0</v>
      </c>
      <c r="V14">
        <v>2.4835765630000002</v>
      </c>
      <c r="W14">
        <v>-7.7050906540000001</v>
      </c>
      <c r="X14">
        <v>222.1689902</v>
      </c>
      <c r="Y14">
        <v>0</v>
      </c>
      <c r="Z14">
        <v>1.8887973059104199</v>
      </c>
      <c r="AA14">
        <v>-6.0176475034917303</v>
      </c>
      <c r="AB14">
        <v>133.559930375005</v>
      </c>
      <c r="AC14">
        <v>0</v>
      </c>
      <c r="AD14">
        <v>1.9729380519999999</v>
      </c>
      <c r="AE14">
        <v>-5.830990205</v>
      </c>
      <c r="AF14">
        <v>115.93486369999999</v>
      </c>
      <c r="AG14">
        <v>0</v>
      </c>
      <c r="AH14">
        <v>2.5102145214321601</v>
      </c>
      <c r="AI14">
        <v>-8.4795150623609192</v>
      </c>
      <c r="AJ14">
        <v>91.966790546000993</v>
      </c>
      <c r="AK14">
        <v>0</v>
      </c>
      <c r="AL14">
        <v>4.2678593290000002</v>
      </c>
      <c r="AM14">
        <v>-2.236674389</v>
      </c>
      <c r="AN14">
        <v>141.73514220000001</v>
      </c>
      <c r="AO14">
        <v>0</v>
      </c>
      <c r="AP14">
        <v>2.4618273047828101</v>
      </c>
      <c r="AQ14">
        <v>-7.4151051169106399</v>
      </c>
      <c r="AR14">
        <v>53.304828317995998</v>
      </c>
      <c r="AS14">
        <v>0</v>
      </c>
      <c r="AT14">
        <v>1.7929089899999999</v>
      </c>
      <c r="AU14">
        <f>1.602551767*(-1)</f>
        <v>-1.602551767</v>
      </c>
      <c r="AV14">
        <v>32.412229969999999</v>
      </c>
      <c r="AW14">
        <v>0</v>
      </c>
      <c r="AX14">
        <v>1.8709094537375699</v>
      </c>
      <c r="AY14">
        <v>-8.8351157930803392</v>
      </c>
      <c r="AZ14">
        <v>47.221698651002903</v>
      </c>
      <c r="BA14">
        <v>0</v>
      </c>
      <c r="BB14">
        <v>2.627343728</v>
      </c>
      <c r="BC14">
        <f>6.484117215*(-1)</f>
        <v>-6.4841172150000004</v>
      </c>
      <c r="BD14">
        <v>375.88841930000001</v>
      </c>
      <c r="BE14">
        <v>0</v>
      </c>
      <c r="BF14">
        <v>1.4419188411196799</v>
      </c>
      <c r="BG14">
        <v>-9.2981537518397008</v>
      </c>
      <c r="BH14">
        <v>59.779128657995898</v>
      </c>
      <c r="BI14">
        <v>0</v>
      </c>
      <c r="BJ14">
        <v>2.9304578600000002</v>
      </c>
      <c r="BK14">
        <f>5.679167075*(-1)</f>
        <v>-5.6791670749999996</v>
      </c>
      <c r="BL14">
        <v>314.99291319999998</v>
      </c>
    </row>
    <row r="15" spans="1:64" x14ac:dyDescent="0.4">
      <c r="A15">
        <v>0</v>
      </c>
      <c r="B15">
        <v>3.3671309068986499</v>
      </c>
      <c r="C15">
        <v>-1.4797172421969</v>
      </c>
      <c r="D15">
        <v>58.031101927001103</v>
      </c>
      <c r="E15">
        <v>0</v>
      </c>
      <c r="F15">
        <v>3.7340568470000002</v>
      </c>
      <c r="G15">
        <v>-3.6767730830000001</v>
      </c>
      <c r="H15">
        <v>241.1042707</v>
      </c>
      <c r="I15">
        <v>0</v>
      </c>
      <c r="J15">
        <v>4.4623651724356996</v>
      </c>
      <c r="K15">
        <v>-3.44013694314074</v>
      </c>
      <c r="L15">
        <v>34.090262398996799</v>
      </c>
      <c r="M15">
        <v>0</v>
      </c>
      <c r="N15">
        <v>4.4988206030000004</v>
      </c>
      <c r="O15">
        <v>-3.5797507120000001</v>
      </c>
      <c r="P15">
        <v>315.69872770000001</v>
      </c>
      <c r="Q15">
        <v>0</v>
      </c>
      <c r="R15">
        <v>2.24422434894081</v>
      </c>
      <c r="S15">
        <v>-9.1179146148892105</v>
      </c>
      <c r="T15">
        <v>126.32810838900301</v>
      </c>
      <c r="U15">
        <v>0</v>
      </c>
      <c r="V15">
        <v>2.280912491</v>
      </c>
      <c r="W15">
        <v>-8.8991896189999995</v>
      </c>
      <c r="X15">
        <v>630.70753850000006</v>
      </c>
      <c r="Y15">
        <v>0</v>
      </c>
      <c r="Z15">
        <v>1.8887973059104199</v>
      </c>
      <c r="AA15">
        <v>-6.0176475034917303</v>
      </c>
      <c r="AB15">
        <v>134.87473421499399</v>
      </c>
      <c r="AC15">
        <v>0</v>
      </c>
      <c r="AD15">
        <v>3.341733863</v>
      </c>
      <c r="AE15">
        <v>-5.4740051420000002</v>
      </c>
      <c r="AF15">
        <v>328.72965879999998</v>
      </c>
      <c r="AG15">
        <v>0</v>
      </c>
      <c r="AH15">
        <v>1.5313497243868901</v>
      </c>
      <c r="AI15">
        <v>-9.2683341436950109</v>
      </c>
      <c r="AJ15">
        <v>118.395108937998</v>
      </c>
      <c r="AK15">
        <v>0</v>
      </c>
      <c r="AL15">
        <v>3.6583009469999999</v>
      </c>
      <c r="AM15">
        <v>-2.9661616249999998</v>
      </c>
      <c r="AN15">
        <v>159.40076880000001</v>
      </c>
      <c r="AO15">
        <v>0</v>
      </c>
      <c r="AP15">
        <v>4.2912268256649799</v>
      </c>
      <c r="AQ15">
        <v>-1.23596657460578</v>
      </c>
      <c r="AR15">
        <v>51.874770545000501</v>
      </c>
      <c r="AS15">
        <v>0</v>
      </c>
      <c r="AT15">
        <v>2.5425145279999999</v>
      </c>
      <c r="AU15">
        <f>6.992927009*(-1)</f>
        <v>-6.9929270089999997</v>
      </c>
      <c r="AV15">
        <v>360.13674279999998</v>
      </c>
      <c r="AW15">
        <v>0</v>
      </c>
      <c r="AX15">
        <v>2.9090883116519999</v>
      </c>
      <c r="AY15">
        <v>-5.0702536438877202</v>
      </c>
      <c r="AZ15">
        <v>94.686070616000507</v>
      </c>
      <c r="BA15">
        <v>0</v>
      </c>
      <c r="BB15">
        <v>1.277287469</v>
      </c>
      <c r="BC15">
        <f>9.075999296*(-1)</f>
        <v>-9.0759992960000009</v>
      </c>
      <c r="BD15">
        <v>737.96013400000004</v>
      </c>
      <c r="BE15">
        <v>0</v>
      </c>
      <c r="BF15">
        <v>1.2995518255015099</v>
      </c>
      <c r="BG15">
        <v>-9.2914724942011109</v>
      </c>
      <c r="BH15">
        <v>63.900667067995499</v>
      </c>
      <c r="BI15">
        <v>0</v>
      </c>
      <c r="BJ15">
        <v>0.90545499399999996</v>
      </c>
      <c r="BK15">
        <f>9.11150882*(-1)</f>
        <v>-9.1115088199999992</v>
      </c>
      <c r="BL15">
        <v>567.92801029999998</v>
      </c>
    </row>
    <row r="16" spans="1:64" x14ac:dyDescent="0.4">
      <c r="A16">
        <v>0</v>
      </c>
      <c r="B16">
        <v>3.8647007160326399</v>
      </c>
      <c r="C16">
        <v>-3.75982601738863</v>
      </c>
      <c r="D16">
        <v>76.9768742830056</v>
      </c>
      <c r="E16">
        <v>0</v>
      </c>
      <c r="F16">
        <v>4.1481001309999996</v>
      </c>
      <c r="G16">
        <v>-6.4802549679999997</v>
      </c>
      <c r="H16">
        <v>494.82899789999999</v>
      </c>
      <c r="I16">
        <v>0</v>
      </c>
      <c r="J16">
        <v>2.6148006133457899</v>
      </c>
      <c r="K16">
        <v>-8.3676883538628406</v>
      </c>
      <c r="L16">
        <v>111.094218485995</v>
      </c>
      <c r="M16">
        <v>0</v>
      </c>
      <c r="N16">
        <v>1.8851220319999999</v>
      </c>
      <c r="O16">
        <v>-9.2013157210000003</v>
      </c>
      <c r="P16">
        <v>379.3302486</v>
      </c>
      <c r="Q16">
        <v>0</v>
      </c>
      <c r="R16">
        <v>2.1845887442731802</v>
      </c>
      <c r="S16">
        <v>-9.3187037844671803</v>
      </c>
      <c r="T16">
        <v>67.486279368000396</v>
      </c>
      <c r="U16">
        <v>0</v>
      </c>
      <c r="V16">
        <v>3.5949100770000002</v>
      </c>
      <c r="W16">
        <v>-5.9304129220000004</v>
      </c>
      <c r="X16">
        <v>326.2569499</v>
      </c>
      <c r="Y16">
        <v>0</v>
      </c>
      <c r="Z16">
        <v>3.05536233360333</v>
      </c>
      <c r="AA16">
        <v>-5.8353984443744702</v>
      </c>
      <c r="AB16">
        <v>90.711018893001807</v>
      </c>
      <c r="AC16">
        <v>0</v>
      </c>
      <c r="AD16">
        <v>2.7384999419999998</v>
      </c>
      <c r="AE16">
        <v>-1.628399361</v>
      </c>
      <c r="AF16">
        <v>51.970122240000002</v>
      </c>
      <c r="AG16">
        <v>0</v>
      </c>
      <c r="AH16">
        <v>1.7430439289612401</v>
      </c>
      <c r="AI16">
        <v>-7.8707904930760604</v>
      </c>
      <c r="AJ16">
        <v>109.870676378996</v>
      </c>
      <c r="AK16">
        <v>0</v>
      </c>
      <c r="AL16">
        <v>2.0957080440000002</v>
      </c>
      <c r="AM16">
        <v>-6.4252948549999997</v>
      </c>
      <c r="AN16">
        <v>310.0394569</v>
      </c>
      <c r="AO16">
        <v>0</v>
      </c>
      <c r="AP16">
        <v>1.7463624700776701</v>
      </c>
      <c r="AQ16">
        <v>-9.2656165204750707</v>
      </c>
      <c r="AR16">
        <v>52.562460581997499</v>
      </c>
      <c r="AS16">
        <v>0</v>
      </c>
      <c r="AT16">
        <v>1.4611445110000001</v>
      </c>
      <c r="AU16">
        <f>2.241253029*(-1)</f>
        <v>-2.2412530290000001</v>
      </c>
      <c r="AV16">
        <v>36.487355700000002</v>
      </c>
      <c r="AW16">
        <v>0</v>
      </c>
      <c r="AX16">
        <v>2.0060960987895902</v>
      </c>
      <c r="AY16">
        <v>-4.2273863482506702</v>
      </c>
      <c r="AZ16">
        <v>60.471556983000397</v>
      </c>
      <c r="BA16">
        <v>0</v>
      </c>
      <c r="BB16">
        <v>1.9392248080000001</v>
      </c>
      <c r="BC16">
        <f>3.673790443*(-1)</f>
        <v>-3.6737904430000001</v>
      </c>
      <c r="BD16">
        <v>136.44349030000001</v>
      </c>
      <c r="BE16">
        <v>0</v>
      </c>
      <c r="BF16">
        <v>1.3594542328163799</v>
      </c>
      <c r="BG16">
        <v>-7.9480352306514197</v>
      </c>
      <c r="BH16">
        <v>112.424914146999</v>
      </c>
      <c r="BI16">
        <v>0</v>
      </c>
      <c r="BJ16">
        <v>1.457878534</v>
      </c>
      <c r="BK16">
        <f>8.945618701*(-1)</f>
        <v>-8.9456187010000008</v>
      </c>
      <c r="BL16">
        <v>696.30338529999995</v>
      </c>
    </row>
    <row r="17" spans="1:64" x14ac:dyDescent="0.4">
      <c r="A17">
        <v>0</v>
      </c>
      <c r="B17">
        <v>3.8065478807319701</v>
      </c>
      <c r="C17">
        <v>-8.3300325791415801</v>
      </c>
      <c r="D17">
        <v>34.514107455004698</v>
      </c>
      <c r="E17">
        <v>0</v>
      </c>
      <c r="F17">
        <v>6.1163646409999997</v>
      </c>
      <c r="G17">
        <v>-1.5843503720000001</v>
      </c>
      <c r="H17">
        <v>142.7273557</v>
      </c>
      <c r="I17">
        <v>0</v>
      </c>
      <c r="J17">
        <v>3.1021376669921099</v>
      </c>
      <c r="K17">
        <v>-5.96910168610178</v>
      </c>
      <c r="L17">
        <v>107.900926102993</v>
      </c>
      <c r="M17">
        <v>0</v>
      </c>
      <c r="N17">
        <v>2.6764180899999999</v>
      </c>
      <c r="O17">
        <v>-8.3190116060000001</v>
      </c>
      <c r="P17">
        <v>274.15857039999997</v>
      </c>
      <c r="Q17">
        <v>0</v>
      </c>
      <c r="R17">
        <v>2.1714748424596499</v>
      </c>
      <c r="S17">
        <v>-8.71563078767592</v>
      </c>
      <c r="T17">
        <v>126.935024161</v>
      </c>
      <c r="U17">
        <v>0</v>
      </c>
      <c r="V17">
        <v>3.1282393900000001</v>
      </c>
      <c r="W17">
        <v>-7.8795692600000002</v>
      </c>
      <c r="X17">
        <v>253.28929289999999</v>
      </c>
      <c r="Y17">
        <v>0</v>
      </c>
      <c r="Z17">
        <v>2.25476216883128</v>
      </c>
      <c r="AA17">
        <v>-1.75910305423072</v>
      </c>
      <c r="AB17">
        <v>79.601199650001902</v>
      </c>
      <c r="AC17">
        <v>0</v>
      </c>
      <c r="AD17">
        <v>2.099331694</v>
      </c>
      <c r="AE17">
        <v>-8.6813923240000008</v>
      </c>
      <c r="AF17">
        <v>775.03926679999995</v>
      </c>
      <c r="AG17">
        <v>0</v>
      </c>
      <c r="AH17">
        <v>2.1884633575916301</v>
      </c>
      <c r="AI17">
        <v>-6.6185738836265697</v>
      </c>
      <c r="AJ17">
        <v>76.472433087001207</v>
      </c>
      <c r="AK17">
        <v>0</v>
      </c>
      <c r="AL17">
        <v>3.6006750200000002</v>
      </c>
      <c r="AM17">
        <v>-3.633092065</v>
      </c>
      <c r="AN17">
        <v>161.01072439999999</v>
      </c>
      <c r="AO17">
        <v>0</v>
      </c>
      <c r="AP17">
        <v>1.7464618404585099</v>
      </c>
      <c r="AQ17">
        <v>-7.7156010351380999</v>
      </c>
      <c r="AR17">
        <v>84.642951367997696</v>
      </c>
      <c r="AS17">
        <v>0</v>
      </c>
      <c r="AT17">
        <v>3.4896470239999999</v>
      </c>
      <c r="AU17">
        <f>1.231915257*(-1)</f>
        <v>-1.231915257</v>
      </c>
      <c r="AV17">
        <v>97.849654709999996</v>
      </c>
      <c r="AW17">
        <v>0</v>
      </c>
      <c r="AX17">
        <v>2.32225473510971</v>
      </c>
      <c r="AY17">
        <v>-7.8546082859924997</v>
      </c>
      <c r="AZ17">
        <v>82.719584285005098</v>
      </c>
      <c r="BA17">
        <v>0</v>
      </c>
      <c r="BB17">
        <v>2.3286354170000001</v>
      </c>
      <c r="BC17">
        <f>7.32282637*(-1)</f>
        <v>-7.3228263699999996</v>
      </c>
      <c r="BD17">
        <v>245.11022349999999</v>
      </c>
      <c r="BE17">
        <v>0</v>
      </c>
      <c r="BF17">
        <v>1.79490327055459</v>
      </c>
      <c r="BG17">
        <v>-3.7624905948746101</v>
      </c>
      <c r="BH17">
        <v>58.291241718994499</v>
      </c>
      <c r="BI17">
        <v>0</v>
      </c>
      <c r="BJ17">
        <v>1.392942194</v>
      </c>
      <c r="BK17">
        <f>7.672275365*(-1)</f>
        <v>-7.672275365</v>
      </c>
      <c r="BL17">
        <v>277.59352740000003</v>
      </c>
    </row>
    <row r="18" spans="1:64" x14ac:dyDescent="0.4">
      <c r="A18">
        <v>0</v>
      </c>
      <c r="B18">
        <v>3.5130431119483299</v>
      </c>
      <c r="C18">
        <v>-9.0529506751503597</v>
      </c>
      <c r="D18">
        <v>78.357480487000402</v>
      </c>
      <c r="E18">
        <v>0</v>
      </c>
      <c r="F18">
        <v>1.6103002769999999</v>
      </c>
      <c r="G18">
        <v>-9.1130707120000007</v>
      </c>
      <c r="H18">
        <v>344.02927410000001</v>
      </c>
      <c r="I18">
        <v>0</v>
      </c>
      <c r="J18">
        <v>2.8522873161226898</v>
      </c>
      <c r="K18">
        <v>-8.2227875069053606</v>
      </c>
      <c r="L18">
        <v>61.131138012002303</v>
      </c>
      <c r="M18">
        <v>0</v>
      </c>
      <c r="N18">
        <v>3.1040226849999999</v>
      </c>
      <c r="O18">
        <v>-6.2788153370000002</v>
      </c>
      <c r="P18">
        <v>260.81961410000002</v>
      </c>
      <c r="Q18">
        <v>0</v>
      </c>
      <c r="R18">
        <v>3.54761107980526</v>
      </c>
      <c r="S18">
        <v>-5.6312348557012299</v>
      </c>
      <c r="T18">
        <v>29.4580036680054</v>
      </c>
      <c r="U18">
        <v>0</v>
      </c>
      <c r="V18">
        <v>2.4708716119999998</v>
      </c>
      <c r="W18">
        <v>-8.7931209409999997</v>
      </c>
      <c r="X18">
        <v>692.20562570000004</v>
      </c>
      <c r="Y18">
        <v>0</v>
      </c>
      <c r="Z18">
        <v>2.1130511573445698</v>
      </c>
      <c r="AA18">
        <v>-8.6166549756485296</v>
      </c>
      <c r="AB18">
        <v>92.543086876001297</v>
      </c>
      <c r="AC18">
        <v>0</v>
      </c>
      <c r="AD18">
        <v>2.5395120289999999</v>
      </c>
      <c r="AE18">
        <v>-4.5934481219999999</v>
      </c>
      <c r="AF18">
        <v>251.3331743</v>
      </c>
      <c r="AG18">
        <v>0</v>
      </c>
      <c r="AH18">
        <v>4.0045473274076002</v>
      </c>
      <c r="AI18">
        <v>-2.2816037351010201</v>
      </c>
      <c r="AJ18">
        <v>51.889485794999899</v>
      </c>
      <c r="AK18">
        <v>0</v>
      </c>
      <c r="AL18">
        <v>2.7936236079999999</v>
      </c>
      <c r="AM18">
        <v>-6.1718194349999997</v>
      </c>
      <c r="AN18">
        <v>336.12011810000001</v>
      </c>
      <c r="AO18">
        <v>0</v>
      </c>
      <c r="AP18">
        <v>1.6838894933305399</v>
      </c>
      <c r="AQ18">
        <v>-9.0965486223633807</v>
      </c>
      <c r="AR18">
        <v>52.348018065000304</v>
      </c>
      <c r="AS18">
        <v>0</v>
      </c>
      <c r="AT18">
        <v>1.3657385989999999</v>
      </c>
      <c r="AU18">
        <f>9.780126469*(-1)</f>
        <v>-9.7801264690000007</v>
      </c>
      <c r="AV18">
        <v>966.76090859999999</v>
      </c>
      <c r="AW18">
        <v>0</v>
      </c>
      <c r="AX18">
        <v>1.56564960941395</v>
      </c>
      <c r="AY18">
        <v>-7.4485613744139902</v>
      </c>
      <c r="AZ18">
        <v>62.091077100994802</v>
      </c>
      <c r="BA18">
        <v>0</v>
      </c>
      <c r="BB18">
        <v>0.97092474100000004</v>
      </c>
      <c r="BC18">
        <f>9.744101976*(-1)</f>
        <v>-9.7441019759999996</v>
      </c>
      <c r="BD18">
        <v>558.29438419999997</v>
      </c>
      <c r="BE18">
        <v>0</v>
      </c>
      <c r="BF18">
        <v>1.43595431656776</v>
      </c>
      <c r="BG18">
        <v>-2.55679870967447</v>
      </c>
      <c r="BH18">
        <v>58.489217872003699</v>
      </c>
      <c r="BI18">
        <v>0</v>
      </c>
      <c r="BJ18">
        <v>1.561267121</v>
      </c>
      <c r="BK18">
        <f>3.458622896*(-1)</f>
        <v>-3.4586228960000001</v>
      </c>
      <c r="BL18">
        <v>80.975308659999996</v>
      </c>
    </row>
    <row r="19" spans="1:64" x14ac:dyDescent="0.4">
      <c r="A19">
        <v>0</v>
      </c>
      <c r="B19">
        <v>3.4362958695866799</v>
      </c>
      <c r="C19">
        <v>-9.2201760998233802</v>
      </c>
      <c r="D19">
        <v>77.089990684005897</v>
      </c>
      <c r="E19">
        <v>0</v>
      </c>
      <c r="F19">
        <v>4.1720205259999998</v>
      </c>
      <c r="G19">
        <v>-6.1088639200000001</v>
      </c>
      <c r="H19">
        <v>597.22204039999997</v>
      </c>
      <c r="I19">
        <v>0</v>
      </c>
      <c r="J19">
        <v>2.6171275822536799</v>
      </c>
      <c r="K19">
        <v>-9.3982432931769697</v>
      </c>
      <c r="L19">
        <v>62.778604731000001</v>
      </c>
      <c r="M19">
        <v>0</v>
      </c>
      <c r="N19">
        <v>3.0993101240000001</v>
      </c>
      <c r="O19">
        <v>-6.8286746880000004</v>
      </c>
      <c r="P19">
        <v>338.51328150000001</v>
      </c>
      <c r="Q19">
        <v>0</v>
      </c>
      <c r="R19">
        <v>3.4085803189997299</v>
      </c>
      <c r="S19">
        <v>-7.2190821461879002</v>
      </c>
      <c r="T19">
        <v>29.3497674889949</v>
      </c>
      <c r="U19">
        <v>0</v>
      </c>
      <c r="V19">
        <v>4.0533045870000004</v>
      </c>
      <c r="W19">
        <v>-3.8035358389999998</v>
      </c>
      <c r="X19">
        <v>210.8448995</v>
      </c>
      <c r="Y19">
        <v>0</v>
      </c>
      <c r="Z19">
        <v>2.5729724954077602</v>
      </c>
      <c r="AA19">
        <v>-4.4918426369966298</v>
      </c>
      <c r="AB19">
        <v>114.669909978001</v>
      </c>
      <c r="AC19">
        <v>0</v>
      </c>
      <c r="AD19">
        <v>1.7249302259999999</v>
      </c>
      <c r="AE19">
        <v>-8.9677066120000006</v>
      </c>
      <c r="AF19">
        <v>383.67268530000001</v>
      </c>
      <c r="AG19">
        <v>0</v>
      </c>
      <c r="AH19">
        <v>3.65571758285015</v>
      </c>
      <c r="AI19">
        <v>-2.8350748258679701</v>
      </c>
      <c r="AJ19">
        <v>90.100323699</v>
      </c>
      <c r="AK19">
        <v>0</v>
      </c>
      <c r="AL19">
        <v>0.98171129599999996</v>
      </c>
      <c r="AM19">
        <v>-9.4747631620000003</v>
      </c>
      <c r="AN19">
        <v>349.71492039999998</v>
      </c>
      <c r="AO19">
        <v>0</v>
      </c>
      <c r="AP19">
        <v>1.5467238092590301</v>
      </c>
      <c r="AQ19">
        <v>-8.8837514176316006</v>
      </c>
      <c r="AR19">
        <v>116.690144348998</v>
      </c>
      <c r="AS19">
        <v>0</v>
      </c>
      <c r="AT19">
        <v>1.3617045999999999</v>
      </c>
      <c r="AU19">
        <f>9.492171554*(-1)</f>
        <v>-9.4921715540000005</v>
      </c>
      <c r="AV19">
        <v>747.12894129999995</v>
      </c>
      <c r="AW19">
        <v>0</v>
      </c>
      <c r="AX19">
        <v>1.74545163487304</v>
      </c>
      <c r="AY19">
        <v>-8.9760621705226704</v>
      </c>
      <c r="AZ19">
        <v>83.846488662995398</v>
      </c>
      <c r="BA19">
        <v>0</v>
      </c>
      <c r="BB19">
        <v>1.547968832</v>
      </c>
      <c r="BC19">
        <f>7.172114572*(-1)</f>
        <v>-7.1721145719999999</v>
      </c>
      <c r="BD19">
        <v>340.80978959999999</v>
      </c>
      <c r="BE19">
        <v>0</v>
      </c>
      <c r="BF19">
        <v>1.4192644050329499</v>
      </c>
      <c r="BG19">
        <v>-9.4237379702538604</v>
      </c>
      <c r="BH19">
        <v>62.426922259001003</v>
      </c>
      <c r="BI19">
        <v>0</v>
      </c>
      <c r="BJ19">
        <v>1.435954317</v>
      </c>
      <c r="BK19">
        <f>2.55679871*(-1)</f>
        <v>-2.5567987099999998</v>
      </c>
      <c r="BL19">
        <v>38.889750620000001</v>
      </c>
    </row>
    <row r="20" spans="1:64" x14ac:dyDescent="0.4">
      <c r="A20">
        <v>0</v>
      </c>
      <c r="B20">
        <v>4.1539325042635902</v>
      </c>
      <c r="C20">
        <v>-6.6304370900612604</v>
      </c>
      <c r="D20">
        <v>33.0387422589992</v>
      </c>
      <c r="E20">
        <v>0</v>
      </c>
      <c r="F20">
        <v>4.2830867440000002</v>
      </c>
      <c r="G20">
        <v>-0.71524909199999998</v>
      </c>
      <c r="H20">
        <v>55.387984160000002</v>
      </c>
      <c r="I20">
        <v>0</v>
      </c>
      <c r="J20">
        <v>3.0733035986259498</v>
      </c>
      <c r="K20">
        <v>-6.5810078347771697</v>
      </c>
      <c r="L20">
        <v>111.942940196</v>
      </c>
      <c r="M20">
        <v>0</v>
      </c>
      <c r="N20">
        <v>4.1736342979999996</v>
      </c>
      <c r="O20">
        <v>-5.9335094389999998</v>
      </c>
      <c r="P20">
        <v>336.81708420000001</v>
      </c>
      <c r="Q20">
        <v>0</v>
      </c>
      <c r="R20">
        <v>2.4857594088491002</v>
      </c>
      <c r="S20">
        <v>-8.7137036259347607</v>
      </c>
      <c r="T20">
        <v>29.2081804749977</v>
      </c>
      <c r="U20">
        <v>0</v>
      </c>
      <c r="V20">
        <v>2.6779641650000001</v>
      </c>
      <c r="W20">
        <v>-5.6736314739999996</v>
      </c>
      <c r="X20">
        <v>133.74369519999999</v>
      </c>
      <c r="Y20">
        <v>0</v>
      </c>
      <c r="Z20">
        <v>2.2151592985191799</v>
      </c>
      <c r="AA20">
        <v>-8.81355371674805</v>
      </c>
      <c r="AB20">
        <v>90.403431245998902</v>
      </c>
      <c r="AC20">
        <v>0</v>
      </c>
      <c r="AD20">
        <v>1.7534961950000001</v>
      </c>
      <c r="AE20">
        <v>-9.8349756139999993</v>
      </c>
      <c r="AF20">
        <v>1144.760041</v>
      </c>
      <c r="AG20">
        <v>0</v>
      </c>
      <c r="AH20">
        <v>1.9295788314962901</v>
      </c>
      <c r="AI20">
        <v>-6.8421668348687898</v>
      </c>
      <c r="AJ20">
        <v>75.281583053001597</v>
      </c>
      <c r="AK20">
        <v>0</v>
      </c>
      <c r="AL20">
        <v>3.372350618</v>
      </c>
      <c r="AM20">
        <v>-4.0684132420000001</v>
      </c>
      <c r="AN20">
        <v>169.88848100000001</v>
      </c>
      <c r="AO20">
        <v>0</v>
      </c>
      <c r="AP20">
        <v>3.7245776071210801</v>
      </c>
      <c r="AQ20">
        <v>-1.98427365609671</v>
      </c>
      <c r="AR20">
        <v>53.6503651640014</v>
      </c>
      <c r="AS20">
        <v>0</v>
      </c>
      <c r="AT20">
        <v>1.3467040480000001</v>
      </c>
      <c r="AU20">
        <f>8.326181226*(-1)</f>
        <v>-8.3261812259999992</v>
      </c>
      <c r="AV20">
        <v>276.71519790000002</v>
      </c>
      <c r="AW20">
        <v>0</v>
      </c>
      <c r="AX20">
        <v>1.9413512758345</v>
      </c>
      <c r="AY20">
        <v>-8.45049943165378</v>
      </c>
      <c r="AZ20">
        <v>83.971198925995793</v>
      </c>
      <c r="BA20">
        <v>0</v>
      </c>
      <c r="BB20">
        <v>0.97899296300000005</v>
      </c>
      <c r="BC20">
        <f>9.775537621*(-1)</f>
        <v>-9.7755376209999998</v>
      </c>
      <c r="BD20">
        <v>681.18253110000001</v>
      </c>
      <c r="BE20">
        <v>0</v>
      </c>
      <c r="BF20">
        <v>1.9193594499529201</v>
      </c>
      <c r="BG20">
        <v>-3.67858937751198</v>
      </c>
      <c r="BH20">
        <v>95.024902660996304</v>
      </c>
      <c r="BI20">
        <v>0</v>
      </c>
      <c r="BJ20">
        <v>1.8599988059999999</v>
      </c>
      <c r="BK20">
        <f>3.785993029*(-1)</f>
        <v>-3.7859930290000001</v>
      </c>
      <c r="BL20">
        <v>106.2540243</v>
      </c>
    </row>
    <row r="21" spans="1:64" x14ac:dyDescent="0.4">
      <c r="A21">
        <v>0</v>
      </c>
      <c r="B21">
        <v>3.6036880727352498</v>
      </c>
      <c r="C21">
        <v>-7.7509503173578098</v>
      </c>
      <c r="D21">
        <v>75.622965463000497</v>
      </c>
      <c r="E21">
        <v>0</v>
      </c>
      <c r="F21">
        <v>5.0578753609999998</v>
      </c>
      <c r="G21">
        <v>-2.4633950489999998</v>
      </c>
      <c r="H21">
        <v>190.64008659999999</v>
      </c>
      <c r="I21">
        <v>0</v>
      </c>
      <c r="J21">
        <v>4.3210298013980504</v>
      </c>
      <c r="K21">
        <v>-5.0103205060833096</v>
      </c>
      <c r="L21">
        <v>32.787007250997704</v>
      </c>
      <c r="M21">
        <v>0</v>
      </c>
      <c r="N21">
        <v>3.6026686959999998</v>
      </c>
      <c r="O21">
        <v>-3.995485967</v>
      </c>
      <c r="P21">
        <v>203.87661399999999</v>
      </c>
      <c r="Q21">
        <v>0</v>
      </c>
      <c r="R21">
        <v>4.51792092958841</v>
      </c>
      <c r="S21">
        <v>-3.47887674568925</v>
      </c>
      <c r="T21">
        <v>29.4383655850033</v>
      </c>
      <c r="U21">
        <v>0</v>
      </c>
      <c r="V21">
        <v>2.6081821989999998</v>
      </c>
      <c r="W21">
        <v>-7.8774634470000002</v>
      </c>
      <c r="X21">
        <v>580.12296579999997</v>
      </c>
      <c r="Y21">
        <v>0</v>
      </c>
      <c r="Z21">
        <v>2.4870263902834302</v>
      </c>
      <c r="AA21">
        <v>-5.4625844154895598</v>
      </c>
      <c r="AB21">
        <v>113.82401550000201</v>
      </c>
      <c r="AC21">
        <v>0</v>
      </c>
      <c r="AD21">
        <v>2.5354232350000001</v>
      </c>
      <c r="AE21">
        <v>-5.7470274960000003</v>
      </c>
      <c r="AF21">
        <v>165.266795</v>
      </c>
      <c r="AG21">
        <v>0</v>
      </c>
      <c r="AH21">
        <v>3.5082722742919699</v>
      </c>
      <c r="AI21">
        <v>-3.2024539189411998</v>
      </c>
      <c r="AJ21">
        <v>55.000774038002398</v>
      </c>
      <c r="AK21">
        <v>0</v>
      </c>
      <c r="AL21">
        <v>1.53229433</v>
      </c>
      <c r="AM21">
        <v>-9.4051554189999997</v>
      </c>
      <c r="AN21">
        <v>643.03314890000001</v>
      </c>
      <c r="AO21">
        <v>0</v>
      </c>
      <c r="AP21">
        <v>1.93034676173116</v>
      </c>
      <c r="AQ21">
        <v>-6.02621620375366</v>
      </c>
      <c r="AR21">
        <v>87.794470231994595</v>
      </c>
      <c r="AS21">
        <v>0</v>
      </c>
      <c r="AT21">
        <v>1.856507312</v>
      </c>
      <c r="AU21">
        <f>7.632698041*(-1)</f>
        <v>-7.6326980410000003</v>
      </c>
      <c r="AV21">
        <v>637.60489970000003</v>
      </c>
      <c r="AW21">
        <v>0</v>
      </c>
      <c r="AX21">
        <v>1.9814325791029599</v>
      </c>
      <c r="AY21">
        <v>-4.8295685180228096</v>
      </c>
      <c r="AZ21">
        <v>63.270174466000697</v>
      </c>
      <c r="BA21">
        <v>0</v>
      </c>
      <c r="BB21">
        <v>1.903899971</v>
      </c>
      <c r="BC21">
        <f>4.789049398*(-1)</f>
        <v>-4.7890493980000004</v>
      </c>
      <c r="BD21">
        <v>196.26898360000001</v>
      </c>
      <c r="BE21">
        <v>0</v>
      </c>
      <c r="BF21">
        <v>2.6475578536173501</v>
      </c>
      <c r="BG21">
        <v>-5.93387503319678</v>
      </c>
      <c r="BH21">
        <v>62.014958455998503</v>
      </c>
      <c r="BI21">
        <v>0</v>
      </c>
      <c r="BJ21">
        <v>0.96889620799999998</v>
      </c>
      <c r="BK21">
        <f>9.836246149*(-1)</f>
        <v>-9.8362461490000008</v>
      </c>
      <c r="BL21">
        <v>875.85989510000002</v>
      </c>
    </row>
    <row r="22" spans="1:64" x14ac:dyDescent="0.4">
      <c r="A22">
        <v>0</v>
      </c>
      <c r="B22">
        <v>5.2270052930489799</v>
      </c>
      <c r="C22">
        <v>-1.4400420548403901</v>
      </c>
      <c r="D22">
        <v>33.8518925649987</v>
      </c>
      <c r="E22">
        <v>0</v>
      </c>
      <c r="F22">
        <v>3.5243711050000002</v>
      </c>
      <c r="G22">
        <v>-8.3318270299999995</v>
      </c>
      <c r="H22">
        <v>498.34715349999999</v>
      </c>
      <c r="I22">
        <v>0</v>
      </c>
      <c r="J22">
        <v>3.4908385963475301</v>
      </c>
      <c r="K22">
        <v>-4.0523015151853601</v>
      </c>
      <c r="L22">
        <v>87.3120617259992</v>
      </c>
      <c r="M22">
        <v>0</v>
      </c>
      <c r="N22">
        <v>3.1703053460000001</v>
      </c>
      <c r="O22">
        <v>-3.5849411359999999</v>
      </c>
      <c r="P22">
        <v>158.54544229999999</v>
      </c>
      <c r="Q22">
        <v>0</v>
      </c>
      <c r="R22">
        <v>2.6150666363436299</v>
      </c>
      <c r="S22">
        <v>-6.3467959615308098</v>
      </c>
      <c r="T22">
        <v>67.213078446999106</v>
      </c>
      <c r="U22">
        <v>0</v>
      </c>
      <c r="V22">
        <v>3.4775519319999999</v>
      </c>
      <c r="W22">
        <v>-4.8895454520000001</v>
      </c>
      <c r="X22">
        <v>363.5613702</v>
      </c>
      <c r="Y22">
        <v>0</v>
      </c>
      <c r="Z22">
        <v>2.6918726232507502</v>
      </c>
      <c r="AA22">
        <v>-3.03128838604272</v>
      </c>
      <c r="AB22">
        <v>77.753941816001301</v>
      </c>
      <c r="AC22">
        <v>0</v>
      </c>
      <c r="AD22">
        <v>2.395854865</v>
      </c>
      <c r="AE22">
        <v>-2.6524720980000001</v>
      </c>
      <c r="AF22">
        <v>79.31250464</v>
      </c>
      <c r="AG22">
        <v>0</v>
      </c>
      <c r="AH22">
        <v>2.83823814990504</v>
      </c>
      <c r="AI22">
        <v>-5.8966309879802701</v>
      </c>
      <c r="AJ22">
        <v>52.935231030001802</v>
      </c>
      <c r="AK22">
        <v>0</v>
      </c>
      <c r="AL22">
        <v>3.491329753</v>
      </c>
      <c r="AM22">
        <v>-3.3873027819999999</v>
      </c>
      <c r="AN22">
        <v>194.58019619999999</v>
      </c>
      <c r="AO22">
        <v>0</v>
      </c>
      <c r="AP22">
        <v>1.8905708448943399</v>
      </c>
      <c r="AQ22">
        <v>-6.8809142497462803</v>
      </c>
      <c r="AR22">
        <v>110.65628837400401</v>
      </c>
      <c r="AS22">
        <v>0</v>
      </c>
      <c r="AT22">
        <v>1.7430487160000001</v>
      </c>
      <c r="AU22">
        <f>7.454810601*(-1)</f>
        <v>-7.4548106010000001</v>
      </c>
      <c r="AV22">
        <v>162.3237876</v>
      </c>
      <c r="AW22">
        <v>0</v>
      </c>
      <c r="AX22">
        <v>4.2053422970472596</v>
      </c>
      <c r="AY22">
        <v>-1.2628806517662301</v>
      </c>
      <c r="AZ22">
        <v>95.475093367997005</v>
      </c>
      <c r="BA22">
        <v>0</v>
      </c>
      <c r="BB22">
        <v>3.7771422920000002</v>
      </c>
      <c r="BC22">
        <f>1.262870972*(-1)</f>
        <v>-1.262870972</v>
      </c>
      <c r="BD22">
        <v>81.290672749999999</v>
      </c>
      <c r="BE22">
        <v>0</v>
      </c>
      <c r="BF22">
        <v>2.5654613466043998</v>
      </c>
      <c r="BG22">
        <v>-7.1977740564669004</v>
      </c>
      <c r="BH22">
        <v>78.2235967079977</v>
      </c>
      <c r="BI22">
        <v>0</v>
      </c>
      <c r="BJ22">
        <v>1.062567195</v>
      </c>
      <c r="BK22">
        <f>8.905054584*(-1)</f>
        <v>-8.9050545840000002</v>
      </c>
      <c r="BL22">
        <v>288.47463490000001</v>
      </c>
    </row>
    <row r="23" spans="1:64" x14ac:dyDescent="0.4">
      <c r="A23">
        <v>0</v>
      </c>
      <c r="B23">
        <v>4.2000001598838601</v>
      </c>
      <c r="C23">
        <v>-6.0313672347690304</v>
      </c>
      <c r="D23">
        <v>34.514792321999202</v>
      </c>
      <c r="E23">
        <v>0</v>
      </c>
      <c r="F23">
        <v>4.491050768</v>
      </c>
      <c r="G23">
        <v>-5.3481769740000002</v>
      </c>
      <c r="H23">
        <v>425.91553859999999</v>
      </c>
      <c r="I23">
        <v>0</v>
      </c>
      <c r="J23">
        <v>3.26010712064951</v>
      </c>
      <c r="K23">
        <v>-4.1095531486388799</v>
      </c>
      <c r="L23">
        <v>63.406063100999702</v>
      </c>
      <c r="M23">
        <v>0</v>
      </c>
      <c r="N23">
        <v>3.1854589880000002</v>
      </c>
      <c r="O23">
        <v>-7.2489393739999999</v>
      </c>
      <c r="P23">
        <v>557.65858270000001</v>
      </c>
      <c r="Q23">
        <v>0</v>
      </c>
      <c r="R23">
        <v>2.57882988640042</v>
      </c>
      <c r="S23">
        <v>-7.8515584585943898</v>
      </c>
      <c r="T23">
        <v>29.760852339997601</v>
      </c>
      <c r="U23">
        <v>0</v>
      </c>
      <c r="V23">
        <v>2.7244418220000002</v>
      </c>
      <c r="W23">
        <v>-5.3035388220000002</v>
      </c>
      <c r="X23">
        <v>211.4342863</v>
      </c>
      <c r="Y23">
        <v>0</v>
      </c>
      <c r="Z23">
        <v>3.2684358178874202</v>
      </c>
      <c r="AA23">
        <v>-5.3650675101126897</v>
      </c>
      <c r="AB23">
        <v>53.334378772997297</v>
      </c>
      <c r="AC23">
        <v>0</v>
      </c>
      <c r="AD23">
        <v>3.4774229700000001</v>
      </c>
      <c r="AE23">
        <v>-5.3650739789999999</v>
      </c>
      <c r="AF23">
        <v>201.736065</v>
      </c>
      <c r="AG23">
        <v>0</v>
      </c>
      <c r="AH23">
        <v>3.24813132627368</v>
      </c>
      <c r="AI23">
        <v>-4.7052404701277597</v>
      </c>
      <c r="AJ23">
        <v>49.977496432002198</v>
      </c>
      <c r="AK23">
        <v>0</v>
      </c>
      <c r="AL23">
        <v>1.515841867</v>
      </c>
      <c r="AM23">
        <v>-9.8336078929999999</v>
      </c>
      <c r="AN23">
        <v>1180.5171499999999</v>
      </c>
      <c r="AO23">
        <v>0</v>
      </c>
      <c r="AP23">
        <v>1.9459556971987</v>
      </c>
      <c r="AQ23">
        <v>-8.7301749227444105</v>
      </c>
      <c r="AR23">
        <v>54.485447781000403</v>
      </c>
      <c r="AS23">
        <v>0</v>
      </c>
      <c r="AT23">
        <v>1.6356785869999999</v>
      </c>
      <c r="AU23">
        <f>9.1082531*(-1)</f>
        <v>-9.1082531000000007</v>
      </c>
      <c r="AV23">
        <v>631.36147319999998</v>
      </c>
      <c r="AW23">
        <v>0</v>
      </c>
      <c r="AX23">
        <v>2.71161924898855</v>
      </c>
      <c r="AY23">
        <v>-5.89972705820397</v>
      </c>
      <c r="AZ23">
        <v>47.250678582997303</v>
      </c>
      <c r="BA23">
        <v>0</v>
      </c>
      <c r="BB23">
        <v>2.6282253940000002</v>
      </c>
      <c r="BC23">
        <f>5.916961683*(-1)</f>
        <v>-5.9169616830000002</v>
      </c>
      <c r="BD23">
        <v>281.50954910000002</v>
      </c>
      <c r="BE23">
        <v>0</v>
      </c>
      <c r="BF23">
        <v>3.4537737782908202</v>
      </c>
      <c r="BG23">
        <v>-3.1793648735479398</v>
      </c>
      <c r="BH23">
        <v>62.0530029699948</v>
      </c>
      <c r="BI23">
        <v>0</v>
      </c>
      <c r="BJ23">
        <v>1.039983324</v>
      </c>
      <c r="BK23">
        <f>9.75561838*(-1)</f>
        <v>-9.7556183799999996</v>
      </c>
      <c r="BL23">
        <v>799.11798699999997</v>
      </c>
    </row>
    <row r="24" spans="1:64" x14ac:dyDescent="0.4">
      <c r="A24">
        <v>0</v>
      </c>
      <c r="B24">
        <v>3.4876621976030902</v>
      </c>
      <c r="C24">
        <v>-9.1501131476361408</v>
      </c>
      <c r="D24">
        <v>77.280780117005605</v>
      </c>
      <c r="E24">
        <v>0</v>
      </c>
      <c r="F24">
        <v>5.5234185819999997</v>
      </c>
      <c r="G24">
        <v>-3.1557096570000001</v>
      </c>
      <c r="H24">
        <v>296.79695320000002</v>
      </c>
      <c r="I24">
        <v>0</v>
      </c>
      <c r="J24">
        <v>3.2592352569009599</v>
      </c>
      <c r="K24">
        <v>-7.2301408053218896</v>
      </c>
      <c r="L24">
        <v>34.881984236999401</v>
      </c>
      <c r="M24">
        <v>0</v>
      </c>
      <c r="N24">
        <v>3.0945823419999998</v>
      </c>
      <c r="O24">
        <v>-7.6806770499999999</v>
      </c>
      <c r="P24">
        <v>573.19109609999998</v>
      </c>
      <c r="Q24">
        <v>0</v>
      </c>
      <c r="R24">
        <v>3.6695040966533501</v>
      </c>
      <c r="S24">
        <v>-4.7548717511226002</v>
      </c>
      <c r="T24">
        <v>28.764816830996999</v>
      </c>
      <c r="U24">
        <v>0</v>
      </c>
      <c r="V24">
        <v>3.1219005370000001</v>
      </c>
      <c r="W24">
        <v>-0.628515936</v>
      </c>
      <c r="X24">
        <v>19.957275240000001</v>
      </c>
      <c r="Y24">
        <v>0</v>
      </c>
      <c r="Z24">
        <v>3.1661063957018101</v>
      </c>
      <c r="AA24">
        <v>-6.3923587344894104</v>
      </c>
      <c r="AB24">
        <v>53.634226537003997</v>
      </c>
      <c r="AC24">
        <v>0</v>
      </c>
      <c r="AD24">
        <v>3.0838225619999999</v>
      </c>
      <c r="AE24">
        <v>-6.3598849470000003</v>
      </c>
      <c r="AF24">
        <v>398.87937570000003</v>
      </c>
      <c r="AG24">
        <v>0</v>
      </c>
      <c r="AH24">
        <v>1.50839781671652</v>
      </c>
      <c r="AI24">
        <v>-9.5030450083572706</v>
      </c>
      <c r="AJ24">
        <v>76.530250691997907</v>
      </c>
      <c r="AK24">
        <v>0</v>
      </c>
      <c r="AL24">
        <v>1.181727543</v>
      </c>
      <c r="AM24">
        <v>-9.9762498619999995</v>
      </c>
      <c r="AN24">
        <v>1033.146947</v>
      </c>
      <c r="AO24">
        <v>0</v>
      </c>
      <c r="AP24">
        <v>1.6568678423999399</v>
      </c>
      <c r="AQ24">
        <v>-7.7868417476905796</v>
      </c>
      <c r="AR24">
        <v>111.414542154001</v>
      </c>
      <c r="AS24">
        <v>0</v>
      </c>
      <c r="AT24">
        <v>1.2178915269999999</v>
      </c>
      <c r="AU24">
        <f>8.496221798*(-1)</f>
        <v>-8.4962217980000005</v>
      </c>
      <c r="AV24">
        <v>278.59062130000001</v>
      </c>
      <c r="AW24">
        <v>0</v>
      </c>
      <c r="AX24">
        <v>1.7236772663959199</v>
      </c>
      <c r="AY24">
        <v>-9.0310059429508094</v>
      </c>
      <c r="AZ24">
        <v>99.503205993998506</v>
      </c>
      <c r="BA24">
        <v>0</v>
      </c>
      <c r="BB24">
        <v>1.5454997580000001</v>
      </c>
      <c r="BC24">
        <f>9.244175656*(-1)</f>
        <v>-9.2441756559999995</v>
      </c>
      <c r="BD24">
        <v>398.5025157</v>
      </c>
      <c r="BE24">
        <v>0</v>
      </c>
      <c r="BF24">
        <v>2.9320930772349501</v>
      </c>
      <c r="BG24">
        <v>-4.4950910764938303</v>
      </c>
      <c r="BH24">
        <v>60.836301201001298</v>
      </c>
      <c r="BI24">
        <v>0</v>
      </c>
      <c r="BJ24">
        <v>2.848863449</v>
      </c>
      <c r="BK24">
        <f>6.305328851*(-1)</f>
        <v>-6.3053288509999996</v>
      </c>
      <c r="BL24">
        <v>190.010751</v>
      </c>
    </row>
    <row r="25" spans="1:64" x14ac:dyDescent="0.4">
      <c r="A25">
        <v>0</v>
      </c>
      <c r="B25">
        <v>4.2830867443208698</v>
      </c>
      <c r="C25">
        <v>-0.71524909174525797</v>
      </c>
      <c r="D25">
        <v>34.142598959995603</v>
      </c>
      <c r="E25">
        <v>0</v>
      </c>
      <c r="F25">
        <v>3.918935335</v>
      </c>
      <c r="G25">
        <v>-5.2677371190000004</v>
      </c>
      <c r="H25">
        <v>181.9563775</v>
      </c>
      <c r="I25">
        <v>0</v>
      </c>
      <c r="J25">
        <v>3.0428112435605601</v>
      </c>
      <c r="K25">
        <v>-7.8165265444677203</v>
      </c>
      <c r="L25">
        <v>33.795750987999703</v>
      </c>
      <c r="M25">
        <v>0</v>
      </c>
      <c r="N25">
        <v>3.384705721</v>
      </c>
      <c r="O25">
        <v>-3.0515661249999999</v>
      </c>
      <c r="P25">
        <v>150.5198628</v>
      </c>
      <c r="Q25">
        <v>0</v>
      </c>
      <c r="R25">
        <v>2.7435571084328201</v>
      </c>
      <c r="S25">
        <v>-6.0533524611316798</v>
      </c>
      <c r="T25">
        <v>123.581581047998</v>
      </c>
      <c r="U25">
        <v>0</v>
      </c>
      <c r="V25">
        <v>3.8680348790000001</v>
      </c>
      <c r="W25">
        <v>-3.7825666409999998</v>
      </c>
      <c r="X25">
        <v>285.51307320000001</v>
      </c>
      <c r="Y25">
        <v>0</v>
      </c>
      <c r="Z25">
        <v>2.3261557946375602</v>
      </c>
      <c r="AA25">
        <v>-8.6895531824263408</v>
      </c>
      <c r="AB25">
        <v>93.553883527005297</v>
      </c>
      <c r="AC25">
        <v>0</v>
      </c>
      <c r="AD25">
        <v>3.24395714</v>
      </c>
      <c r="AE25">
        <v>-6.2410810919999999</v>
      </c>
      <c r="AF25">
        <v>400.8684159</v>
      </c>
      <c r="AG25">
        <v>0</v>
      </c>
      <c r="AH25">
        <v>3.86415214437414</v>
      </c>
      <c r="AI25">
        <v>-3.6823706524663899</v>
      </c>
      <c r="AJ25">
        <v>52.9962333099974</v>
      </c>
      <c r="AK25">
        <v>0</v>
      </c>
      <c r="AL25">
        <v>1.4742267929999999</v>
      </c>
      <c r="AM25">
        <v>-7.4569916980000004</v>
      </c>
      <c r="AN25">
        <v>136.85249189999999</v>
      </c>
      <c r="AO25">
        <v>0</v>
      </c>
      <c r="AP25">
        <v>1.5646987717534899</v>
      </c>
      <c r="AQ25">
        <v>-9.2442379925467808</v>
      </c>
      <c r="AR25">
        <v>52.994522399996598</v>
      </c>
      <c r="AS25">
        <v>0</v>
      </c>
      <c r="AT25">
        <v>4.0391117840000001</v>
      </c>
      <c r="AU25">
        <f>1.984353363*(-1)</f>
        <v>-1.9843533630000001</v>
      </c>
      <c r="AV25">
        <v>118.9145826</v>
      </c>
      <c r="AW25">
        <v>0</v>
      </c>
      <c r="AX25">
        <v>3.1300866359256698</v>
      </c>
      <c r="AY25">
        <v>-4.1768855187202902</v>
      </c>
      <c r="AZ25">
        <v>81.2410676899962</v>
      </c>
      <c r="BA25">
        <v>0</v>
      </c>
      <c r="BB25">
        <v>3.3723937300000002</v>
      </c>
      <c r="BC25">
        <f>3.527693502*(-1)</f>
        <v>-3.527693502</v>
      </c>
      <c r="BD25">
        <v>179.22873240000001</v>
      </c>
      <c r="BE25">
        <v>0</v>
      </c>
      <c r="BF25">
        <v>3.34826472785165</v>
      </c>
      <c r="BG25">
        <v>-2.5070422215299799</v>
      </c>
      <c r="BH25">
        <v>57.904895845996997</v>
      </c>
      <c r="BI25">
        <v>0</v>
      </c>
      <c r="BJ25">
        <v>2.6387996299999998</v>
      </c>
      <c r="BK25">
        <f>6.775471804*(-1)</f>
        <v>-6.7754718040000004</v>
      </c>
      <c r="BL25">
        <v>289.84838739999998</v>
      </c>
    </row>
    <row r="26" spans="1:64" x14ac:dyDescent="0.4">
      <c r="A26">
        <v>0</v>
      </c>
      <c r="B26">
        <v>5.1024807916655899</v>
      </c>
      <c r="C26">
        <v>-2.6030455605406702</v>
      </c>
      <c r="D26">
        <v>34.010272913998001</v>
      </c>
      <c r="E26">
        <v>0</v>
      </c>
      <c r="F26">
        <v>2.661220642</v>
      </c>
      <c r="G26">
        <v>-8.3026264199999993</v>
      </c>
      <c r="H26">
        <v>264.9684694</v>
      </c>
      <c r="I26">
        <v>0</v>
      </c>
      <c r="J26">
        <v>3.92743220072134</v>
      </c>
      <c r="K26">
        <v>-3.44756211155235</v>
      </c>
      <c r="L26">
        <v>63.203161324003297</v>
      </c>
      <c r="M26">
        <v>0</v>
      </c>
      <c r="N26">
        <v>2.2485684300000002</v>
      </c>
      <c r="O26">
        <v>-9.612680675</v>
      </c>
      <c r="P26">
        <v>433.92345740000002</v>
      </c>
      <c r="Q26">
        <v>0</v>
      </c>
      <c r="R26">
        <v>4.1908950919127497</v>
      </c>
      <c r="S26">
        <v>-0.65136761888404504</v>
      </c>
      <c r="T26">
        <v>28.4388227550007</v>
      </c>
      <c r="U26">
        <v>0</v>
      </c>
      <c r="V26">
        <v>3.6127505210000002</v>
      </c>
      <c r="W26">
        <v>-4.4007707140000001</v>
      </c>
      <c r="X26">
        <v>328.46290520000002</v>
      </c>
      <c r="Y26">
        <v>0</v>
      </c>
      <c r="Z26">
        <v>3.4174494685797701</v>
      </c>
      <c r="AA26">
        <v>-5.7974649742761404</v>
      </c>
      <c r="AB26">
        <v>54.613054408997399</v>
      </c>
      <c r="AC26">
        <v>0</v>
      </c>
      <c r="AD26">
        <v>2.4244121870000002</v>
      </c>
      <c r="AE26">
        <v>-6.297752869</v>
      </c>
      <c r="AF26">
        <v>311.17685649999999</v>
      </c>
      <c r="AG26">
        <v>0</v>
      </c>
      <c r="AH26">
        <v>1.9008097247712501</v>
      </c>
      <c r="AI26">
        <v>-9.1540168564265194</v>
      </c>
      <c r="AJ26">
        <v>90.175555587003998</v>
      </c>
      <c r="AK26">
        <v>0</v>
      </c>
      <c r="AL26">
        <v>2.827548062</v>
      </c>
      <c r="AM26">
        <v>-7.2253439159999999</v>
      </c>
      <c r="AN26">
        <v>223.9372199</v>
      </c>
      <c r="AO26">
        <v>0</v>
      </c>
      <c r="AP26">
        <v>1.9582316398697599</v>
      </c>
      <c r="AQ26">
        <v>-2.2407607129268299</v>
      </c>
      <c r="AR26">
        <v>57.821930940001003</v>
      </c>
      <c r="AS26">
        <v>0</v>
      </c>
      <c r="AT26">
        <v>2.0524989310000001</v>
      </c>
      <c r="AU26">
        <f>5.622971364*(-1)</f>
        <v>-5.6229713639999996</v>
      </c>
      <c r="AV26">
        <v>142.0044627</v>
      </c>
      <c r="AW26">
        <v>0</v>
      </c>
      <c r="AX26">
        <v>1.6750056835381</v>
      </c>
      <c r="AY26">
        <v>-9.2085820005632097</v>
      </c>
      <c r="AZ26">
        <v>96.046260162998806</v>
      </c>
      <c r="BA26">
        <v>0</v>
      </c>
      <c r="BB26">
        <v>1.6507317450000001</v>
      </c>
      <c r="BC26">
        <f>9.184527014*(-1)</f>
        <v>-9.1845270140000004</v>
      </c>
      <c r="BD26">
        <v>438.70033899999999</v>
      </c>
      <c r="BE26">
        <v>0</v>
      </c>
      <c r="BF26">
        <v>3.6931641541909599</v>
      </c>
      <c r="BG26">
        <v>-2.6531014786740701</v>
      </c>
      <c r="BH26">
        <v>63.346421824004203</v>
      </c>
      <c r="BI26">
        <v>0</v>
      </c>
      <c r="BJ26">
        <v>3.0556391220000001</v>
      </c>
      <c r="BK26">
        <f>3.427704849*(-1)</f>
        <v>-3.4277048489999999</v>
      </c>
      <c r="BL26">
        <v>165.9074372</v>
      </c>
    </row>
    <row r="27" spans="1:64" x14ac:dyDescent="0.4">
      <c r="A27">
        <v>0</v>
      </c>
      <c r="B27">
        <v>3.5474350821571199</v>
      </c>
      <c r="C27">
        <v>-8.5510035864964191</v>
      </c>
      <c r="D27">
        <v>58.0285703460031</v>
      </c>
      <c r="E27">
        <v>0</v>
      </c>
      <c r="F27">
        <v>3.8210983600000001</v>
      </c>
      <c r="G27">
        <v>-2.6538169630000001</v>
      </c>
      <c r="H27">
        <v>47.65102658</v>
      </c>
      <c r="I27">
        <v>0</v>
      </c>
      <c r="J27">
        <v>2.7956184129773001</v>
      </c>
      <c r="K27">
        <v>-9.0021071789021097</v>
      </c>
      <c r="L27">
        <v>62.1915917139995</v>
      </c>
      <c r="M27">
        <v>0</v>
      </c>
      <c r="N27">
        <v>3.6980093260000002</v>
      </c>
      <c r="O27">
        <v>-7.4383673010000004</v>
      </c>
      <c r="P27">
        <v>409.35294340000002</v>
      </c>
      <c r="Q27">
        <v>0</v>
      </c>
      <c r="R27">
        <v>3.81212346840669</v>
      </c>
      <c r="S27">
        <v>-3.8605672158407698</v>
      </c>
      <c r="T27">
        <v>28.358628542999199</v>
      </c>
      <c r="U27">
        <v>0</v>
      </c>
      <c r="V27">
        <v>3.9281738640000001</v>
      </c>
      <c r="W27">
        <v>-4.3336698709999997</v>
      </c>
      <c r="X27">
        <v>253.56025740000001</v>
      </c>
      <c r="Y27">
        <v>0</v>
      </c>
      <c r="Z27">
        <v>2.3791161540044699</v>
      </c>
      <c r="AA27">
        <v>-6.3947603473818901</v>
      </c>
      <c r="AB27">
        <v>113.76758306899799</v>
      </c>
      <c r="AC27">
        <v>0</v>
      </c>
      <c r="AD27">
        <v>2.075344893</v>
      </c>
      <c r="AE27">
        <v>-8.8107888289999998</v>
      </c>
      <c r="AF27">
        <v>608.87980370000002</v>
      </c>
      <c r="AG27">
        <v>0</v>
      </c>
      <c r="AH27">
        <v>1.71978700370418</v>
      </c>
      <c r="AI27">
        <v>-9.4947834618067901</v>
      </c>
      <c r="AJ27">
        <v>93.138789583004794</v>
      </c>
      <c r="AK27">
        <v>0</v>
      </c>
      <c r="AL27">
        <v>2.1950956490000002</v>
      </c>
      <c r="AM27">
        <v>-8.3767958109999991</v>
      </c>
      <c r="AN27">
        <v>291.3655468</v>
      </c>
      <c r="AO27">
        <v>0</v>
      </c>
      <c r="AP27">
        <v>2.4054773761445198</v>
      </c>
      <c r="AQ27">
        <v>-2.5265558970095401</v>
      </c>
      <c r="AR27">
        <v>109.24850754999299</v>
      </c>
      <c r="AS27">
        <v>0</v>
      </c>
      <c r="AT27">
        <v>2.02502724</v>
      </c>
      <c r="AU27">
        <f>6.428768648*(-1)</f>
        <v>-6.4287686480000001</v>
      </c>
      <c r="AV27">
        <v>224.61390950000001</v>
      </c>
      <c r="AW27">
        <v>0</v>
      </c>
      <c r="AX27">
        <v>1.4332056002106801</v>
      </c>
      <c r="AY27">
        <v>-9.5903221217322407</v>
      </c>
      <c r="AZ27">
        <v>81.6447132199973</v>
      </c>
      <c r="BA27">
        <v>0</v>
      </c>
      <c r="BB27">
        <v>1.798239141</v>
      </c>
      <c r="BC27">
        <f>8.622197261*(-1)</f>
        <v>-8.6221972610000002</v>
      </c>
      <c r="BD27">
        <v>682.44755480000003</v>
      </c>
      <c r="BE27">
        <v>0</v>
      </c>
      <c r="BF27">
        <v>3.20078969867546</v>
      </c>
      <c r="BG27">
        <v>-3.3234150788702599</v>
      </c>
      <c r="BH27">
        <v>60.687195995000302</v>
      </c>
      <c r="BI27">
        <v>0</v>
      </c>
      <c r="BJ27">
        <v>3.0009275419999999</v>
      </c>
      <c r="BK27">
        <f>4.047651431*(-1)</f>
        <v>-4.0476514310000002</v>
      </c>
      <c r="BL27">
        <v>198.3223189</v>
      </c>
    </row>
    <row r="28" spans="1:64" x14ac:dyDescent="0.4">
      <c r="A28">
        <v>0</v>
      </c>
      <c r="B28">
        <v>4.51451140213626</v>
      </c>
      <c r="C28">
        <v>-5.3604079818446797</v>
      </c>
      <c r="D28">
        <v>33.693658251999203</v>
      </c>
      <c r="E28">
        <v>0</v>
      </c>
      <c r="F28">
        <v>4.2499278470000004</v>
      </c>
      <c r="G28">
        <v>-6.7696184180000003</v>
      </c>
      <c r="H28">
        <v>366.071887</v>
      </c>
      <c r="I28">
        <v>0</v>
      </c>
      <c r="J28">
        <v>3.6502798505885998</v>
      </c>
      <c r="K28">
        <v>-7.6444741183421998</v>
      </c>
      <c r="L28">
        <v>34.153387039994399</v>
      </c>
      <c r="M28">
        <v>0</v>
      </c>
      <c r="N28">
        <v>3.8768173739999998</v>
      </c>
      <c r="O28">
        <v>-5.2028923149999997</v>
      </c>
      <c r="P28">
        <v>383.1075586</v>
      </c>
      <c r="Q28">
        <v>0</v>
      </c>
      <c r="R28">
        <v>3.7085441347783101</v>
      </c>
      <c r="S28">
        <v>-4.4775981497514197</v>
      </c>
      <c r="T28">
        <v>29.6313135180025</v>
      </c>
      <c r="U28">
        <v>0</v>
      </c>
      <c r="V28">
        <v>3.9544029620000001</v>
      </c>
      <c r="W28">
        <v>-4.8705385809999999</v>
      </c>
      <c r="X28">
        <v>246.78042669999999</v>
      </c>
      <c r="Y28">
        <v>0</v>
      </c>
      <c r="Z28">
        <v>1.8945771892162599</v>
      </c>
      <c r="AA28">
        <v>-9.1245944437685704</v>
      </c>
      <c r="AB28">
        <v>116.10248113300599</v>
      </c>
      <c r="AC28">
        <v>0</v>
      </c>
      <c r="AD28">
        <v>1.925933699</v>
      </c>
      <c r="AE28">
        <v>-9.1817523160000007</v>
      </c>
      <c r="AF28">
        <v>514.31036229999995</v>
      </c>
      <c r="AG28">
        <v>0</v>
      </c>
      <c r="AH28">
        <v>2.9974110562591498</v>
      </c>
      <c r="AI28">
        <v>-6.7627754888226699</v>
      </c>
      <c r="AJ28">
        <v>93.445430783001896</v>
      </c>
      <c r="AK28">
        <v>0</v>
      </c>
      <c r="AL28">
        <v>2.0322459859999999</v>
      </c>
      <c r="AM28">
        <v>-8.5298496569999998</v>
      </c>
      <c r="AN28">
        <v>307.52208510000003</v>
      </c>
      <c r="AO28">
        <v>0</v>
      </c>
      <c r="AP28">
        <v>2.5990126337072099</v>
      </c>
      <c r="AQ28">
        <v>-7.7171661708384196</v>
      </c>
      <c r="AR28">
        <v>54.094185016001497</v>
      </c>
      <c r="AS28">
        <v>0</v>
      </c>
      <c r="AT28">
        <v>2.0524323889999998</v>
      </c>
      <c r="AU28">
        <f>8.063227086*(-1)</f>
        <v>-8.0632270859999995</v>
      </c>
      <c r="AV28">
        <v>549.01359869999999</v>
      </c>
      <c r="AW28">
        <v>0</v>
      </c>
      <c r="AX28">
        <v>1.6650773256488001</v>
      </c>
      <c r="AY28">
        <v>-9.05644569956746</v>
      </c>
      <c r="AZ28">
        <v>96.182846417999798</v>
      </c>
      <c r="BA28">
        <v>0</v>
      </c>
      <c r="BB28">
        <v>2.0641340760000002</v>
      </c>
      <c r="BC28">
        <f>4.009098241*(-1)</f>
        <v>-4.0090982410000002</v>
      </c>
      <c r="BD28">
        <v>85.928045479999994</v>
      </c>
      <c r="BE28">
        <v>0</v>
      </c>
      <c r="BF28">
        <v>2.6450285472997499</v>
      </c>
      <c r="BG28">
        <v>-5.9343580978734902</v>
      </c>
      <c r="BH28">
        <v>62.498083730999497</v>
      </c>
      <c r="BI28">
        <v>0</v>
      </c>
      <c r="BJ28">
        <v>3.2838521630000002</v>
      </c>
      <c r="BK28">
        <f>2.46267621*(-1)</f>
        <v>-2.4626762100000001</v>
      </c>
      <c r="BL28">
        <v>180.27139170000001</v>
      </c>
    </row>
    <row r="29" spans="1:64" x14ac:dyDescent="0.4">
      <c r="A29">
        <v>0</v>
      </c>
      <c r="B29">
        <v>5.1586172334042102</v>
      </c>
      <c r="C29">
        <v>-3.2909889528478899</v>
      </c>
      <c r="D29">
        <v>33.454411492995803</v>
      </c>
      <c r="E29">
        <v>0</v>
      </c>
      <c r="F29">
        <v>5.3378829989999996</v>
      </c>
      <c r="G29">
        <v>-2.8233183089999998</v>
      </c>
      <c r="H29">
        <v>279.7832262</v>
      </c>
      <c r="I29">
        <v>0</v>
      </c>
      <c r="J29">
        <v>3.8400707644474199</v>
      </c>
      <c r="K29">
        <v>-5.4501363884562002</v>
      </c>
      <c r="L29">
        <v>33.681600755997302</v>
      </c>
      <c r="M29">
        <v>0</v>
      </c>
      <c r="N29">
        <v>4.9795538370000001</v>
      </c>
      <c r="O29">
        <v>-1.4159675199999999</v>
      </c>
      <c r="P29">
        <v>118.9588546</v>
      </c>
      <c r="Q29">
        <v>0</v>
      </c>
      <c r="R29">
        <v>4.2518157234982104</v>
      </c>
      <c r="S29">
        <v>-4.2321526253639998</v>
      </c>
      <c r="T29">
        <v>29.040986248997701</v>
      </c>
      <c r="U29">
        <v>0</v>
      </c>
      <c r="V29">
        <v>4.3601309519999996</v>
      </c>
      <c r="W29">
        <v>-3.0641950389999999</v>
      </c>
      <c r="X29">
        <v>226.59238049999999</v>
      </c>
      <c r="Y29">
        <v>0</v>
      </c>
      <c r="Z29">
        <v>2.0119550683681902</v>
      </c>
      <c r="AA29">
        <v>-8.3544625153882706</v>
      </c>
      <c r="AB29">
        <v>76.578785502002503</v>
      </c>
      <c r="AC29">
        <v>0</v>
      </c>
      <c r="AD29">
        <v>1.735882191</v>
      </c>
      <c r="AE29">
        <v>-9.6948777929999999</v>
      </c>
      <c r="AF29">
        <v>786.68433419999997</v>
      </c>
      <c r="AG29">
        <v>0</v>
      </c>
      <c r="AH29">
        <v>2.03102284071544</v>
      </c>
      <c r="AI29">
        <v>-8.7636513700291996</v>
      </c>
      <c r="AJ29">
        <v>92.167580314999199</v>
      </c>
      <c r="AK29">
        <v>0</v>
      </c>
      <c r="AL29">
        <v>1.8227519160000001</v>
      </c>
      <c r="AM29">
        <v>-7.5466654679999996</v>
      </c>
      <c r="AN29">
        <v>221.2266066</v>
      </c>
      <c r="AO29">
        <v>0</v>
      </c>
      <c r="AP29">
        <v>1.97041398043843</v>
      </c>
      <c r="AQ29">
        <v>-8.6156740889132095</v>
      </c>
      <c r="AR29">
        <v>52.113987147000401</v>
      </c>
      <c r="AS29">
        <v>0</v>
      </c>
      <c r="AT29">
        <v>1.6736811760000001</v>
      </c>
      <c r="AU29">
        <f>7.563175226*(-1)</f>
        <v>-7.5631752260000003</v>
      </c>
      <c r="AV29">
        <v>411.04044099999999</v>
      </c>
      <c r="AW29">
        <v>0</v>
      </c>
      <c r="AX29">
        <v>1.4742352487493799</v>
      </c>
      <c r="AY29">
        <v>-8.4921330854254293</v>
      </c>
      <c r="AZ29">
        <v>72.697847838004193</v>
      </c>
      <c r="BA29">
        <v>0</v>
      </c>
      <c r="BB29">
        <v>1.7367605779999999</v>
      </c>
      <c r="BC29">
        <f>6.634848388*(-1)</f>
        <v>-6.634848388</v>
      </c>
      <c r="BD29">
        <v>125.3412</v>
      </c>
      <c r="BE29">
        <v>0</v>
      </c>
      <c r="BF29">
        <v>2.3152672065779001</v>
      </c>
      <c r="BG29">
        <v>-0.70646149149644999</v>
      </c>
      <c r="BH29">
        <v>62.875708143997997</v>
      </c>
      <c r="BI29">
        <v>0</v>
      </c>
      <c r="BJ29">
        <v>1.0057258060000001</v>
      </c>
      <c r="BK29">
        <f>9.668855897*(-1)</f>
        <v>-9.6688558970000003</v>
      </c>
      <c r="BL29">
        <v>744.81268720000003</v>
      </c>
    </row>
    <row r="30" spans="1:64" x14ac:dyDescent="0.4">
      <c r="A30">
        <v>0</v>
      </c>
      <c r="B30">
        <v>3.64384474043085</v>
      </c>
      <c r="C30">
        <v>-8.2920527088358593</v>
      </c>
      <c r="D30">
        <v>77.938217893999493</v>
      </c>
      <c r="E30">
        <v>0</v>
      </c>
      <c r="F30">
        <v>3.4908222069999999</v>
      </c>
      <c r="G30">
        <v>-5.7979209020000004</v>
      </c>
      <c r="H30">
        <v>123.1391563</v>
      </c>
      <c r="I30">
        <v>0</v>
      </c>
      <c r="J30">
        <v>5.2570362819192198</v>
      </c>
      <c r="K30">
        <v>-1.4126856988407701</v>
      </c>
      <c r="L30">
        <v>32.858564120004303</v>
      </c>
      <c r="M30">
        <v>0</v>
      </c>
      <c r="N30">
        <v>3.0365774299999999</v>
      </c>
      <c r="O30">
        <v>-8.2851750800000001</v>
      </c>
      <c r="P30">
        <v>314.65228400000001</v>
      </c>
      <c r="Q30">
        <v>0</v>
      </c>
      <c r="R30">
        <v>3.9842380059288098</v>
      </c>
      <c r="S30">
        <v>-4.85463481619131</v>
      </c>
      <c r="T30">
        <v>28.6125177489957</v>
      </c>
      <c r="U30">
        <v>0</v>
      </c>
      <c r="V30">
        <v>4.4542167880000001</v>
      </c>
      <c r="W30">
        <v>-2.4531071259999999</v>
      </c>
      <c r="X30">
        <v>164.1628959</v>
      </c>
      <c r="Y30">
        <v>0</v>
      </c>
      <c r="Z30">
        <v>2.1130511573445698</v>
      </c>
      <c r="AA30">
        <v>-8.6166549756485296</v>
      </c>
      <c r="AB30">
        <v>91.862549935998601</v>
      </c>
      <c r="AC30">
        <v>0</v>
      </c>
      <c r="AD30">
        <v>2.211715426</v>
      </c>
      <c r="AE30">
        <v>-7.808586107</v>
      </c>
      <c r="AF30">
        <v>216.66811920000001</v>
      </c>
      <c r="AG30">
        <v>0</v>
      </c>
      <c r="AH30">
        <v>1.6154117786183599</v>
      </c>
      <c r="AI30">
        <v>-9.2877779234160105</v>
      </c>
      <c r="AJ30">
        <v>49.9174487970012</v>
      </c>
      <c r="AK30">
        <v>0</v>
      </c>
      <c r="AL30">
        <v>2.5478316479999998</v>
      </c>
      <c r="AM30">
        <v>-7.5044883870000003</v>
      </c>
      <c r="AN30">
        <v>297.01691570000003</v>
      </c>
      <c r="AO30">
        <v>0</v>
      </c>
      <c r="AP30">
        <v>2.8528167166338201</v>
      </c>
      <c r="AQ30">
        <v>-6.1482882625765596</v>
      </c>
      <c r="AR30">
        <v>87.196754645003196</v>
      </c>
      <c r="AS30">
        <v>0</v>
      </c>
      <c r="AT30">
        <v>1.488007251</v>
      </c>
      <c r="AU30">
        <f>1.992608276*(-1)</f>
        <v>-1.9926082759999999</v>
      </c>
      <c r="AV30">
        <v>30.086742789999999</v>
      </c>
      <c r="AW30">
        <v>0</v>
      </c>
      <c r="AX30">
        <v>1.75054066207296</v>
      </c>
      <c r="AY30">
        <v>-8.9286024118138698</v>
      </c>
      <c r="AZ30">
        <v>48.403279291000203</v>
      </c>
      <c r="BA30">
        <v>0</v>
      </c>
      <c r="BB30">
        <v>1.956327586</v>
      </c>
      <c r="BC30">
        <f>9.039766214*(-1)</f>
        <v>-9.0397662140000001</v>
      </c>
      <c r="BD30">
        <v>356.88788240000002</v>
      </c>
      <c r="BE30">
        <v>0</v>
      </c>
      <c r="BF30">
        <v>1.3118904604774799</v>
      </c>
      <c r="BG30">
        <v>-9.3780370056830797</v>
      </c>
      <c r="BH30">
        <v>57.108608337999598</v>
      </c>
      <c r="BI30">
        <v>0</v>
      </c>
      <c r="BJ30">
        <v>3.4245839930000002</v>
      </c>
      <c r="BK30">
        <f>2.639534321*(-1)</f>
        <v>-2.6395343210000002</v>
      </c>
      <c r="BL30">
        <v>185.9741812</v>
      </c>
    </row>
    <row r="31" spans="1:64" x14ac:dyDescent="0.4">
      <c r="A31">
        <v>0</v>
      </c>
      <c r="B31">
        <v>3.5692732824625399</v>
      </c>
      <c r="C31">
        <v>-5.8306192822300504</v>
      </c>
      <c r="D31">
        <v>76.366787824997999</v>
      </c>
      <c r="E31">
        <v>0</v>
      </c>
      <c r="F31">
        <v>5.5416756969999996</v>
      </c>
      <c r="G31">
        <v>-2.4038507880000002</v>
      </c>
      <c r="H31">
        <v>175.26195139999999</v>
      </c>
      <c r="I31">
        <v>0</v>
      </c>
      <c r="J31">
        <v>3.0537866218772298</v>
      </c>
      <c r="K31">
        <v>-8.1122777562452892</v>
      </c>
      <c r="L31">
        <v>112.748326820001</v>
      </c>
      <c r="M31">
        <v>0</v>
      </c>
      <c r="N31">
        <v>3.1161398450000002</v>
      </c>
      <c r="O31">
        <v>-5.9619876500000002</v>
      </c>
      <c r="P31">
        <v>165.41268109999999</v>
      </c>
      <c r="Q31">
        <v>0</v>
      </c>
      <c r="R31">
        <v>4.5327833197354899</v>
      </c>
      <c r="S31">
        <v>-3.2821228791388202</v>
      </c>
      <c r="T31">
        <v>28.327011064000502</v>
      </c>
      <c r="U31">
        <v>0</v>
      </c>
      <c r="V31">
        <v>2.7263903410000001</v>
      </c>
      <c r="W31">
        <v>-3.557609137</v>
      </c>
      <c r="X31">
        <v>113.68210019999999</v>
      </c>
      <c r="Y31">
        <v>0</v>
      </c>
      <c r="Z31">
        <v>1.9292594403840699</v>
      </c>
      <c r="AA31">
        <v>-9.1138069827566799</v>
      </c>
      <c r="AB31">
        <v>114.902069978998</v>
      </c>
      <c r="AC31">
        <v>0</v>
      </c>
      <c r="AD31">
        <v>1.907534294</v>
      </c>
      <c r="AE31">
        <v>-9.0514896169999997</v>
      </c>
      <c r="AF31">
        <v>572.35436089999996</v>
      </c>
      <c r="AG31">
        <v>0</v>
      </c>
      <c r="AH31">
        <v>2.03102284071544</v>
      </c>
      <c r="AI31">
        <v>-8.7636513700291996</v>
      </c>
      <c r="AJ31">
        <v>91.549807212999397</v>
      </c>
      <c r="AK31">
        <v>0</v>
      </c>
      <c r="AL31">
        <v>3.143744775</v>
      </c>
      <c r="AM31">
        <v>-4.1639837919999998</v>
      </c>
      <c r="AN31">
        <v>329.5138268</v>
      </c>
      <c r="AO31">
        <v>0</v>
      </c>
      <c r="AP31">
        <v>4.0390030450546304</v>
      </c>
      <c r="AQ31">
        <v>-3.1552957814693099</v>
      </c>
      <c r="AR31">
        <v>51.378032512999198</v>
      </c>
      <c r="AS31">
        <v>0</v>
      </c>
      <c r="AT31">
        <v>1.207258199</v>
      </c>
      <c r="AU31">
        <f>9.864510214*(-1)</f>
        <v>-9.8645102139999992</v>
      </c>
      <c r="AV31">
        <v>722.13789410000004</v>
      </c>
      <c r="AW31">
        <v>0</v>
      </c>
      <c r="AX31">
        <v>1.88592884763609</v>
      </c>
      <c r="AY31">
        <v>-3.8423283005345499</v>
      </c>
      <c r="AZ31">
        <v>135.95086327200201</v>
      </c>
      <c r="BA31">
        <v>0</v>
      </c>
      <c r="BB31">
        <v>1.2600302240000001</v>
      </c>
      <c r="BC31">
        <f>8.775575668*(-1)</f>
        <v>-8.7755756680000001</v>
      </c>
      <c r="BD31">
        <v>308.6539664</v>
      </c>
      <c r="BE31">
        <v>0</v>
      </c>
      <c r="BF31">
        <v>1.35209928285093</v>
      </c>
      <c r="BG31">
        <v>-9.3416238872849799</v>
      </c>
      <c r="BH31">
        <v>61.133637393999301</v>
      </c>
      <c r="BI31">
        <v>0</v>
      </c>
      <c r="BJ31">
        <v>3.4979481639999999</v>
      </c>
      <c r="BK31">
        <f>3.157383617*(-1)</f>
        <v>-3.1573836169999998</v>
      </c>
      <c r="BL31">
        <v>160.69610990000001</v>
      </c>
    </row>
    <row r="32" spans="1:64" x14ac:dyDescent="0.4">
      <c r="A32">
        <v>0</v>
      </c>
      <c r="B32">
        <v>3.5055526357000999</v>
      </c>
      <c r="C32">
        <v>-2.8129257019398302</v>
      </c>
      <c r="D32">
        <v>59.325458608000098</v>
      </c>
      <c r="E32">
        <v>0</v>
      </c>
      <c r="F32">
        <v>2.611750528</v>
      </c>
      <c r="G32">
        <v>-0.36831744</v>
      </c>
      <c r="H32">
        <v>14.09808664</v>
      </c>
      <c r="I32">
        <v>0</v>
      </c>
      <c r="J32">
        <v>2.62144859519722</v>
      </c>
      <c r="K32">
        <v>-9.3217148731189798</v>
      </c>
      <c r="L32">
        <v>87.951858467000406</v>
      </c>
      <c r="M32">
        <v>0</v>
      </c>
      <c r="N32">
        <v>3.1835944559999998</v>
      </c>
      <c r="O32">
        <v>-8.0629256999999992</v>
      </c>
      <c r="P32">
        <v>559.50760409999998</v>
      </c>
      <c r="Q32">
        <v>0</v>
      </c>
      <c r="R32">
        <v>4.8135848533052297</v>
      </c>
      <c r="S32">
        <v>-2.7935989519559699</v>
      </c>
      <c r="T32">
        <v>28.962910182002801</v>
      </c>
      <c r="U32">
        <v>0</v>
      </c>
      <c r="V32">
        <v>4.0381152470000004</v>
      </c>
      <c r="W32">
        <v>-4.4109924109999996</v>
      </c>
      <c r="X32">
        <v>252.18347270000001</v>
      </c>
      <c r="Y32">
        <v>0</v>
      </c>
      <c r="Z32">
        <v>2.08163509254085</v>
      </c>
      <c r="AA32">
        <v>-7.5528191751429503</v>
      </c>
      <c r="AB32">
        <v>116.946723683999</v>
      </c>
      <c r="AC32">
        <v>0</v>
      </c>
      <c r="AD32">
        <v>1.7505734749999999</v>
      </c>
      <c r="AE32">
        <v>-2.1094291260000002</v>
      </c>
      <c r="AF32">
        <v>22.02682532</v>
      </c>
      <c r="AG32">
        <v>0</v>
      </c>
      <c r="AH32">
        <v>1.8588747420929399</v>
      </c>
      <c r="AI32">
        <v>-8.1748799642291097</v>
      </c>
      <c r="AJ32">
        <v>122.426935507995</v>
      </c>
      <c r="AK32">
        <v>0</v>
      </c>
      <c r="AL32">
        <v>1.684368235</v>
      </c>
      <c r="AM32">
        <v>-9.1447675299999993</v>
      </c>
      <c r="AN32">
        <v>622.19145419999995</v>
      </c>
      <c r="AO32">
        <v>0</v>
      </c>
      <c r="AP32">
        <v>2.4781200505643302</v>
      </c>
      <c r="AQ32">
        <v>-4.1238458671234302</v>
      </c>
      <c r="AR32">
        <v>111.709974933997</v>
      </c>
      <c r="AS32">
        <v>0</v>
      </c>
      <c r="AT32">
        <v>2.3292127819999999</v>
      </c>
      <c r="AU32">
        <f>2.277777818*(-1)</f>
        <v>-2.2777778180000001</v>
      </c>
      <c r="AV32">
        <v>81.281588249999999</v>
      </c>
      <c r="AW32">
        <v>0</v>
      </c>
      <c r="AX32">
        <v>1.7399927054436299</v>
      </c>
      <c r="AY32">
        <v>-8.9891313796056007</v>
      </c>
      <c r="AZ32">
        <v>81.255766157999403</v>
      </c>
      <c r="BA32">
        <v>0</v>
      </c>
      <c r="BB32">
        <v>1.743934595</v>
      </c>
      <c r="BC32">
        <f>8.161020632*(-1)</f>
        <v>-8.1610206319999996</v>
      </c>
      <c r="BD32">
        <v>532.33778510000002</v>
      </c>
      <c r="BE32">
        <v>0</v>
      </c>
      <c r="BF32">
        <v>2.0126840965038002</v>
      </c>
      <c r="BG32">
        <v>-3.07031817033271</v>
      </c>
      <c r="BH32">
        <v>95.132424930998198</v>
      </c>
      <c r="BI32">
        <v>0</v>
      </c>
      <c r="BJ32">
        <v>2.9005879280000002</v>
      </c>
      <c r="BK32">
        <f>5.640138137*(-1)</f>
        <v>-5.6401381370000001</v>
      </c>
      <c r="BL32">
        <v>207.10307080000001</v>
      </c>
    </row>
    <row r="33" spans="1:64" x14ac:dyDescent="0.4">
      <c r="A33">
        <v>0</v>
      </c>
      <c r="B33">
        <v>4.5947900984081604</v>
      </c>
      <c r="C33">
        <v>-6.1472241529411997</v>
      </c>
      <c r="D33">
        <v>34.311814647997302</v>
      </c>
      <c r="E33">
        <v>0</v>
      </c>
      <c r="F33">
        <v>2.4636730120000001</v>
      </c>
      <c r="G33">
        <v>-1.4648839789999999</v>
      </c>
      <c r="H33">
        <v>28.001748889999998</v>
      </c>
      <c r="I33">
        <v>0</v>
      </c>
      <c r="J33">
        <v>3.1435476779998601</v>
      </c>
      <c r="K33">
        <v>-5.95727012594977</v>
      </c>
      <c r="L33">
        <v>113.379213150998</v>
      </c>
      <c r="M33">
        <v>0</v>
      </c>
      <c r="N33">
        <v>2.0105637239999998</v>
      </c>
      <c r="O33">
        <v>-1.080010149</v>
      </c>
      <c r="P33">
        <v>12.19279667</v>
      </c>
      <c r="Q33">
        <v>0</v>
      </c>
      <c r="R33">
        <v>2.8100060358099501</v>
      </c>
      <c r="S33">
        <v>-3.2692519725270701</v>
      </c>
      <c r="T33">
        <v>142.06877053399501</v>
      </c>
      <c r="U33">
        <v>0</v>
      </c>
      <c r="V33">
        <v>2.7356140629999999</v>
      </c>
      <c r="W33">
        <v>-1.8021376360000001</v>
      </c>
      <c r="X33">
        <v>43.517586420000001</v>
      </c>
      <c r="Y33">
        <v>0</v>
      </c>
      <c r="Z33">
        <v>1.8983273098133999</v>
      </c>
      <c r="AA33">
        <v>-9.1999110598754008</v>
      </c>
      <c r="AB33">
        <v>116.740091694002</v>
      </c>
      <c r="AC33">
        <v>0</v>
      </c>
      <c r="AD33">
        <v>3.904654329</v>
      </c>
      <c r="AE33">
        <v>-3.2613257510000002</v>
      </c>
      <c r="AF33">
        <v>210.55811130000001</v>
      </c>
      <c r="AG33">
        <v>0</v>
      </c>
      <c r="AH33">
        <v>1.6881762502620701</v>
      </c>
      <c r="AI33">
        <v>-9.5603666512082892</v>
      </c>
      <c r="AJ33">
        <v>90.946203566003504</v>
      </c>
      <c r="AK33">
        <v>0</v>
      </c>
      <c r="AL33">
        <v>1.696431464</v>
      </c>
      <c r="AM33">
        <v>-9.2555273459999992</v>
      </c>
      <c r="AN33">
        <v>665.63833529999999</v>
      </c>
      <c r="AO33">
        <v>0</v>
      </c>
      <c r="AP33">
        <v>1.9388393592620099</v>
      </c>
      <c r="AQ33">
        <v>-8.6441160033619404</v>
      </c>
      <c r="AR33">
        <v>54.0091307289985</v>
      </c>
      <c r="AS33">
        <v>0</v>
      </c>
      <c r="AT33">
        <v>2.5500176510000001</v>
      </c>
      <c r="AU33">
        <f>7.313155404*(-1)</f>
        <v>-7.3131554039999997</v>
      </c>
      <c r="AV33">
        <v>253.93840309999999</v>
      </c>
      <c r="AW33">
        <v>0</v>
      </c>
      <c r="AX33">
        <v>1.68868749682393</v>
      </c>
      <c r="AY33">
        <v>-6.3880181567022003</v>
      </c>
      <c r="AZ33">
        <v>71.094155050006506</v>
      </c>
      <c r="BA33">
        <v>0</v>
      </c>
      <c r="BB33">
        <v>4.3581019980000004</v>
      </c>
      <c r="BC33">
        <f>1.498836088*(-1)</f>
        <v>-1.498836088</v>
      </c>
      <c r="BD33">
        <v>71.222890629999995</v>
      </c>
      <c r="BE33">
        <v>0</v>
      </c>
      <c r="BF33">
        <v>3.0011514225651199</v>
      </c>
      <c r="BG33">
        <v>-0.63827599237465005</v>
      </c>
      <c r="BH33">
        <v>60.844167445000402</v>
      </c>
      <c r="BI33">
        <v>0</v>
      </c>
      <c r="BJ33">
        <v>1.1923740330000001</v>
      </c>
      <c r="BK33">
        <f>8.783807972*(-1)</f>
        <v>-8.783807972</v>
      </c>
      <c r="BL33">
        <v>365.31105250000002</v>
      </c>
    </row>
    <row r="34" spans="1:64" x14ac:dyDescent="0.4">
      <c r="A34">
        <v>0</v>
      </c>
      <c r="B34">
        <v>3.21361918324672</v>
      </c>
      <c r="C34">
        <v>-9.6951093298851792</v>
      </c>
      <c r="D34">
        <v>57.696409033000201</v>
      </c>
      <c r="E34">
        <v>0</v>
      </c>
      <c r="F34">
        <v>5.4990733609999998</v>
      </c>
      <c r="G34">
        <v>-2.3249460179999999</v>
      </c>
      <c r="H34">
        <v>194.69462179999999</v>
      </c>
      <c r="I34">
        <v>0</v>
      </c>
      <c r="J34">
        <v>2.6767411862261601</v>
      </c>
      <c r="K34">
        <v>-9.35221280885286</v>
      </c>
      <c r="L34">
        <v>62.4995115579949</v>
      </c>
      <c r="M34">
        <v>0</v>
      </c>
      <c r="N34">
        <v>3.2719013540000002</v>
      </c>
      <c r="O34">
        <v>-6.7762456459999996</v>
      </c>
      <c r="P34">
        <v>253.1572486</v>
      </c>
      <c r="Q34">
        <v>0</v>
      </c>
      <c r="R34">
        <v>4.1799673468289802</v>
      </c>
      <c r="S34">
        <v>-4.8245032754597803</v>
      </c>
      <c r="T34">
        <v>29.796695665994701</v>
      </c>
      <c r="U34">
        <v>0</v>
      </c>
      <c r="V34">
        <v>3.4458664790000002</v>
      </c>
      <c r="W34">
        <v>-7.3604761290000003</v>
      </c>
      <c r="X34">
        <v>260.59725559999998</v>
      </c>
      <c r="Y34">
        <v>0</v>
      </c>
      <c r="Z34">
        <v>2.0119550683681902</v>
      </c>
      <c r="AA34">
        <v>-8.3544625153882706</v>
      </c>
      <c r="AB34">
        <v>75.624176475001093</v>
      </c>
      <c r="AC34">
        <v>0</v>
      </c>
      <c r="AD34">
        <v>1.5543804649999999</v>
      </c>
      <c r="AE34">
        <v>-1.5103707159999999</v>
      </c>
      <c r="AF34">
        <v>12.67625921</v>
      </c>
      <c r="AG34">
        <v>0</v>
      </c>
      <c r="AH34">
        <v>2.5847885515451501</v>
      </c>
      <c r="AI34">
        <v>-7.7581420922769304</v>
      </c>
      <c r="AJ34">
        <v>52.695814336999298</v>
      </c>
      <c r="AK34">
        <v>0</v>
      </c>
      <c r="AL34">
        <v>2.0950353700000002</v>
      </c>
      <c r="AM34">
        <v>-8.3334993970000006</v>
      </c>
      <c r="AN34">
        <v>308.41277839999998</v>
      </c>
      <c r="AO34">
        <v>0</v>
      </c>
      <c r="AP34">
        <v>1.8264940586429701</v>
      </c>
      <c r="AQ34">
        <v>-6.2443900735524203</v>
      </c>
      <c r="AR34">
        <v>86.902400398997997</v>
      </c>
      <c r="AS34">
        <v>0</v>
      </c>
      <c r="AT34">
        <v>1.998472869</v>
      </c>
      <c r="AU34">
        <f>8.124767004*(-1)</f>
        <v>-8.1247670040000006</v>
      </c>
      <c r="AV34">
        <v>355.80032080000001</v>
      </c>
      <c r="AW34">
        <v>0</v>
      </c>
      <c r="AX34">
        <v>1.8649123441034301</v>
      </c>
      <c r="AY34">
        <v>-8.7181792076732592</v>
      </c>
      <c r="AZ34">
        <v>79.919301544999996</v>
      </c>
      <c r="BA34">
        <v>0</v>
      </c>
      <c r="BB34">
        <v>1.826912989</v>
      </c>
      <c r="BC34">
        <f>7.934214298*(-1)</f>
        <v>-7.9342142979999997</v>
      </c>
      <c r="BD34">
        <v>208.24076600000001</v>
      </c>
      <c r="BE34">
        <v>0</v>
      </c>
      <c r="BF34">
        <v>2.2173007729558698</v>
      </c>
      <c r="BG34">
        <v>-6.40847889149331</v>
      </c>
      <c r="BH34">
        <v>62.561244579999702</v>
      </c>
      <c r="BI34">
        <v>0</v>
      </c>
      <c r="BJ34">
        <v>2.3148037659999998</v>
      </c>
      <c r="BK34">
        <f>0.70733159*(-1)</f>
        <v>-0.70733159000000001</v>
      </c>
      <c r="BL34">
        <v>12.85578426</v>
      </c>
    </row>
    <row r="35" spans="1:64" x14ac:dyDescent="0.4">
      <c r="A35">
        <v>0</v>
      </c>
      <c r="B35">
        <v>5.5740665744638997</v>
      </c>
      <c r="C35">
        <v>-2.6978553013575701</v>
      </c>
      <c r="D35">
        <v>35.075252012997197</v>
      </c>
      <c r="E35">
        <v>0</v>
      </c>
      <c r="F35">
        <v>2.570592773</v>
      </c>
      <c r="G35">
        <v>-8.8763160550000002</v>
      </c>
      <c r="H35">
        <v>346.59531800000002</v>
      </c>
      <c r="I35">
        <v>0</v>
      </c>
      <c r="J35">
        <v>3.0989849892180801</v>
      </c>
      <c r="K35">
        <v>-8.3524547133919196</v>
      </c>
      <c r="L35">
        <v>32.750742526004601</v>
      </c>
      <c r="M35">
        <v>0</v>
      </c>
      <c r="N35">
        <v>3.577757922</v>
      </c>
      <c r="O35">
        <v>-3.5678297099999998</v>
      </c>
      <c r="P35">
        <v>132.81002409999999</v>
      </c>
      <c r="Q35">
        <v>0</v>
      </c>
      <c r="R35">
        <v>3.01572862229653</v>
      </c>
      <c r="S35">
        <v>-1.8271793105719101</v>
      </c>
      <c r="T35">
        <v>68.505388605000903</v>
      </c>
      <c r="U35">
        <v>0</v>
      </c>
      <c r="V35">
        <v>2.6152396910000002</v>
      </c>
      <c r="W35">
        <v>-5.5614924219999997</v>
      </c>
      <c r="X35">
        <v>110.546992</v>
      </c>
      <c r="Y35">
        <v>0</v>
      </c>
      <c r="Z35">
        <v>1.97976807258132</v>
      </c>
      <c r="AA35">
        <v>-2.5459837836847798</v>
      </c>
      <c r="AB35">
        <v>131.281098154002</v>
      </c>
      <c r="AC35">
        <v>0</v>
      </c>
      <c r="AD35">
        <v>1.902895325</v>
      </c>
      <c r="AE35">
        <v>-9.1244495089999997</v>
      </c>
      <c r="AF35">
        <v>752.50833460000001</v>
      </c>
      <c r="AG35">
        <v>0</v>
      </c>
      <c r="AH35">
        <v>3.0135413092161301</v>
      </c>
      <c r="AI35">
        <v>-4.3636125439312101</v>
      </c>
      <c r="AJ35">
        <v>53.892933559996798</v>
      </c>
      <c r="AK35">
        <v>0</v>
      </c>
      <c r="AL35">
        <v>0.95989044499999998</v>
      </c>
      <c r="AM35">
        <v>-9.3527203429999997</v>
      </c>
      <c r="AN35">
        <v>383.84420299999999</v>
      </c>
      <c r="AO35">
        <v>0</v>
      </c>
      <c r="AP35">
        <v>3.8315449218937099</v>
      </c>
      <c r="AQ35">
        <v>-3.3560581288614499</v>
      </c>
      <c r="AR35">
        <v>88.240129206998901</v>
      </c>
      <c r="AS35">
        <v>0</v>
      </c>
      <c r="AT35">
        <v>3.099444665</v>
      </c>
      <c r="AU35">
        <f>6.149335577*(-1)</f>
        <v>-6.1493355770000004</v>
      </c>
      <c r="AV35">
        <v>264.31361140000001</v>
      </c>
      <c r="AW35">
        <v>0</v>
      </c>
      <c r="AX35">
        <v>1.60278440346613</v>
      </c>
      <c r="AY35">
        <v>-8.6975465337232301</v>
      </c>
      <c r="AZ35">
        <v>94.671109552000402</v>
      </c>
      <c r="BA35">
        <v>0</v>
      </c>
      <c r="BB35">
        <v>1.1380618229999999</v>
      </c>
      <c r="BC35">
        <f>9.982339593*(-1)</f>
        <v>-9.9823395930000007</v>
      </c>
      <c r="BD35">
        <v>2452.9328169999999</v>
      </c>
      <c r="BE35">
        <v>0</v>
      </c>
      <c r="BF35">
        <v>2.2024687677262098</v>
      </c>
      <c r="BG35">
        <v>-7.6884703054552697</v>
      </c>
      <c r="BH35">
        <v>61.859439261999697</v>
      </c>
      <c r="BI35">
        <v>0</v>
      </c>
      <c r="BJ35">
        <v>1.173114575</v>
      </c>
      <c r="BK35">
        <f>9.538612572*(-1)</f>
        <v>-9.5386125719999999</v>
      </c>
      <c r="BL35">
        <v>712.72056880000002</v>
      </c>
    </row>
    <row r="36" spans="1:64" x14ac:dyDescent="0.4">
      <c r="A36">
        <v>0</v>
      </c>
      <c r="B36">
        <v>3.43065489734742</v>
      </c>
      <c r="C36">
        <v>-9.2051198611286296</v>
      </c>
      <c r="D36">
        <v>77.625805138995901</v>
      </c>
      <c r="E36">
        <v>0</v>
      </c>
      <c r="F36">
        <v>5.4319347240000004</v>
      </c>
      <c r="G36">
        <v>-2.4643410659999998</v>
      </c>
      <c r="H36">
        <v>209.42194889999999</v>
      </c>
      <c r="I36">
        <v>0</v>
      </c>
      <c r="J36">
        <v>2.88426611811256</v>
      </c>
      <c r="K36">
        <v>-8.0478824860307707</v>
      </c>
      <c r="L36">
        <v>62.540904425004499</v>
      </c>
      <c r="M36">
        <v>0</v>
      </c>
      <c r="N36">
        <v>3.8338586110000001</v>
      </c>
      <c r="O36">
        <v>-5.5658899110000002</v>
      </c>
      <c r="P36">
        <v>365.72215440000002</v>
      </c>
      <c r="Q36">
        <v>0</v>
      </c>
      <c r="R36">
        <v>3.3271507884407101</v>
      </c>
      <c r="S36">
        <v>-7.4892988043642603</v>
      </c>
      <c r="T36">
        <v>29.372410653006199</v>
      </c>
      <c r="U36">
        <v>0</v>
      </c>
      <c r="V36">
        <v>4.181143907</v>
      </c>
      <c r="W36">
        <v>-3.0930335549999999</v>
      </c>
      <c r="X36">
        <v>200.0595491</v>
      </c>
      <c r="Y36">
        <v>0</v>
      </c>
      <c r="Z36">
        <v>4.0318581100512203</v>
      </c>
      <c r="AA36">
        <v>-3.5089065883245398</v>
      </c>
      <c r="AB36">
        <v>53.309897612001798</v>
      </c>
      <c r="AC36">
        <v>0</v>
      </c>
      <c r="AD36">
        <v>1.9324224169999999</v>
      </c>
      <c r="AE36">
        <v>-8.529736948</v>
      </c>
      <c r="AF36">
        <v>238.20738589999999</v>
      </c>
      <c r="AG36">
        <v>0</v>
      </c>
      <c r="AH36">
        <v>1.6409069883945</v>
      </c>
      <c r="AI36">
        <v>-9.2615236616894698</v>
      </c>
      <c r="AJ36">
        <v>119.502854538004</v>
      </c>
      <c r="AK36">
        <v>0</v>
      </c>
      <c r="AL36">
        <v>1.9465256849999999</v>
      </c>
      <c r="AM36">
        <v>-8.9985432200000002</v>
      </c>
      <c r="AN36">
        <v>470.61856970000002</v>
      </c>
      <c r="AO36">
        <v>0</v>
      </c>
      <c r="AP36">
        <v>1.73764047857405</v>
      </c>
      <c r="AQ36">
        <v>-7.3591111448408402</v>
      </c>
      <c r="AR36">
        <v>57.319653213002297</v>
      </c>
      <c r="AS36">
        <v>0</v>
      </c>
      <c r="AT36">
        <v>3.5726740690000001</v>
      </c>
      <c r="AU36">
        <f>2.956516379*(-1)</f>
        <v>-2.956516379</v>
      </c>
      <c r="AV36">
        <v>134.92644089999999</v>
      </c>
      <c r="AW36">
        <v>0</v>
      </c>
      <c r="AX36">
        <v>4.0587448992388699</v>
      </c>
      <c r="AY36">
        <v>-1.57352882212372</v>
      </c>
      <c r="AZ36">
        <v>81.023062266998707</v>
      </c>
      <c r="BA36">
        <v>0</v>
      </c>
      <c r="BB36">
        <v>1.9867784020000001</v>
      </c>
      <c r="BC36">
        <f>5.703840434*(-1)</f>
        <v>-5.703840434</v>
      </c>
      <c r="BD36">
        <v>137.3022685</v>
      </c>
      <c r="BE36">
        <v>0</v>
      </c>
      <c r="BF36">
        <v>1.4629656604577199</v>
      </c>
      <c r="BG36">
        <v>-6.8570218096581499</v>
      </c>
      <c r="BH36">
        <v>101.253734924997</v>
      </c>
      <c r="BI36">
        <v>0</v>
      </c>
      <c r="BJ36">
        <v>2.0593928699999999</v>
      </c>
      <c r="BK36">
        <f>3.210670176*(-1)</f>
        <v>-3.2106701759999998</v>
      </c>
      <c r="BL36">
        <v>88.374600029999996</v>
      </c>
    </row>
    <row r="37" spans="1:64" x14ac:dyDescent="0.4">
      <c r="A37">
        <v>0</v>
      </c>
      <c r="B37">
        <v>3.9658072698871498</v>
      </c>
      <c r="C37">
        <v>-8.0128886520754907</v>
      </c>
      <c r="D37">
        <v>33.0254269959987</v>
      </c>
      <c r="E37">
        <v>0</v>
      </c>
      <c r="F37">
        <v>5.206292693</v>
      </c>
      <c r="G37">
        <v>-2.927495178</v>
      </c>
      <c r="H37">
        <v>260.89072540000001</v>
      </c>
      <c r="I37">
        <v>0</v>
      </c>
      <c r="J37">
        <v>2.9996929253406099</v>
      </c>
      <c r="K37">
        <v>-1.1619202399669899</v>
      </c>
      <c r="L37">
        <v>88.155408402002607</v>
      </c>
      <c r="M37">
        <v>0</v>
      </c>
      <c r="N37">
        <v>3.7360193819999998</v>
      </c>
      <c r="O37">
        <v>-5.6811586419999998</v>
      </c>
      <c r="P37">
        <v>378.1202763</v>
      </c>
      <c r="Q37">
        <v>0</v>
      </c>
      <c r="R37">
        <v>2.49192607692473</v>
      </c>
      <c r="S37">
        <v>-5.89377147021984</v>
      </c>
      <c r="T37">
        <v>139.45709221500101</v>
      </c>
      <c r="U37">
        <v>0</v>
      </c>
      <c r="V37">
        <v>3.103021622</v>
      </c>
      <c r="W37">
        <v>-2.0401774760000002</v>
      </c>
      <c r="X37">
        <v>46.744861149999998</v>
      </c>
      <c r="Y37">
        <v>0</v>
      </c>
      <c r="Z37">
        <v>1.8280003031280001</v>
      </c>
      <c r="AA37">
        <v>-9.74035150381685</v>
      </c>
      <c r="AB37">
        <v>90.623726883997705</v>
      </c>
      <c r="AC37">
        <v>0</v>
      </c>
      <c r="AD37">
        <v>3.3286303309999998</v>
      </c>
      <c r="AE37">
        <v>-5.1630261290000004</v>
      </c>
      <c r="AF37">
        <v>291.30265580000003</v>
      </c>
      <c r="AG37">
        <v>0</v>
      </c>
      <c r="AH37">
        <v>1.7161897639850201</v>
      </c>
      <c r="AI37">
        <v>-8.6382201231719407</v>
      </c>
      <c r="AJ37">
        <v>121.116476215996</v>
      </c>
      <c r="AK37">
        <v>0</v>
      </c>
      <c r="AL37">
        <v>2.4329330840000001</v>
      </c>
      <c r="AM37">
        <v>-7.9110881050000001</v>
      </c>
      <c r="AN37">
        <v>344.35079769999999</v>
      </c>
      <c r="AO37">
        <v>0</v>
      </c>
      <c r="AP37">
        <v>1.74331506180135</v>
      </c>
      <c r="AQ37">
        <v>-8.9922254942023603</v>
      </c>
      <c r="AR37">
        <v>52.2784922880018</v>
      </c>
      <c r="AS37">
        <v>0</v>
      </c>
      <c r="AT37">
        <v>2.2241965279999998</v>
      </c>
      <c r="AU37">
        <f>3.97910792*(-1)</f>
        <v>-3.9791079200000001</v>
      </c>
      <c r="AV37">
        <v>261.95691140000002</v>
      </c>
      <c r="AW37">
        <v>0</v>
      </c>
      <c r="AX37">
        <v>1.8779808015989901</v>
      </c>
      <c r="AY37">
        <v>-7.2881827702423303</v>
      </c>
      <c r="AZ37">
        <v>68.926175943000999</v>
      </c>
      <c r="BA37">
        <v>0</v>
      </c>
      <c r="BB37">
        <v>1.7134653769999999</v>
      </c>
      <c r="BC37">
        <f>6.111308461*(-1)</f>
        <v>-6.1113084610000001</v>
      </c>
      <c r="BD37">
        <v>79.202323789999994</v>
      </c>
      <c r="BE37">
        <v>0</v>
      </c>
      <c r="BF37">
        <v>4.0590713235115796</v>
      </c>
      <c r="BG37">
        <v>-2.5259762923372802</v>
      </c>
      <c r="BH37">
        <v>64.266954551996605</v>
      </c>
      <c r="BI37">
        <v>0</v>
      </c>
      <c r="BJ37">
        <v>2.4042537990000001</v>
      </c>
      <c r="BK37">
        <f>0.615370386*(-1)</f>
        <v>-0.61537038600000005</v>
      </c>
      <c r="BL37">
        <v>24.27321392</v>
      </c>
    </row>
    <row r="38" spans="1:64" x14ac:dyDescent="0.4">
      <c r="A38">
        <v>0</v>
      </c>
      <c r="B38">
        <v>3.4498279835377699</v>
      </c>
      <c r="C38">
        <v>-5.4149725116365204</v>
      </c>
      <c r="D38">
        <v>77.301158918999107</v>
      </c>
      <c r="E38">
        <v>0</v>
      </c>
      <c r="F38">
        <v>5.0914593190000001</v>
      </c>
      <c r="G38">
        <v>-1.2575370889999999</v>
      </c>
      <c r="H38">
        <v>104.10591460000001</v>
      </c>
      <c r="I38">
        <v>0</v>
      </c>
      <c r="J38">
        <v>2.9964485438792399</v>
      </c>
      <c r="K38">
        <v>-6.8020785548603397</v>
      </c>
      <c r="L38">
        <v>86.487082705003502</v>
      </c>
      <c r="M38">
        <v>0</v>
      </c>
      <c r="N38">
        <v>3.6023227150000001</v>
      </c>
      <c r="O38">
        <v>-2.9567470779999998</v>
      </c>
      <c r="P38">
        <v>95.14012907</v>
      </c>
      <c r="Q38">
        <v>0</v>
      </c>
      <c r="R38">
        <v>4.1014694104796297</v>
      </c>
      <c r="S38">
        <v>-3.5294691806965202</v>
      </c>
      <c r="T38">
        <v>28.702353937005601</v>
      </c>
      <c r="U38">
        <v>0</v>
      </c>
      <c r="V38">
        <v>4.5143536040000001</v>
      </c>
      <c r="W38">
        <v>-3.0427514410000001</v>
      </c>
      <c r="X38">
        <v>194.75757630000001</v>
      </c>
      <c r="Y38">
        <v>0</v>
      </c>
      <c r="Z38">
        <v>3.2631156938357999</v>
      </c>
      <c r="AA38">
        <v>-5.1166793997463103</v>
      </c>
      <c r="AB38">
        <v>90.296566607998102</v>
      </c>
      <c r="AC38">
        <v>0</v>
      </c>
      <c r="AD38">
        <v>3.737828607</v>
      </c>
      <c r="AE38">
        <v>-3.2953361289999998</v>
      </c>
      <c r="AF38">
        <v>200.02843859999999</v>
      </c>
      <c r="AG38">
        <v>0</v>
      </c>
      <c r="AH38">
        <v>1.6949565970257501</v>
      </c>
      <c r="AI38">
        <v>-9.2613196802143296</v>
      </c>
      <c r="AJ38">
        <v>54.267205378004199</v>
      </c>
      <c r="AK38">
        <v>0</v>
      </c>
      <c r="AL38">
        <v>4.0895412919999998</v>
      </c>
      <c r="AM38">
        <v>-2.0183946000000001</v>
      </c>
      <c r="AN38">
        <v>76.725324549999996</v>
      </c>
      <c r="AO38">
        <v>0</v>
      </c>
      <c r="AP38">
        <v>1.9780717799562799</v>
      </c>
      <c r="AQ38">
        <v>-5.3403817881369902</v>
      </c>
      <c r="AR38">
        <v>115.013254926001</v>
      </c>
      <c r="AS38">
        <v>0</v>
      </c>
      <c r="AT38">
        <v>1.41386232</v>
      </c>
      <c r="AU38">
        <f>9.149615725*(-1)</f>
        <v>-9.1496157250000003</v>
      </c>
      <c r="AV38">
        <v>623.1219347</v>
      </c>
      <c r="AW38">
        <v>0</v>
      </c>
      <c r="AX38">
        <v>2.2469214107534698</v>
      </c>
      <c r="AY38">
        <v>-7.9087301009009199</v>
      </c>
      <c r="AZ38">
        <v>48.382483893998099</v>
      </c>
      <c r="BA38">
        <v>0</v>
      </c>
      <c r="BB38">
        <v>1.5990747789999999</v>
      </c>
      <c r="BC38">
        <f>7.817421834*(-1)</f>
        <v>-7.8174218340000001</v>
      </c>
      <c r="BD38">
        <v>265.19526100000002</v>
      </c>
      <c r="BE38">
        <v>0</v>
      </c>
      <c r="BF38">
        <v>1.6434916257925001</v>
      </c>
      <c r="BG38">
        <v>-3.0986442362595601</v>
      </c>
      <c r="BH38">
        <v>107.33525091600301</v>
      </c>
      <c r="BI38">
        <v>0</v>
      </c>
      <c r="BJ38">
        <v>2.232572121</v>
      </c>
      <c r="BK38">
        <f>6.208098894*(-1)</f>
        <v>-6.2080988939999999</v>
      </c>
      <c r="BL38">
        <v>347.91705109999998</v>
      </c>
    </row>
    <row r="39" spans="1:64" x14ac:dyDescent="0.4">
      <c r="A39">
        <v>0</v>
      </c>
      <c r="B39">
        <v>5.1930642154094899</v>
      </c>
      <c r="C39">
        <v>-2.5301038177730502</v>
      </c>
      <c r="D39">
        <v>33.858594338002099</v>
      </c>
      <c r="E39">
        <v>0</v>
      </c>
      <c r="F39">
        <v>5.5909090389999996</v>
      </c>
      <c r="G39">
        <v>-1.986931894</v>
      </c>
      <c r="H39">
        <v>184.45345359999999</v>
      </c>
      <c r="I39">
        <v>0</v>
      </c>
      <c r="J39">
        <v>2.9018544857478301</v>
      </c>
      <c r="K39">
        <v>-7.8449341098817502</v>
      </c>
      <c r="L39">
        <v>63.889655398998002</v>
      </c>
      <c r="M39">
        <v>0</v>
      </c>
      <c r="N39">
        <v>5.1269807519999997</v>
      </c>
      <c r="O39">
        <v>-1.931304377</v>
      </c>
      <c r="P39">
        <v>177.33469890000001</v>
      </c>
      <c r="Q39">
        <v>0</v>
      </c>
      <c r="R39">
        <v>2.88746653610221</v>
      </c>
      <c r="S39">
        <v>-2.0567964590201102</v>
      </c>
      <c r="T39">
        <v>84.598622616998895</v>
      </c>
      <c r="U39">
        <v>0</v>
      </c>
      <c r="V39">
        <v>4.799413683</v>
      </c>
      <c r="W39">
        <v>-1.5033587390000001</v>
      </c>
      <c r="X39">
        <v>111.87415849999999</v>
      </c>
      <c r="Y39">
        <v>0</v>
      </c>
      <c r="Z39">
        <v>4.2106848190352801</v>
      </c>
      <c r="AA39">
        <v>-3.4618738863121998</v>
      </c>
      <c r="AB39">
        <v>54.067217693998799</v>
      </c>
      <c r="AC39">
        <v>0</v>
      </c>
      <c r="AD39">
        <v>2.3561190029999999</v>
      </c>
      <c r="AE39">
        <v>-6.6161445240000001</v>
      </c>
      <c r="AF39">
        <v>234.19499250000001</v>
      </c>
      <c r="AG39">
        <v>0</v>
      </c>
      <c r="AH39">
        <v>2.0882224371213098</v>
      </c>
      <c r="AI39">
        <v>-8.5151471812695991</v>
      </c>
      <c r="AJ39">
        <v>90.660452775002298</v>
      </c>
      <c r="AK39">
        <v>0</v>
      </c>
      <c r="AL39">
        <v>1.3586259730000001</v>
      </c>
      <c r="AM39">
        <v>-9.0124428830000003</v>
      </c>
      <c r="AN39">
        <v>300.66827410000002</v>
      </c>
      <c r="AO39">
        <v>0</v>
      </c>
      <c r="AP39">
        <v>3.8230822501633002</v>
      </c>
      <c r="AQ39">
        <v>-1.2507882853469801</v>
      </c>
      <c r="AR39">
        <v>53.391537435003499</v>
      </c>
      <c r="AS39">
        <v>0</v>
      </c>
      <c r="AT39">
        <v>1.8771612019999999</v>
      </c>
      <c r="AU39">
        <f>8.705869274*(-1)</f>
        <v>-8.7058692739999994</v>
      </c>
      <c r="AV39">
        <v>448.97020750000001</v>
      </c>
      <c r="AW39">
        <v>0</v>
      </c>
      <c r="AX39">
        <v>2.0404016833340601</v>
      </c>
      <c r="AY39">
        <v>-6.3858215091635202</v>
      </c>
      <c r="AZ39">
        <v>73.738810930000895</v>
      </c>
      <c r="BA39">
        <v>0</v>
      </c>
      <c r="BB39">
        <v>1.4060598500000001</v>
      </c>
      <c r="BC39">
        <f>7.600582139*(-1)</f>
        <v>-7.6005821390000001</v>
      </c>
      <c r="BD39">
        <v>264.47934049999998</v>
      </c>
      <c r="BE39">
        <v>0</v>
      </c>
      <c r="BF39">
        <v>1.7568162466256101</v>
      </c>
      <c r="BG39">
        <v>-8.9337318300046302</v>
      </c>
      <c r="BH39">
        <v>57.391098537002101</v>
      </c>
      <c r="BI39">
        <v>0</v>
      </c>
      <c r="BJ39">
        <v>2.6762320590000002</v>
      </c>
      <c r="BK39">
        <f>7.103304192*(-1)</f>
        <v>-7.1033041920000004</v>
      </c>
      <c r="BL39">
        <v>345.41613469999999</v>
      </c>
    </row>
    <row r="40" spans="1:64" x14ac:dyDescent="0.4">
      <c r="A40">
        <v>0</v>
      </c>
      <c r="B40">
        <v>5.6425345416706696</v>
      </c>
      <c r="C40">
        <v>-2.0487993880106901</v>
      </c>
      <c r="D40">
        <v>33.402574085004701</v>
      </c>
      <c r="E40">
        <v>0</v>
      </c>
      <c r="F40">
        <v>1.8513081090000001</v>
      </c>
      <c r="G40">
        <v>-0.274421794</v>
      </c>
      <c r="H40">
        <v>4.765349402</v>
      </c>
      <c r="I40">
        <v>0</v>
      </c>
      <c r="J40">
        <v>3.78543554382756</v>
      </c>
      <c r="K40">
        <v>-4.0534845348903197</v>
      </c>
      <c r="L40">
        <v>64.582272065999803</v>
      </c>
      <c r="M40">
        <v>0</v>
      </c>
      <c r="N40">
        <v>2.6842355050000002</v>
      </c>
      <c r="O40">
        <v>-9.1673098320000008</v>
      </c>
      <c r="P40">
        <v>641.63024229999996</v>
      </c>
      <c r="Q40">
        <v>0</v>
      </c>
      <c r="R40">
        <v>4.33837249409794</v>
      </c>
      <c r="S40">
        <v>-2.7995372170141199</v>
      </c>
      <c r="T40">
        <v>27.8831065870035</v>
      </c>
      <c r="U40">
        <v>0</v>
      </c>
      <c r="V40">
        <v>4.3803355819999998</v>
      </c>
      <c r="W40">
        <v>-2.9952870819999999</v>
      </c>
      <c r="X40">
        <v>298.26800079999998</v>
      </c>
      <c r="Y40">
        <v>0</v>
      </c>
      <c r="Z40">
        <v>2.4029800535628101</v>
      </c>
      <c r="AA40">
        <v>-6.6749406541008298</v>
      </c>
      <c r="AB40">
        <v>76.326217642999794</v>
      </c>
      <c r="AC40">
        <v>0</v>
      </c>
      <c r="AD40">
        <v>3.9960578309999999</v>
      </c>
      <c r="AE40">
        <v>-3.3024622840000002</v>
      </c>
      <c r="AF40">
        <v>169.11809880000001</v>
      </c>
      <c r="AG40">
        <v>0</v>
      </c>
      <c r="AH40">
        <v>2.0270418056754802</v>
      </c>
      <c r="AI40">
        <v>-8.7439242248414093</v>
      </c>
      <c r="AJ40">
        <v>89.082754871997096</v>
      </c>
      <c r="AK40">
        <v>0</v>
      </c>
      <c r="AL40">
        <v>2.0850517179999999</v>
      </c>
      <c r="AM40">
        <v>-3.9575637970000002</v>
      </c>
      <c r="AN40">
        <v>117.7137549</v>
      </c>
      <c r="AO40">
        <v>0</v>
      </c>
      <c r="AP40">
        <v>3.5426423385191401</v>
      </c>
      <c r="AQ40">
        <v>-3.01434822910042</v>
      </c>
      <c r="AR40">
        <v>52.984897011003298</v>
      </c>
      <c r="AS40">
        <v>0</v>
      </c>
      <c r="AT40">
        <v>1.9522966260000001</v>
      </c>
      <c r="AU40">
        <f>5.328020418*(-1)</f>
        <v>-5.3280204180000004</v>
      </c>
      <c r="AV40">
        <v>162.6427698</v>
      </c>
      <c r="AW40">
        <v>0</v>
      </c>
      <c r="AX40">
        <v>1.5232924854052901</v>
      </c>
      <c r="AY40">
        <v>-6.45250031519085</v>
      </c>
      <c r="AZ40">
        <v>62.854039682999399</v>
      </c>
      <c r="BA40">
        <v>0</v>
      </c>
      <c r="BB40">
        <v>1.0009211499999999</v>
      </c>
      <c r="BC40">
        <f>9.770037514*(-1)</f>
        <v>-9.7700375140000002</v>
      </c>
      <c r="BD40">
        <v>497.86374760000001</v>
      </c>
      <c r="BE40">
        <v>0</v>
      </c>
      <c r="BF40">
        <v>2.9129414143451999</v>
      </c>
      <c r="BG40">
        <v>-6.0807799242645499</v>
      </c>
      <c r="BH40">
        <v>63.698359605004903</v>
      </c>
      <c r="BI40">
        <v>0</v>
      </c>
      <c r="BJ40">
        <v>1.440011989</v>
      </c>
      <c r="BK40">
        <f>6.10643292*(-1)</f>
        <v>-6.1064329199999996</v>
      </c>
      <c r="BL40">
        <v>131.37105650000001</v>
      </c>
    </row>
    <row r="41" spans="1:64" x14ac:dyDescent="0.4">
      <c r="A41">
        <v>0</v>
      </c>
      <c r="B41">
        <v>5.4913475218748102</v>
      </c>
      <c r="C41">
        <v>-2.4723973808308699</v>
      </c>
      <c r="D41">
        <v>33.084738912999399</v>
      </c>
      <c r="E41">
        <v>0</v>
      </c>
      <c r="F41">
        <v>4.0385348910000003</v>
      </c>
      <c r="G41">
        <v>-6.8907396609999996</v>
      </c>
      <c r="H41">
        <v>487.13128599999999</v>
      </c>
      <c r="I41">
        <v>0</v>
      </c>
      <c r="J41">
        <v>3.70515885694895</v>
      </c>
      <c r="K41">
        <v>-5.7761805253454197</v>
      </c>
      <c r="L41">
        <v>33.942085050999502</v>
      </c>
      <c r="M41">
        <v>0</v>
      </c>
      <c r="N41">
        <v>2.0266004980000001</v>
      </c>
      <c r="O41">
        <v>-9.1126207949999998</v>
      </c>
      <c r="P41">
        <v>393.55166070000001</v>
      </c>
      <c r="Q41">
        <v>0</v>
      </c>
      <c r="R41">
        <v>4.8289347292648399</v>
      </c>
      <c r="S41">
        <v>-1.6139268981072801</v>
      </c>
      <c r="T41">
        <v>29.003453481003799</v>
      </c>
      <c r="U41">
        <v>0</v>
      </c>
      <c r="V41">
        <v>3.4209934299999998</v>
      </c>
      <c r="W41">
        <v>-6.6116653579999998</v>
      </c>
      <c r="X41">
        <v>504.50185110000001</v>
      </c>
      <c r="Y41">
        <v>0</v>
      </c>
      <c r="Z41">
        <v>4.2367481039034898</v>
      </c>
      <c r="AA41">
        <v>-3.2527394361343198</v>
      </c>
      <c r="AB41">
        <v>53.431580686999901</v>
      </c>
      <c r="AC41">
        <v>0</v>
      </c>
      <c r="AD41">
        <v>4.8918027530000003</v>
      </c>
      <c r="AE41">
        <v>-1.8674852959999999</v>
      </c>
      <c r="AF41">
        <v>79.150461079999999</v>
      </c>
      <c r="AG41">
        <v>0</v>
      </c>
      <c r="AH41">
        <v>1.6200595943015701</v>
      </c>
      <c r="AI41">
        <v>-9.6574803961340105</v>
      </c>
      <c r="AJ41">
        <v>93.268574740999597</v>
      </c>
      <c r="AK41">
        <v>0</v>
      </c>
      <c r="AL41">
        <v>1.1874491599999999</v>
      </c>
      <c r="AM41">
        <v>-9.2792264749999998</v>
      </c>
      <c r="AN41">
        <v>314.36258290000001</v>
      </c>
      <c r="AO41">
        <v>0</v>
      </c>
      <c r="AP41">
        <v>2.6809687384854999</v>
      </c>
      <c r="AQ41">
        <v>-7.4352789157418702</v>
      </c>
      <c r="AR41">
        <v>52.283487439999497</v>
      </c>
      <c r="AS41">
        <v>0</v>
      </c>
      <c r="AT41">
        <v>3.6554694369999998</v>
      </c>
      <c r="AU41">
        <f>3.265749374*(-1)</f>
        <v>-3.2657493739999999</v>
      </c>
      <c r="AV41">
        <v>187.2372838</v>
      </c>
      <c r="AW41">
        <v>0</v>
      </c>
      <c r="AX41">
        <v>1.58675855407669</v>
      </c>
      <c r="AY41">
        <v>-8.1870056646274101</v>
      </c>
      <c r="AZ41">
        <v>70.490845215004796</v>
      </c>
      <c r="BA41">
        <v>0</v>
      </c>
      <c r="BB41">
        <v>1.2897217480000001</v>
      </c>
      <c r="BC41">
        <f>8.497801644*(-1)</f>
        <v>-8.4978016440000008</v>
      </c>
      <c r="BD41">
        <v>280.95614430000001</v>
      </c>
      <c r="BE41">
        <v>0</v>
      </c>
      <c r="BF41">
        <v>1.24506204468642</v>
      </c>
      <c r="BG41">
        <v>-7.9322867268792896</v>
      </c>
      <c r="BH41">
        <v>56.893281356002198</v>
      </c>
      <c r="BI41">
        <v>0</v>
      </c>
      <c r="BJ41">
        <v>3.635587728</v>
      </c>
      <c r="BK41">
        <f>2.543841427*(-1)</f>
        <v>-2.5438414269999998</v>
      </c>
      <c r="BL41">
        <v>263.84503280000001</v>
      </c>
    </row>
    <row r="42" spans="1:64" x14ac:dyDescent="0.4">
      <c r="A42">
        <v>0</v>
      </c>
      <c r="B42">
        <v>5.6288202276732902</v>
      </c>
      <c r="C42">
        <v>-2.8797341199245601</v>
      </c>
      <c r="D42">
        <v>34.439651894994299</v>
      </c>
      <c r="E42">
        <v>0</v>
      </c>
      <c r="F42">
        <v>4.8438672780000003</v>
      </c>
      <c r="G42">
        <v>-4.7721512969999997</v>
      </c>
      <c r="H42">
        <v>205.17727880000001</v>
      </c>
      <c r="I42">
        <v>0</v>
      </c>
      <c r="J42">
        <v>2.9185308824817602</v>
      </c>
      <c r="K42">
        <v>-7.8400301708612199</v>
      </c>
      <c r="L42">
        <v>62.358483596995903</v>
      </c>
      <c r="M42">
        <v>0</v>
      </c>
      <c r="N42">
        <v>3.4422040250000001</v>
      </c>
      <c r="O42">
        <v>-5.859675985</v>
      </c>
      <c r="P42">
        <v>235.8036482</v>
      </c>
      <c r="Q42">
        <v>0</v>
      </c>
      <c r="R42">
        <v>4.17157099403794</v>
      </c>
      <c r="S42">
        <v>-3.1217052645259602</v>
      </c>
      <c r="T42">
        <v>28.9034471849954</v>
      </c>
      <c r="U42">
        <v>0</v>
      </c>
      <c r="V42">
        <v>1.8510263309999999</v>
      </c>
      <c r="W42">
        <v>-1.1832092299999999</v>
      </c>
      <c r="X42">
        <v>17.698143009999999</v>
      </c>
      <c r="Y42">
        <v>0</v>
      </c>
      <c r="Z42">
        <v>4.0834236220094997</v>
      </c>
      <c r="AA42">
        <v>-1.9675699928232899</v>
      </c>
      <c r="AB42">
        <v>91.498520953995396</v>
      </c>
      <c r="AC42">
        <v>0</v>
      </c>
      <c r="AD42">
        <v>2.8937343200000001</v>
      </c>
      <c r="AE42">
        <v>-7.1179680300000001</v>
      </c>
      <c r="AF42">
        <v>281.73669749999999</v>
      </c>
      <c r="AG42">
        <v>0</v>
      </c>
      <c r="AH42">
        <v>2.3441493747469799</v>
      </c>
      <c r="AI42">
        <v>-8.1334968600291404</v>
      </c>
      <c r="AJ42">
        <v>92.530715783999696</v>
      </c>
      <c r="AK42">
        <v>0</v>
      </c>
      <c r="AL42">
        <v>2.1086672399999999</v>
      </c>
      <c r="AM42">
        <v>-3.934051287</v>
      </c>
      <c r="AN42">
        <v>77.326791299999996</v>
      </c>
      <c r="AO42">
        <v>0</v>
      </c>
      <c r="AP42">
        <v>1.6710803647633301</v>
      </c>
      <c r="AQ42">
        <v>-9.1925296476675502</v>
      </c>
      <c r="AR42">
        <v>50.556037401001902</v>
      </c>
      <c r="AS42">
        <v>0</v>
      </c>
      <c r="AT42">
        <v>1.688304493</v>
      </c>
      <c r="AU42">
        <f>7.521908862*(-1)</f>
        <v>-7.5219088620000001</v>
      </c>
      <c r="AV42">
        <v>378.30369919999998</v>
      </c>
      <c r="AW42">
        <v>0</v>
      </c>
      <c r="AX42">
        <v>1.6646092506625201</v>
      </c>
      <c r="AY42">
        <v>-9.2782942426999906</v>
      </c>
      <c r="AZ42">
        <v>82.342949361998706</v>
      </c>
      <c r="BA42">
        <v>0</v>
      </c>
      <c r="BB42">
        <v>2.6716453370000002</v>
      </c>
      <c r="BC42">
        <f>4.949067359*(-1)</f>
        <v>-4.9490673589999998</v>
      </c>
      <c r="BD42">
        <v>250.6063145</v>
      </c>
      <c r="BE42">
        <v>0</v>
      </c>
      <c r="BF42">
        <v>1.3560565791594099</v>
      </c>
      <c r="BG42">
        <v>-7.9369280529878301</v>
      </c>
      <c r="BH42">
        <v>56.274327602004597</v>
      </c>
      <c r="BI42">
        <v>0</v>
      </c>
      <c r="BJ42">
        <v>1.415516725</v>
      </c>
      <c r="BK42">
        <f>2.915787466*(-1)</f>
        <v>-2.9157874659999998</v>
      </c>
      <c r="BL42">
        <v>39.305629879999998</v>
      </c>
    </row>
    <row r="43" spans="1:64" x14ac:dyDescent="0.4">
      <c r="A43">
        <v>0</v>
      </c>
      <c r="B43">
        <v>5.26659353279135</v>
      </c>
      <c r="C43">
        <v>-1.35314776177254</v>
      </c>
      <c r="D43">
        <v>34.045871706999598</v>
      </c>
      <c r="E43">
        <v>0</v>
      </c>
      <c r="F43">
        <v>3.3454515319999998</v>
      </c>
      <c r="G43">
        <v>-9.3909919689999999</v>
      </c>
      <c r="H43">
        <v>680.18090800000004</v>
      </c>
      <c r="I43">
        <v>0</v>
      </c>
      <c r="J43">
        <v>3.6752924654163999</v>
      </c>
      <c r="K43">
        <v>-5.9467472982481899</v>
      </c>
      <c r="L43">
        <v>34.741027755997401</v>
      </c>
      <c r="M43">
        <v>0</v>
      </c>
      <c r="N43">
        <v>3.5539585159999998</v>
      </c>
      <c r="O43">
        <v>-5.369258297</v>
      </c>
      <c r="P43">
        <v>169.04318929999999</v>
      </c>
      <c r="Q43">
        <v>0</v>
      </c>
      <c r="R43">
        <v>3.2158901926250598</v>
      </c>
      <c r="S43">
        <v>-7.1048914627957203</v>
      </c>
      <c r="T43">
        <v>28.6262649149939</v>
      </c>
      <c r="U43">
        <v>0</v>
      </c>
      <c r="V43">
        <v>4.801463558</v>
      </c>
      <c r="W43">
        <v>-2.7889054560000002</v>
      </c>
      <c r="X43">
        <v>156.40170509999999</v>
      </c>
      <c r="Y43">
        <v>0</v>
      </c>
      <c r="Z43">
        <v>1.8445083830892199</v>
      </c>
      <c r="AA43">
        <v>-9.44633885068761</v>
      </c>
      <c r="AB43">
        <v>77.483107763000504</v>
      </c>
      <c r="AC43">
        <v>0</v>
      </c>
      <c r="AD43">
        <v>3.9302122850000001</v>
      </c>
      <c r="AE43">
        <v>-2.4405920490000002</v>
      </c>
      <c r="AF43">
        <v>93.706033129999994</v>
      </c>
      <c r="AG43">
        <v>0</v>
      </c>
      <c r="AH43">
        <v>4.2600447469917802</v>
      </c>
      <c r="AI43">
        <v>-1.7558473485536901</v>
      </c>
      <c r="AJ43">
        <v>53.480715515994198</v>
      </c>
      <c r="AK43">
        <v>0</v>
      </c>
      <c r="AL43">
        <v>1.711108651</v>
      </c>
      <c r="AM43">
        <v>-1.8489654600000001</v>
      </c>
      <c r="AN43">
        <v>26.00957154</v>
      </c>
      <c r="AO43">
        <v>0</v>
      </c>
      <c r="AP43">
        <v>1.73132467529305</v>
      </c>
      <c r="AQ43">
        <v>-0.50171509332303699</v>
      </c>
      <c r="AR43">
        <v>86.925541044998596</v>
      </c>
      <c r="AS43">
        <v>0</v>
      </c>
      <c r="AT43">
        <v>1.7315102099999999</v>
      </c>
      <c r="AU43">
        <f>8.957072735*(-1)</f>
        <v>-8.9570727350000006</v>
      </c>
      <c r="AV43">
        <v>595.36829560000001</v>
      </c>
      <c r="AW43">
        <v>0</v>
      </c>
      <c r="AX43">
        <v>2.9444674908572801</v>
      </c>
      <c r="AY43">
        <v>-4.8532492845264397</v>
      </c>
      <c r="AZ43">
        <v>81.687977862995396</v>
      </c>
      <c r="BA43">
        <v>0</v>
      </c>
      <c r="BB43">
        <v>2.391864102</v>
      </c>
      <c r="BC43">
        <f>7.763540116*(-1)</f>
        <v>-7.7635401159999997</v>
      </c>
      <c r="BD43">
        <v>320.631507</v>
      </c>
      <c r="BE43">
        <v>0</v>
      </c>
      <c r="BF43">
        <v>1.6950544277589801</v>
      </c>
      <c r="BG43">
        <v>-2.6832467616869602</v>
      </c>
      <c r="BH43">
        <v>75.278295607000402</v>
      </c>
      <c r="BI43">
        <v>0</v>
      </c>
      <c r="BJ43">
        <v>2.8098220230000002</v>
      </c>
      <c r="BK43">
        <f>6.269205746*(-1)</f>
        <v>-6.2692057459999999</v>
      </c>
      <c r="BL43">
        <v>275.14468419999997</v>
      </c>
    </row>
    <row r="44" spans="1:64" x14ac:dyDescent="0.4">
      <c r="A44">
        <v>0</v>
      </c>
      <c r="B44">
        <v>5.5262462171197102</v>
      </c>
      <c r="C44">
        <v>-2.00746935422328</v>
      </c>
      <c r="D44">
        <v>33.520730855998401</v>
      </c>
      <c r="E44">
        <v>0</v>
      </c>
      <c r="F44">
        <v>5.4810437820000004</v>
      </c>
      <c r="G44">
        <v>-2.4574057900000001</v>
      </c>
      <c r="H44">
        <v>205.27052499999999</v>
      </c>
      <c r="I44">
        <v>0</v>
      </c>
      <c r="J44">
        <v>3.53238880209395</v>
      </c>
      <c r="K44">
        <v>-2.86474303611213</v>
      </c>
      <c r="L44">
        <v>87.038016357997506</v>
      </c>
      <c r="M44">
        <v>0</v>
      </c>
      <c r="N44">
        <v>4.9113834519999999</v>
      </c>
      <c r="O44">
        <v>-3.4090761280000001</v>
      </c>
      <c r="P44">
        <v>291.68256430000002</v>
      </c>
      <c r="Q44">
        <v>0</v>
      </c>
      <c r="R44">
        <v>2.3895875740949299</v>
      </c>
      <c r="S44">
        <v>-8.9954031043997702</v>
      </c>
      <c r="T44">
        <v>28.680199431000801</v>
      </c>
      <c r="U44">
        <v>0</v>
      </c>
      <c r="V44">
        <v>3.0094517660000002</v>
      </c>
      <c r="W44">
        <v>-4.1434736770000002</v>
      </c>
      <c r="X44">
        <v>182.1928174</v>
      </c>
      <c r="Y44">
        <v>0</v>
      </c>
      <c r="Z44">
        <v>2.9737533031907701</v>
      </c>
      <c r="AA44">
        <v>-7.0742560012063196</v>
      </c>
      <c r="AB44">
        <v>92.205015338993604</v>
      </c>
      <c r="AC44">
        <v>0</v>
      </c>
      <c r="AD44">
        <v>2.0817952659999999</v>
      </c>
      <c r="AE44">
        <v>-8.5886011759999992</v>
      </c>
      <c r="AF44">
        <v>557.46325230000002</v>
      </c>
      <c r="AG44">
        <v>0</v>
      </c>
      <c r="AH44">
        <v>2.4560917447174702</v>
      </c>
      <c r="AI44">
        <v>-4.2032461580565803</v>
      </c>
      <c r="AJ44">
        <v>76.035400792999994</v>
      </c>
      <c r="AK44">
        <v>0</v>
      </c>
      <c r="AL44">
        <v>1.436826567</v>
      </c>
      <c r="AM44">
        <v>-9.1116202800000003</v>
      </c>
      <c r="AN44">
        <v>335.5228151</v>
      </c>
      <c r="AO44">
        <v>0</v>
      </c>
      <c r="AP44">
        <v>1.71626494462528</v>
      </c>
      <c r="AQ44">
        <v>-5.4136041504370702</v>
      </c>
      <c r="AR44">
        <v>131.65759779999601</v>
      </c>
      <c r="AS44">
        <v>0</v>
      </c>
      <c r="AT44">
        <v>2.128074759</v>
      </c>
      <c r="AU44">
        <f>4.823752868*(-1)</f>
        <v>-4.8237528679999997</v>
      </c>
      <c r="AV44">
        <v>158.8247259</v>
      </c>
      <c r="AW44">
        <v>0</v>
      </c>
      <c r="AX44">
        <v>2.18246278760921</v>
      </c>
      <c r="AY44">
        <v>-8.2040778524588092</v>
      </c>
      <c r="AZ44">
        <v>81.946250195993301</v>
      </c>
      <c r="BA44">
        <v>0</v>
      </c>
      <c r="BB44">
        <v>1.328716029</v>
      </c>
      <c r="BC44">
        <f>9.478922053*(-1)</f>
        <v>-9.4789220529999998</v>
      </c>
      <c r="BD44">
        <v>656.23868630000004</v>
      </c>
      <c r="BE44">
        <v>0</v>
      </c>
      <c r="BF44">
        <v>1.2526536081047801</v>
      </c>
      <c r="BG44">
        <v>-7.9268665316934097</v>
      </c>
      <c r="BH44">
        <v>57.024092839004801</v>
      </c>
      <c r="BI44">
        <v>0</v>
      </c>
      <c r="BJ44">
        <v>1.295858043</v>
      </c>
      <c r="BK44">
        <f>8.120148987*(-1)</f>
        <v>-8.1201489870000003</v>
      </c>
      <c r="BL44">
        <v>240.90754219999999</v>
      </c>
    </row>
    <row r="45" spans="1:64" x14ac:dyDescent="0.4">
      <c r="A45">
        <v>0</v>
      </c>
      <c r="B45">
        <v>4.0464394196187303</v>
      </c>
      <c r="C45">
        <v>-6.9490662641824299</v>
      </c>
      <c r="D45">
        <v>34.029922852001597</v>
      </c>
      <c r="E45">
        <v>0</v>
      </c>
      <c r="F45">
        <v>4.0688442709999997</v>
      </c>
      <c r="G45">
        <v>-7.2922939619999996</v>
      </c>
      <c r="H45">
        <v>283.27401750000001</v>
      </c>
      <c r="I45">
        <v>0</v>
      </c>
      <c r="J45">
        <v>4.8418151772255102</v>
      </c>
      <c r="K45">
        <v>-1.8804798172558901</v>
      </c>
      <c r="L45">
        <v>33.3544898030013</v>
      </c>
      <c r="M45">
        <v>0</v>
      </c>
      <c r="N45">
        <v>2.4082363610000002</v>
      </c>
      <c r="O45">
        <v>-9.4332967730000004</v>
      </c>
      <c r="P45">
        <v>304.60571049999999</v>
      </c>
      <c r="Q45">
        <v>0</v>
      </c>
      <c r="R45">
        <v>4.20189232692654</v>
      </c>
      <c r="S45">
        <v>-3.1043251652622401</v>
      </c>
      <c r="T45">
        <v>28.695381856996299</v>
      </c>
      <c r="U45">
        <v>0</v>
      </c>
      <c r="V45">
        <v>1.6646584149999999</v>
      </c>
      <c r="W45">
        <v>-9.1993563419999997</v>
      </c>
      <c r="X45">
        <v>320.05806619999998</v>
      </c>
      <c r="Y45">
        <v>0</v>
      </c>
      <c r="Z45">
        <v>4.2976440338275301</v>
      </c>
      <c r="AA45">
        <v>-2.1516032664667799</v>
      </c>
      <c r="AB45">
        <v>52.631198742004898</v>
      </c>
      <c r="AC45">
        <v>0</v>
      </c>
      <c r="AD45">
        <v>2.2692523370000002</v>
      </c>
      <c r="AE45">
        <v>-5.8122216370000004</v>
      </c>
      <c r="AF45">
        <v>158.97715460000001</v>
      </c>
      <c r="AG45">
        <v>0</v>
      </c>
      <c r="AH45">
        <v>2.3072764828253698</v>
      </c>
      <c r="AI45">
        <v>-3.98073156136061</v>
      </c>
      <c r="AJ45">
        <v>120.655881149999</v>
      </c>
      <c r="AK45">
        <v>0</v>
      </c>
      <c r="AL45">
        <v>2.9381793649999999</v>
      </c>
      <c r="AM45">
        <v>-0.78941913900000005</v>
      </c>
      <c r="AN45">
        <v>20.872481409999999</v>
      </c>
      <c r="AO45">
        <v>0</v>
      </c>
      <c r="AP45">
        <v>1.6838894933305399</v>
      </c>
      <c r="AQ45">
        <v>-9.0965486223633807</v>
      </c>
      <c r="AR45">
        <v>53.879244488998602</v>
      </c>
      <c r="AS45">
        <v>0</v>
      </c>
      <c r="AT45">
        <v>3.7483303139999999</v>
      </c>
      <c r="AU45">
        <f>1.273867542*(-1)</f>
        <v>-1.2738675420000001</v>
      </c>
      <c r="AV45">
        <v>46.030658379999998</v>
      </c>
      <c r="AW45">
        <v>0</v>
      </c>
      <c r="AX45">
        <v>1.4194307567280799</v>
      </c>
      <c r="AY45">
        <v>-9.1798748128938996</v>
      </c>
      <c r="AZ45">
        <v>48.174525862996198</v>
      </c>
      <c r="BA45">
        <v>0</v>
      </c>
      <c r="BB45">
        <v>3.768548671</v>
      </c>
      <c r="BC45">
        <f>2.155911637*(-1)</f>
        <v>-2.155911637</v>
      </c>
      <c r="BD45">
        <v>129.43487619999999</v>
      </c>
      <c r="BE45">
        <v>0</v>
      </c>
      <c r="BF45">
        <v>1.8986526065125999</v>
      </c>
      <c r="BG45">
        <v>-7.1256171858707802</v>
      </c>
      <c r="BH45">
        <v>94.376976856001406</v>
      </c>
      <c r="BI45">
        <v>0</v>
      </c>
      <c r="BJ45">
        <v>1.384434116</v>
      </c>
      <c r="BK45">
        <f>7.844500016*(-1)</f>
        <v>-7.8445000159999996</v>
      </c>
      <c r="BL45">
        <v>399.38597449999997</v>
      </c>
    </row>
    <row r="46" spans="1:64" x14ac:dyDescent="0.4">
      <c r="A46">
        <v>0</v>
      </c>
      <c r="B46">
        <v>5.1147444311173498</v>
      </c>
      <c r="C46">
        <v>-4.7699455165215303</v>
      </c>
      <c r="D46">
        <v>31.1485108150009</v>
      </c>
      <c r="E46">
        <v>0</v>
      </c>
      <c r="F46">
        <v>5.4560100330000001</v>
      </c>
      <c r="G46">
        <v>-1.602344787</v>
      </c>
      <c r="H46">
        <v>175.06617230000001</v>
      </c>
      <c r="I46">
        <v>0</v>
      </c>
      <c r="J46">
        <v>2.65254782362886</v>
      </c>
      <c r="K46">
        <v>-9.3617344526015103</v>
      </c>
      <c r="L46">
        <v>64.026907668005094</v>
      </c>
      <c r="M46">
        <v>0</v>
      </c>
      <c r="N46">
        <v>2.9600299040000002</v>
      </c>
      <c r="O46">
        <v>-8.0248017550000004</v>
      </c>
      <c r="P46">
        <v>386.13079699999997</v>
      </c>
      <c r="Q46">
        <v>0</v>
      </c>
      <c r="R46">
        <v>2.8692069047153299</v>
      </c>
      <c r="S46">
        <v>-4.5050080381715496</v>
      </c>
      <c r="T46">
        <v>66.769579890002206</v>
      </c>
      <c r="U46">
        <v>0</v>
      </c>
      <c r="V46">
        <v>2.78420172</v>
      </c>
      <c r="W46">
        <v>-7.9469701869999998</v>
      </c>
      <c r="X46">
        <v>433.22443270000002</v>
      </c>
      <c r="Y46">
        <v>0</v>
      </c>
      <c r="Z46">
        <v>2.1094518481745399</v>
      </c>
      <c r="AA46">
        <v>-8.4882090154179703</v>
      </c>
      <c r="AB46">
        <v>52.617947744998602</v>
      </c>
      <c r="AC46">
        <v>0</v>
      </c>
      <c r="AD46">
        <v>1.655408129</v>
      </c>
      <c r="AE46">
        <v>-9.8081343969999999</v>
      </c>
      <c r="AF46">
        <v>793.58647389999999</v>
      </c>
      <c r="AG46">
        <v>0</v>
      </c>
      <c r="AH46">
        <v>2.25200947056135</v>
      </c>
      <c r="AI46">
        <v>-2.0764281935164099</v>
      </c>
      <c r="AJ46">
        <v>143.73883238199701</v>
      </c>
      <c r="AK46">
        <v>0</v>
      </c>
      <c r="AL46">
        <v>1.6445714570000001</v>
      </c>
      <c r="AM46">
        <v>-8.6856286709999999</v>
      </c>
      <c r="AN46">
        <v>541.12940739999999</v>
      </c>
      <c r="AO46">
        <v>0</v>
      </c>
      <c r="AP46">
        <v>3.1645009073799999</v>
      </c>
      <c r="AQ46">
        <v>-6.0759384990540797</v>
      </c>
      <c r="AR46">
        <v>86.659896318000307</v>
      </c>
      <c r="AS46">
        <v>0</v>
      </c>
      <c r="AT46">
        <v>3.5169729470000002</v>
      </c>
      <c r="AU46">
        <f>2.841782961*(-1)</f>
        <v>-2.8417829609999998</v>
      </c>
      <c r="AV46">
        <v>153.93849030000001</v>
      </c>
      <c r="AW46">
        <v>0</v>
      </c>
      <c r="AX46">
        <v>3.6920647927478298</v>
      </c>
      <c r="AY46">
        <v>-2.2045775896723798</v>
      </c>
      <c r="AZ46">
        <v>81.709191191002901</v>
      </c>
      <c r="BA46">
        <v>0</v>
      </c>
      <c r="BB46">
        <v>1.3534833070000001</v>
      </c>
      <c r="BC46">
        <f>8.473376644*(-1)</f>
        <v>-8.473376644</v>
      </c>
      <c r="BD46">
        <v>282.33367049999998</v>
      </c>
      <c r="BE46">
        <v>0</v>
      </c>
      <c r="BF46">
        <v>1.2204175582885499</v>
      </c>
      <c r="BG46">
        <v>-9.4954164774028804</v>
      </c>
      <c r="BH46">
        <v>77.461543236997301</v>
      </c>
      <c r="BI46">
        <v>0</v>
      </c>
      <c r="BJ46">
        <v>1.7439564139999999</v>
      </c>
      <c r="BK46">
        <f>2.528766483*(-1)</f>
        <v>-2.5287664830000001</v>
      </c>
      <c r="BL46">
        <v>49.950639219999999</v>
      </c>
    </row>
    <row r="47" spans="1:64" x14ac:dyDescent="0.4">
      <c r="A47">
        <v>0</v>
      </c>
      <c r="B47">
        <v>3.3345243183803199</v>
      </c>
      <c r="C47">
        <v>-9.4845541427219704</v>
      </c>
      <c r="D47">
        <v>78.104392635999801</v>
      </c>
      <c r="E47">
        <v>0</v>
      </c>
      <c r="F47">
        <v>1.704017439</v>
      </c>
      <c r="G47">
        <v>-8.6490279969999992</v>
      </c>
      <c r="H47">
        <v>261.46249069999999</v>
      </c>
      <c r="I47">
        <v>0</v>
      </c>
      <c r="J47">
        <v>2.7521488033561599</v>
      </c>
      <c r="K47">
        <v>-8.9465184279225998</v>
      </c>
      <c r="L47">
        <v>85.906204964005099</v>
      </c>
      <c r="M47">
        <v>0</v>
      </c>
      <c r="N47">
        <v>2.462721497</v>
      </c>
      <c r="O47">
        <v>-8.4246156709999998</v>
      </c>
      <c r="P47">
        <v>234.12552930000001</v>
      </c>
      <c r="Q47">
        <v>0</v>
      </c>
      <c r="R47">
        <v>2.7937876076545298</v>
      </c>
      <c r="S47">
        <v>-8.1016347297218108</v>
      </c>
      <c r="T47">
        <v>28.645546573003202</v>
      </c>
      <c r="U47">
        <v>0</v>
      </c>
      <c r="V47">
        <v>4.4320548400000002</v>
      </c>
      <c r="W47">
        <v>-2.5735417329999999</v>
      </c>
      <c r="X47">
        <v>128.56497769999999</v>
      </c>
      <c r="Y47">
        <v>0</v>
      </c>
      <c r="Z47">
        <v>2.31619421926858</v>
      </c>
      <c r="AA47">
        <v>-6.3001129767845496</v>
      </c>
      <c r="AB47">
        <v>76.915515622000299</v>
      </c>
      <c r="AC47">
        <v>0</v>
      </c>
      <c r="AD47">
        <v>4.1977729779999997</v>
      </c>
      <c r="AE47">
        <v>-1.7039626450000001</v>
      </c>
      <c r="AF47">
        <v>95.120210360000002</v>
      </c>
      <c r="AG47">
        <v>0</v>
      </c>
      <c r="AH47">
        <v>3.52651238971134</v>
      </c>
      <c r="AI47">
        <v>-0.79013253412829298</v>
      </c>
      <c r="AJ47">
        <v>52.5610597810009</v>
      </c>
      <c r="AK47">
        <v>0</v>
      </c>
      <c r="AL47">
        <v>4.0484824829999999</v>
      </c>
      <c r="AM47">
        <v>-3.594464538</v>
      </c>
      <c r="AN47">
        <v>175.66634830000001</v>
      </c>
      <c r="AO47">
        <v>0</v>
      </c>
      <c r="AP47">
        <v>1.7785274519035901</v>
      </c>
      <c r="AQ47">
        <v>-5.5819881423522304</v>
      </c>
      <c r="AR47">
        <v>59.319104695998199</v>
      </c>
      <c r="AS47">
        <v>0</v>
      </c>
      <c r="AT47">
        <v>2.6982888919999999</v>
      </c>
      <c r="AU47">
        <f>6.811404666*(-1)</f>
        <v>-6.8114046659999996</v>
      </c>
      <c r="AV47">
        <v>263.11806250000001</v>
      </c>
      <c r="AW47">
        <v>0</v>
      </c>
      <c r="AX47">
        <v>1.39864738347078</v>
      </c>
      <c r="AY47">
        <v>-8.4059155567783996</v>
      </c>
      <c r="AZ47">
        <v>75.791029010004394</v>
      </c>
      <c r="BA47">
        <v>0</v>
      </c>
      <c r="BB47">
        <v>1.091051167</v>
      </c>
      <c r="BC47">
        <f>9.742522332*(-1)</f>
        <v>-9.7425223320000001</v>
      </c>
      <c r="BD47">
        <v>837.5180335</v>
      </c>
      <c r="BE47">
        <v>0</v>
      </c>
      <c r="BF47">
        <v>2.87732091712006</v>
      </c>
      <c r="BG47">
        <v>-6.53527214326449</v>
      </c>
      <c r="BH47">
        <v>63.127024086002997</v>
      </c>
      <c r="BI47">
        <v>0</v>
      </c>
      <c r="BJ47">
        <v>1.6322329209999999</v>
      </c>
      <c r="BK47">
        <f>7.124082345*(-1)</f>
        <v>-7.1240823449999997</v>
      </c>
      <c r="BL47">
        <v>269.87426010000001</v>
      </c>
    </row>
    <row r="48" spans="1:64" x14ac:dyDescent="0.4">
      <c r="A48">
        <v>0</v>
      </c>
      <c r="B48">
        <v>3.3243375915684901</v>
      </c>
      <c r="C48">
        <v>-9.4647441739442009</v>
      </c>
      <c r="D48">
        <v>59.295921388998899</v>
      </c>
      <c r="E48">
        <v>0</v>
      </c>
      <c r="F48">
        <v>3.8015952629999998</v>
      </c>
      <c r="G48">
        <v>-4.3781810879999998</v>
      </c>
      <c r="H48">
        <v>126.3526573</v>
      </c>
      <c r="I48">
        <v>0</v>
      </c>
      <c r="J48">
        <v>2.6789655682254101</v>
      </c>
      <c r="K48">
        <v>-9.2220478185672903</v>
      </c>
      <c r="L48">
        <v>112.142331789</v>
      </c>
      <c r="M48">
        <v>0</v>
      </c>
      <c r="N48">
        <v>5.1908653579999999</v>
      </c>
      <c r="O48">
        <v>-1.2315718410000001</v>
      </c>
      <c r="P48">
        <v>84.01714303</v>
      </c>
      <c r="Q48">
        <v>0</v>
      </c>
      <c r="R48">
        <v>4.9272917120652604</v>
      </c>
      <c r="S48">
        <v>-2.3882741399343699</v>
      </c>
      <c r="T48">
        <v>29.2648219370021</v>
      </c>
      <c r="U48">
        <v>0</v>
      </c>
      <c r="V48">
        <v>3.817261738</v>
      </c>
      <c r="W48">
        <v>-3.9685811019999999</v>
      </c>
      <c r="X48">
        <v>290.87540250000001</v>
      </c>
      <c r="Y48">
        <v>0</v>
      </c>
      <c r="Z48">
        <v>2.1138809630316899</v>
      </c>
      <c r="AA48">
        <v>-9.0936502550251301</v>
      </c>
      <c r="AB48">
        <v>89.408548494000499</v>
      </c>
      <c r="AC48">
        <v>0</v>
      </c>
      <c r="AD48">
        <v>2.5356760010000001</v>
      </c>
      <c r="AE48">
        <v>-7.8406785609999998</v>
      </c>
      <c r="AF48">
        <v>449.55206349999997</v>
      </c>
      <c r="AG48">
        <v>0</v>
      </c>
      <c r="AH48">
        <v>1.6323789860950699</v>
      </c>
      <c r="AI48">
        <v>-8.8334893597533792</v>
      </c>
      <c r="AJ48">
        <v>78.293812277006495</v>
      </c>
      <c r="AK48">
        <v>0</v>
      </c>
      <c r="AL48">
        <v>1.8679760489999999</v>
      </c>
      <c r="AM48">
        <v>-8.4659709630000002</v>
      </c>
      <c r="AN48">
        <v>428.48414170000001</v>
      </c>
      <c r="AO48">
        <v>0</v>
      </c>
      <c r="AP48">
        <v>2.1478249385710799</v>
      </c>
      <c r="AQ48">
        <v>-5.1004428066593297</v>
      </c>
      <c r="AR48">
        <v>58.586857484006003</v>
      </c>
      <c r="AS48">
        <v>0</v>
      </c>
      <c r="AT48">
        <v>1.220585115</v>
      </c>
      <c r="AU48">
        <f>9.908850781*(-1)</f>
        <v>-9.9088507809999999</v>
      </c>
      <c r="AV48">
        <v>4095.9957129999998</v>
      </c>
      <c r="AW48">
        <v>0</v>
      </c>
      <c r="AX48">
        <v>2.0929876350589098</v>
      </c>
      <c r="AY48">
        <v>-8.6901444323613894</v>
      </c>
      <c r="AZ48">
        <v>47.578774520996298</v>
      </c>
      <c r="BA48">
        <v>0</v>
      </c>
      <c r="BB48">
        <v>1.8498758559999999</v>
      </c>
      <c r="BC48">
        <f>5.979697579*(-1)</f>
        <v>-5.9796975789999998</v>
      </c>
      <c r="BD48">
        <v>237.90541529999999</v>
      </c>
      <c r="BE48">
        <v>0</v>
      </c>
      <c r="BF48">
        <v>1.35209928285093</v>
      </c>
      <c r="BG48">
        <v>-9.3416238872849799</v>
      </c>
      <c r="BH48">
        <v>62.723999524001499</v>
      </c>
      <c r="BI48">
        <v>0</v>
      </c>
      <c r="BJ48">
        <v>0.856517262</v>
      </c>
      <c r="BK48">
        <f>9.856608784*(-1)</f>
        <v>-9.8566087840000005</v>
      </c>
      <c r="BL48">
        <v>893.49689330000001</v>
      </c>
    </row>
    <row r="49" spans="1:64" x14ac:dyDescent="0.4">
      <c r="A49">
        <v>0</v>
      </c>
      <c r="B49">
        <v>5.8606946697146203</v>
      </c>
      <c r="C49">
        <v>-2.44533619406644</v>
      </c>
      <c r="D49">
        <v>33.884538225000099</v>
      </c>
      <c r="E49">
        <v>0</v>
      </c>
      <c r="F49">
        <v>5.635222153</v>
      </c>
      <c r="G49">
        <v>-2.1662571829999999</v>
      </c>
      <c r="H49">
        <v>226.46560109999999</v>
      </c>
      <c r="I49">
        <v>0</v>
      </c>
      <c r="J49">
        <v>3.0702639803066001</v>
      </c>
      <c r="K49">
        <v>-6.0588748773166499</v>
      </c>
      <c r="L49">
        <v>63.678759413000002</v>
      </c>
      <c r="M49">
        <v>0</v>
      </c>
      <c r="N49">
        <v>4.0701665360000003</v>
      </c>
      <c r="O49">
        <v>-6.0705585820000003</v>
      </c>
      <c r="P49">
        <v>324.94435099999998</v>
      </c>
      <c r="Q49">
        <v>0</v>
      </c>
      <c r="R49">
        <v>3.71645687748329</v>
      </c>
      <c r="S49">
        <v>-4.1994637092550802</v>
      </c>
      <c r="T49">
        <v>28.688451649999401</v>
      </c>
      <c r="U49">
        <v>0</v>
      </c>
      <c r="V49">
        <v>4.1750622220000002</v>
      </c>
      <c r="W49">
        <v>-1.174863953</v>
      </c>
      <c r="X49">
        <v>63.98693085</v>
      </c>
      <c r="Y49">
        <v>0</v>
      </c>
      <c r="Z49">
        <v>4.1977729777349699</v>
      </c>
      <c r="AA49">
        <v>-1.70396264451113</v>
      </c>
      <c r="AB49">
        <v>93.438159566001502</v>
      </c>
      <c r="AC49">
        <v>0</v>
      </c>
      <c r="AD49">
        <v>1.8323420210000001</v>
      </c>
      <c r="AE49">
        <v>-9.4359168580000006</v>
      </c>
      <c r="AF49">
        <v>726.78604629999995</v>
      </c>
      <c r="AG49">
        <v>0</v>
      </c>
      <c r="AH49">
        <v>4.0743633344836701</v>
      </c>
      <c r="AI49">
        <v>-3.9567432525422501</v>
      </c>
      <c r="AJ49">
        <v>92.725560009996101</v>
      </c>
      <c r="AK49">
        <v>0</v>
      </c>
      <c r="AL49">
        <v>1.5135725739999999</v>
      </c>
      <c r="AM49">
        <v>-9.4361111120000007</v>
      </c>
      <c r="AN49">
        <v>862.00769700000001</v>
      </c>
      <c r="AO49">
        <v>0</v>
      </c>
      <c r="AP49">
        <v>1.63106337719419</v>
      </c>
      <c r="AQ49">
        <v>-9.2116280581453491</v>
      </c>
      <c r="AR49">
        <v>53.058717024003201</v>
      </c>
      <c r="AS49">
        <v>0</v>
      </c>
      <c r="AT49">
        <v>1.731324675</v>
      </c>
      <c r="AU49">
        <f>0.501715093*(-1)</f>
        <v>-0.50171509299999995</v>
      </c>
      <c r="AV49">
        <v>6.6898388090000003</v>
      </c>
      <c r="AW49">
        <v>0</v>
      </c>
      <c r="AX49">
        <v>1.7733569260599</v>
      </c>
      <c r="AY49">
        <v>-6.2303644231150503</v>
      </c>
      <c r="AZ49">
        <v>60.747764879000897</v>
      </c>
      <c r="BA49">
        <v>0</v>
      </c>
      <c r="BB49">
        <v>1.8181331430000001</v>
      </c>
      <c r="BC49">
        <f>5.532851234*(-1)</f>
        <v>-5.5328512339999998</v>
      </c>
      <c r="BD49">
        <v>213.44608289999999</v>
      </c>
      <c r="BE49">
        <v>0</v>
      </c>
      <c r="BF49">
        <v>1.4396719276315599</v>
      </c>
      <c r="BG49">
        <v>-7.0750684640070096</v>
      </c>
      <c r="BH49">
        <v>59.3904447370005</v>
      </c>
      <c r="BI49">
        <v>0</v>
      </c>
      <c r="BJ49">
        <v>2.8961563030000002</v>
      </c>
      <c r="BK49">
        <f>6.010268221*(-1)</f>
        <v>-6.0102682209999996</v>
      </c>
      <c r="BL49">
        <v>224.02494390000001</v>
      </c>
    </row>
    <row r="50" spans="1:64" x14ac:dyDescent="0.4">
      <c r="A50">
        <v>0</v>
      </c>
      <c r="B50">
        <v>4.0865322325379401</v>
      </c>
      <c r="C50">
        <v>-7.88471104178132</v>
      </c>
      <c r="D50">
        <v>32.728916828004003</v>
      </c>
      <c r="E50">
        <v>0</v>
      </c>
      <c r="F50">
        <v>5.811335551</v>
      </c>
      <c r="G50">
        <v>-1.9034682949999999</v>
      </c>
      <c r="H50">
        <v>195.25659239999999</v>
      </c>
      <c r="I50">
        <v>0</v>
      </c>
      <c r="J50">
        <v>2.6878826279994001</v>
      </c>
      <c r="K50">
        <v>-9.3241100939592005</v>
      </c>
      <c r="L50">
        <v>63.4925986670059</v>
      </c>
      <c r="M50">
        <v>0</v>
      </c>
      <c r="N50">
        <v>2.6280737699999999</v>
      </c>
      <c r="O50">
        <v>-9.2960948170000002</v>
      </c>
      <c r="P50">
        <v>664.33075919999999</v>
      </c>
      <c r="Q50">
        <v>0</v>
      </c>
      <c r="R50">
        <v>4.6223865477924502</v>
      </c>
      <c r="S50">
        <v>-1.17487650575856</v>
      </c>
      <c r="T50">
        <v>28.7053190869992</v>
      </c>
      <c r="U50">
        <v>0</v>
      </c>
      <c r="V50">
        <v>2.1420606019999999</v>
      </c>
      <c r="W50">
        <v>-9.4592913309999993</v>
      </c>
      <c r="X50">
        <v>650.09199290000004</v>
      </c>
      <c r="Y50">
        <v>0</v>
      </c>
      <c r="Z50">
        <v>2.6471829464454601</v>
      </c>
      <c r="AA50">
        <v>-7.4863124293011802</v>
      </c>
      <c r="AB50">
        <v>92.463678892003301</v>
      </c>
      <c r="AC50">
        <v>0</v>
      </c>
      <c r="AD50">
        <v>4.0655489109999996</v>
      </c>
      <c r="AE50">
        <v>-2.3091690009999999</v>
      </c>
      <c r="AF50">
        <v>113.9638758</v>
      </c>
      <c r="AG50">
        <v>0</v>
      </c>
      <c r="AH50">
        <v>1.83025064976799</v>
      </c>
      <c r="AI50">
        <v>-8.7897197083205292</v>
      </c>
      <c r="AJ50">
        <v>121.66042770999699</v>
      </c>
      <c r="AK50">
        <v>0</v>
      </c>
      <c r="AL50">
        <v>1.132921675</v>
      </c>
      <c r="AM50">
        <v>-9.1996657089999996</v>
      </c>
      <c r="AN50">
        <v>344.42203560000002</v>
      </c>
      <c r="AO50">
        <v>0</v>
      </c>
      <c r="AP50">
        <v>1.82465845460272</v>
      </c>
      <c r="AQ50">
        <v>-3.1824223039601001</v>
      </c>
      <c r="AR50">
        <v>57.732094090999396</v>
      </c>
      <c r="AS50">
        <v>0</v>
      </c>
      <c r="AT50">
        <v>1.6756799149999999</v>
      </c>
      <c r="AU50">
        <f>4.89814331*(-1)</f>
        <v>-4.89814331</v>
      </c>
      <c r="AV50">
        <v>83.896185009999996</v>
      </c>
      <c r="AW50">
        <v>0</v>
      </c>
      <c r="AX50">
        <v>1.9719778384059601</v>
      </c>
      <c r="AY50">
        <v>-5.1232283441193598</v>
      </c>
      <c r="AZ50">
        <v>62.286592912001602</v>
      </c>
      <c r="BA50">
        <v>0</v>
      </c>
      <c r="BB50">
        <v>1.355995815</v>
      </c>
      <c r="BC50">
        <f>9.509515548*(-1)</f>
        <v>-9.5095155479999995</v>
      </c>
      <c r="BD50">
        <v>208.44948909999999</v>
      </c>
      <c r="BE50">
        <v>0</v>
      </c>
      <c r="BF50">
        <v>1.6389141105684499</v>
      </c>
      <c r="BG50">
        <v>-2.1904073022836101</v>
      </c>
      <c r="BH50">
        <v>73.415618152001102</v>
      </c>
      <c r="BI50">
        <v>0</v>
      </c>
      <c r="BJ50">
        <v>1.222297467</v>
      </c>
      <c r="BK50">
        <f>9.487958998*(-1)</f>
        <v>-9.4879589979999999</v>
      </c>
      <c r="BL50">
        <v>608.83898260000001</v>
      </c>
    </row>
    <row r="51" spans="1:64" x14ac:dyDescent="0.4">
      <c r="A51">
        <v>0</v>
      </c>
      <c r="B51">
        <v>3.19753876533338</v>
      </c>
      <c r="C51">
        <v>-9.7463017816316206</v>
      </c>
      <c r="D51">
        <v>59.206540407001697</v>
      </c>
      <c r="E51">
        <v>0</v>
      </c>
      <c r="F51">
        <v>5.6108620809999996</v>
      </c>
      <c r="G51">
        <v>-2.279220606</v>
      </c>
      <c r="H51">
        <v>125.50241939999999</v>
      </c>
      <c r="I51">
        <v>0</v>
      </c>
      <c r="J51">
        <v>3.1435476779998601</v>
      </c>
      <c r="K51">
        <v>-5.95727012594977</v>
      </c>
      <c r="L51">
        <v>106.815603827999</v>
      </c>
      <c r="M51">
        <v>0</v>
      </c>
      <c r="N51">
        <v>2.9227144360000001</v>
      </c>
      <c r="O51">
        <v>-8.9031065720000004</v>
      </c>
      <c r="P51">
        <v>277.93838119999998</v>
      </c>
      <c r="Q51">
        <v>0</v>
      </c>
      <c r="R51">
        <v>2.4445784391588399</v>
      </c>
      <c r="S51">
        <v>-7.7960855528537296</v>
      </c>
      <c r="T51">
        <v>87.538714140995495</v>
      </c>
      <c r="U51">
        <v>0</v>
      </c>
      <c r="V51">
        <v>2.5191540350000001</v>
      </c>
      <c r="W51">
        <v>-7.9733329450000001</v>
      </c>
      <c r="X51">
        <v>265.62312910000003</v>
      </c>
      <c r="Y51">
        <v>0</v>
      </c>
      <c r="Z51">
        <v>1.7759170414888701</v>
      </c>
      <c r="AA51">
        <v>-9.5973255570214597</v>
      </c>
      <c r="AB51">
        <v>91.569224701997797</v>
      </c>
      <c r="AC51">
        <v>0</v>
      </c>
      <c r="AD51">
        <v>1.9992398300000001</v>
      </c>
      <c r="AE51">
        <v>-7.926748302</v>
      </c>
      <c r="AF51">
        <v>93.557301710000004</v>
      </c>
      <c r="AG51">
        <v>0</v>
      </c>
      <c r="AH51">
        <v>1.9222881787692201</v>
      </c>
      <c r="AI51">
        <v>-8.9277772166464509</v>
      </c>
      <c r="AJ51">
        <v>93.276741991001401</v>
      </c>
      <c r="AK51">
        <v>0</v>
      </c>
      <c r="AL51">
        <v>2.0639292010000001</v>
      </c>
      <c r="AM51">
        <v>-6.39114176</v>
      </c>
      <c r="AN51">
        <v>374.5391305</v>
      </c>
      <c r="AO51">
        <v>0</v>
      </c>
      <c r="AP51">
        <v>3.9342757658462499</v>
      </c>
      <c r="AQ51">
        <v>-2.0431700589976698</v>
      </c>
      <c r="AR51">
        <v>86.424876003002197</v>
      </c>
      <c r="AS51">
        <v>0</v>
      </c>
      <c r="AT51">
        <v>1.7226365290000001</v>
      </c>
      <c r="AU51">
        <f>8.879928561*(-1)</f>
        <v>-8.8799285609999998</v>
      </c>
      <c r="AV51">
        <v>560.9971673</v>
      </c>
      <c r="AW51">
        <v>0</v>
      </c>
      <c r="AX51">
        <v>1.3761922003122999</v>
      </c>
      <c r="AY51">
        <v>-9.4861072671274993</v>
      </c>
      <c r="AZ51">
        <v>45.765909503999801</v>
      </c>
      <c r="BA51">
        <v>0</v>
      </c>
      <c r="BB51">
        <v>0.88802586400000005</v>
      </c>
      <c r="BC51">
        <f>9.890901515*(-1)</f>
        <v>-9.8909015149999995</v>
      </c>
      <c r="BD51">
        <v>325.70936490000003</v>
      </c>
      <c r="BE51">
        <v>0</v>
      </c>
      <c r="BF51">
        <v>1.3234158685362201</v>
      </c>
      <c r="BG51">
        <v>-8.8596203843032306</v>
      </c>
      <c r="BH51">
        <v>95.619898478995296</v>
      </c>
      <c r="BI51">
        <v>0</v>
      </c>
      <c r="BJ51">
        <v>1.495509406</v>
      </c>
      <c r="BK51">
        <f>6.811624674*(-1)</f>
        <v>-6.8116246739999999</v>
      </c>
      <c r="BL51">
        <v>285.15108859999998</v>
      </c>
    </row>
    <row r="52" spans="1:64" x14ac:dyDescent="0.4">
      <c r="A52">
        <v>0</v>
      </c>
      <c r="B52">
        <v>5.8593428697249301</v>
      </c>
      <c r="C52">
        <v>-1.8350397189938801</v>
      </c>
      <c r="D52">
        <v>34.974275900996801</v>
      </c>
      <c r="E52">
        <v>0</v>
      </c>
      <c r="F52">
        <v>5.7313136260000004</v>
      </c>
      <c r="G52">
        <v>-1.494849613</v>
      </c>
      <c r="H52">
        <v>153.23779060000001</v>
      </c>
      <c r="I52">
        <v>0</v>
      </c>
      <c r="J52">
        <v>4.7540083818244101</v>
      </c>
      <c r="K52">
        <v>-3.4059529352423299</v>
      </c>
      <c r="L52">
        <v>33.3669284569987</v>
      </c>
      <c r="M52">
        <v>0</v>
      </c>
      <c r="N52">
        <v>3.405208284</v>
      </c>
      <c r="O52">
        <v>-4.8535444410000004</v>
      </c>
      <c r="P52">
        <v>231.43078149999999</v>
      </c>
      <c r="Q52">
        <v>0</v>
      </c>
      <c r="R52">
        <v>2.4530910007411402</v>
      </c>
      <c r="S52">
        <v>-8.6582271763051502</v>
      </c>
      <c r="T52">
        <v>126.798439411999</v>
      </c>
      <c r="U52">
        <v>0</v>
      </c>
      <c r="V52">
        <v>2.4578918399999998</v>
      </c>
      <c r="W52">
        <v>-8.5362476170000008</v>
      </c>
      <c r="X52">
        <v>400.92707990000002</v>
      </c>
      <c r="Y52">
        <v>0</v>
      </c>
      <c r="Z52">
        <v>4.4875728991625801</v>
      </c>
      <c r="AA52">
        <v>-2.5388378532576099</v>
      </c>
      <c r="AB52">
        <v>52.460645061997603</v>
      </c>
      <c r="AC52">
        <v>0</v>
      </c>
      <c r="AD52">
        <v>2.4558971540000001</v>
      </c>
      <c r="AE52">
        <v>-6.1689582129999998</v>
      </c>
      <c r="AF52">
        <v>217.28536589999999</v>
      </c>
      <c r="AG52">
        <v>0</v>
      </c>
      <c r="AH52">
        <v>1.50674704159243</v>
      </c>
      <c r="AI52">
        <v>-9.4785976809227499</v>
      </c>
      <c r="AJ52">
        <v>77.514863689000705</v>
      </c>
      <c r="AK52">
        <v>0</v>
      </c>
      <c r="AL52">
        <v>0.98228932599999996</v>
      </c>
      <c r="AM52">
        <v>-9.5741153899999993</v>
      </c>
      <c r="AN52">
        <v>389.8685337</v>
      </c>
      <c r="AO52">
        <v>0</v>
      </c>
      <c r="AP52">
        <v>2.7448335975867302</v>
      </c>
      <c r="AQ52">
        <v>-7.1690421353291596</v>
      </c>
      <c r="AR52">
        <v>52.6723700719958</v>
      </c>
      <c r="AS52">
        <v>0</v>
      </c>
      <c r="AT52">
        <v>2.928138701</v>
      </c>
      <c r="AU52">
        <f>6.064943991*(-1)</f>
        <v>-6.0649439909999998</v>
      </c>
      <c r="AV52">
        <v>86.603188259999996</v>
      </c>
      <c r="AW52">
        <v>0</v>
      </c>
      <c r="AX52">
        <v>1.6685987440707799</v>
      </c>
      <c r="AY52">
        <v>-9.11536218163703</v>
      </c>
      <c r="AZ52">
        <v>81.987138383999905</v>
      </c>
      <c r="BA52">
        <v>0</v>
      </c>
      <c r="BB52">
        <v>0.62582923899999998</v>
      </c>
      <c r="BC52">
        <f>9.99917916*(-1)</f>
        <v>-9.9991791600000006</v>
      </c>
      <c r="BD52">
        <v>4717.2733159999998</v>
      </c>
      <c r="BE52">
        <v>0</v>
      </c>
      <c r="BF52">
        <v>1.69567843608151</v>
      </c>
      <c r="BG52">
        <v>-8.8095721630893795</v>
      </c>
      <c r="BH52">
        <v>57.846409549005301</v>
      </c>
      <c r="BI52">
        <v>0</v>
      </c>
      <c r="BJ52">
        <v>1.760187135</v>
      </c>
      <c r="BK52">
        <f>1.987317576*(-1)</f>
        <v>-1.9873175759999999</v>
      </c>
      <c r="BL52">
        <v>20.995029559999999</v>
      </c>
    </row>
    <row r="53" spans="1:64" x14ac:dyDescent="0.4">
      <c r="A53">
        <v>0</v>
      </c>
      <c r="B53">
        <v>3.68760935834029</v>
      </c>
      <c r="C53">
        <v>-4.3756377238543296</v>
      </c>
      <c r="D53">
        <v>78.9519160880008</v>
      </c>
      <c r="E53">
        <v>0</v>
      </c>
      <c r="F53">
        <v>4.9058745349999997</v>
      </c>
      <c r="G53">
        <v>-4.448815175</v>
      </c>
      <c r="H53">
        <v>394.3778992</v>
      </c>
      <c r="I53">
        <v>0</v>
      </c>
      <c r="J53">
        <v>3.0537866218772298</v>
      </c>
      <c r="K53">
        <v>-8.1122777562452892</v>
      </c>
      <c r="L53">
        <v>114.884134316998</v>
      </c>
      <c r="M53">
        <v>0</v>
      </c>
      <c r="N53">
        <v>2.3118352</v>
      </c>
      <c r="O53">
        <v>-8.8939812810000003</v>
      </c>
      <c r="P53">
        <v>233.99301249999999</v>
      </c>
      <c r="Q53">
        <v>0</v>
      </c>
      <c r="R53">
        <v>2.9481166940156802</v>
      </c>
      <c r="S53">
        <v>-3.5893423564632099</v>
      </c>
      <c r="T53">
        <v>66.199548926997494</v>
      </c>
      <c r="U53">
        <v>0</v>
      </c>
      <c r="V53">
        <v>2.9481166939999999</v>
      </c>
      <c r="W53">
        <v>-3.589342356</v>
      </c>
      <c r="X53">
        <v>74.734845579999998</v>
      </c>
      <c r="Y53">
        <v>0</v>
      </c>
      <c r="Z53">
        <v>2.1027388274379399</v>
      </c>
      <c r="AA53">
        <v>-5.8003504395865404</v>
      </c>
      <c r="AB53">
        <v>131.888768460004</v>
      </c>
      <c r="AC53">
        <v>0</v>
      </c>
      <c r="AD53">
        <v>2.6018956599999998</v>
      </c>
      <c r="AE53">
        <v>-3.8219342790000002</v>
      </c>
      <c r="AF53">
        <v>144.6658894</v>
      </c>
      <c r="AG53">
        <v>0</v>
      </c>
      <c r="AH53">
        <v>1.95842633845499</v>
      </c>
      <c r="AI53">
        <v>-6.5091889954711899</v>
      </c>
      <c r="AJ53">
        <v>77.787917429996</v>
      </c>
      <c r="AK53">
        <v>0</v>
      </c>
      <c r="AL53">
        <v>1.393349153</v>
      </c>
      <c r="AM53">
        <v>-8.4971152609999994</v>
      </c>
      <c r="AN53">
        <v>294.38048220000002</v>
      </c>
      <c r="AO53">
        <v>0</v>
      </c>
      <c r="AP53">
        <v>1.63375560683231</v>
      </c>
      <c r="AQ53">
        <v>-7.8688647987548404</v>
      </c>
      <c r="AR53">
        <v>111.69760087099699</v>
      </c>
      <c r="AS53">
        <v>0</v>
      </c>
      <c r="AT53">
        <v>1.9880743329999999</v>
      </c>
      <c r="AU53">
        <f>6.831661503*(-1)</f>
        <v>-6.8316615030000003</v>
      </c>
      <c r="AV53">
        <v>55.830415989999999</v>
      </c>
      <c r="AW53">
        <v>0</v>
      </c>
      <c r="AX53">
        <v>1.4129860443817901</v>
      </c>
      <c r="AY53">
        <v>-9.4962008490486607</v>
      </c>
      <c r="AZ53">
        <v>97.170024257997198</v>
      </c>
      <c r="BA53">
        <v>0</v>
      </c>
      <c r="BB53">
        <v>1.1856778290000001</v>
      </c>
      <c r="BC53">
        <f>8.495780879*(-1)</f>
        <v>-8.4957808789999998</v>
      </c>
      <c r="BD53">
        <v>168.68614890000001</v>
      </c>
      <c r="BE53">
        <v>0</v>
      </c>
      <c r="BF53">
        <v>1.6731347479079</v>
      </c>
      <c r="BG53">
        <v>-6.2084615714357998</v>
      </c>
      <c r="BH53">
        <v>116.644611057003</v>
      </c>
      <c r="BI53">
        <v>0</v>
      </c>
      <c r="BJ53">
        <v>1.2556684119999999</v>
      </c>
      <c r="BK53">
        <f>8.85268624*(-1)</f>
        <v>-8.8526862400000006</v>
      </c>
      <c r="BL53">
        <v>305.03467019999999</v>
      </c>
    </row>
    <row r="54" spans="1:64" x14ac:dyDescent="0.4">
      <c r="A54">
        <v>0</v>
      </c>
      <c r="B54">
        <v>5.5726431886603196</v>
      </c>
      <c r="C54">
        <v>-2.23009026985418</v>
      </c>
      <c r="D54">
        <v>34.0808683559953</v>
      </c>
      <c r="E54">
        <v>0</v>
      </c>
      <c r="F54">
        <v>3.767704239</v>
      </c>
      <c r="G54">
        <v>-7.7305471270000004</v>
      </c>
      <c r="H54">
        <v>607.32885980000003</v>
      </c>
      <c r="I54">
        <v>0</v>
      </c>
      <c r="J54">
        <v>5.2168487911392898</v>
      </c>
      <c r="K54">
        <v>-1.2373913395960401</v>
      </c>
      <c r="L54">
        <v>34.891861759002403</v>
      </c>
      <c r="M54">
        <v>0</v>
      </c>
      <c r="N54">
        <v>3.591364419</v>
      </c>
      <c r="O54">
        <v>-7.203565738</v>
      </c>
      <c r="P54">
        <v>259.57238699999999</v>
      </c>
      <c r="Q54">
        <v>0</v>
      </c>
      <c r="R54">
        <v>2.1956801009936902</v>
      </c>
      <c r="S54">
        <v>-9.4277632198798198</v>
      </c>
      <c r="T54">
        <v>68.208865465996496</v>
      </c>
      <c r="U54">
        <v>0</v>
      </c>
      <c r="V54">
        <v>2.1031143750000001</v>
      </c>
      <c r="W54">
        <v>-9.5617119039999992</v>
      </c>
      <c r="X54">
        <v>633.37360939999996</v>
      </c>
      <c r="Y54">
        <v>0</v>
      </c>
      <c r="Z54">
        <v>2.3229682972803101</v>
      </c>
      <c r="AA54">
        <v>-6.1628395318789702</v>
      </c>
      <c r="AB54">
        <v>76.951457668998003</v>
      </c>
      <c r="AC54">
        <v>0</v>
      </c>
      <c r="AD54">
        <v>2.0670221899999999</v>
      </c>
      <c r="AE54">
        <v>-8.5845494500000008</v>
      </c>
      <c r="AF54">
        <v>683.20857090000004</v>
      </c>
      <c r="AG54">
        <v>0</v>
      </c>
      <c r="AH54">
        <v>3.2419711878151598</v>
      </c>
      <c r="AI54">
        <v>-4.9985247453746702</v>
      </c>
      <c r="AJ54">
        <v>51.558670115999099</v>
      </c>
      <c r="AK54">
        <v>0</v>
      </c>
      <c r="AL54">
        <v>3.222300207</v>
      </c>
      <c r="AM54">
        <v>-4.8364786410000002</v>
      </c>
      <c r="AN54">
        <v>293.12905549999999</v>
      </c>
      <c r="AO54">
        <v>0</v>
      </c>
      <c r="AP54">
        <v>3.9362353751389398</v>
      </c>
      <c r="AQ54">
        <v>-3.96259352090363</v>
      </c>
      <c r="AR54">
        <v>52.879098948993402</v>
      </c>
      <c r="AS54">
        <v>0</v>
      </c>
      <c r="AT54">
        <v>2.019754211</v>
      </c>
      <c r="AU54">
        <f>5.000663359*(-1)</f>
        <v>-5.0006633589999998</v>
      </c>
      <c r="AV54">
        <v>72.905649620000005</v>
      </c>
      <c r="AW54">
        <v>0</v>
      </c>
      <c r="AX54">
        <v>2.43496662614201</v>
      </c>
      <c r="AY54">
        <v>-7.3010331003984303</v>
      </c>
      <c r="AZ54">
        <v>82.608691492001498</v>
      </c>
      <c r="BA54">
        <v>0</v>
      </c>
      <c r="BB54">
        <v>1.306779342</v>
      </c>
      <c r="BC54">
        <f>8.29282071*(-1)</f>
        <v>-8.2928207100000009</v>
      </c>
      <c r="BD54">
        <v>118.47219</v>
      </c>
      <c r="BE54">
        <v>0</v>
      </c>
      <c r="BF54">
        <v>1.9259879693700901</v>
      </c>
      <c r="BG54">
        <v>-2.4354824216602</v>
      </c>
      <c r="BH54">
        <v>99.021286511997403</v>
      </c>
      <c r="BI54">
        <v>0</v>
      </c>
      <c r="BJ54">
        <v>1.47442199</v>
      </c>
      <c r="BK54">
        <f>9.038050938*(-1)</f>
        <v>-9.0380509379999996</v>
      </c>
      <c r="BL54">
        <v>501.10851159999999</v>
      </c>
    </row>
    <row r="55" spans="1:64" x14ac:dyDescent="0.4">
      <c r="A55">
        <v>0</v>
      </c>
      <c r="B55">
        <v>5.6387701790258404</v>
      </c>
      <c r="C55">
        <v>-2.02373938613857</v>
      </c>
      <c r="D55">
        <v>33.803808910997702</v>
      </c>
      <c r="E55">
        <v>0</v>
      </c>
      <c r="F55">
        <v>3.4932020559999999</v>
      </c>
      <c r="G55">
        <v>-8.5938492869999994</v>
      </c>
      <c r="H55">
        <v>530.73746180000001</v>
      </c>
      <c r="I55">
        <v>0</v>
      </c>
      <c r="J55">
        <v>3.98250276988137</v>
      </c>
      <c r="K55">
        <v>-6.57809648467894</v>
      </c>
      <c r="L55">
        <v>33.992295197997002</v>
      </c>
      <c r="M55">
        <v>0</v>
      </c>
      <c r="N55">
        <v>2.9479961170000002</v>
      </c>
      <c r="O55">
        <v>-5.1980757850000003</v>
      </c>
      <c r="P55">
        <v>130.4931134</v>
      </c>
      <c r="Q55">
        <v>0</v>
      </c>
      <c r="R55">
        <v>2.6659069090483101</v>
      </c>
      <c r="S55">
        <v>-6.6430555834215799</v>
      </c>
      <c r="T55">
        <v>125.948897453003</v>
      </c>
      <c r="U55">
        <v>0</v>
      </c>
      <c r="V55">
        <v>1.5997036179999999</v>
      </c>
      <c r="W55">
        <v>-9.8544677620000005</v>
      </c>
      <c r="X55">
        <v>585.17622759999995</v>
      </c>
      <c r="Y55">
        <v>0</v>
      </c>
      <c r="Z55">
        <v>1.7952713626839101</v>
      </c>
      <c r="AA55">
        <v>-9.4328301001105697</v>
      </c>
      <c r="AB55">
        <v>76.824263665002903</v>
      </c>
      <c r="AC55">
        <v>0</v>
      </c>
      <c r="AD55">
        <v>4.2308605569999997</v>
      </c>
      <c r="AE55">
        <v>-1.2929622220000001</v>
      </c>
      <c r="AF55">
        <v>74.89240461</v>
      </c>
      <c r="AG55">
        <v>0</v>
      </c>
      <c r="AH55">
        <v>2.4119219512535199</v>
      </c>
      <c r="AI55">
        <v>-7.8370094776617698</v>
      </c>
      <c r="AJ55">
        <v>52.454050692998798</v>
      </c>
      <c r="AK55">
        <v>0</v>
      </c>
      <c r="AL55">
        <v>2.4416609760000001</v>
      </c>
      <c r="AM55">
        <v>-8.1497439929999995</v>
      </c>
      <c r="AN55">
        <v>311.3419758</v>
      </c>
      <c r="AO55">
        <v>0</v>
      </c>
      <c r="AP55">
        <v>1.6845165300536999</v>
      </c>
      <c r="AQ55">
        <v>-7.0350526152850898</v>
      </c>
      <c r="AR55">
        <v>85.981001681997398</v>
      </c>
      <c r="AS55">
        <v>0</v>
      </c>
      <c r="AT55">
        <v>1.673187974</v>
      </c>
      <c r="AU55">
        <f>2.993633089*(-1)</f>
        <v>-2.9936330889999998</v>
      </c>
      <c r="AV55">
        <v>25.511014020000001</v>
      </c>
      <c r="AW55">
        <v>0</v>
      </c>
      <c r="AX55">
        <v>1.9411348498085801</v>
      </c>
      <c r="AY55">
        <v>-4.9585652185820397</v>
      </c>
      <c r="AZ55">
        <v>63.609311705003996</v>
      </c>
      <c r="BA55">
        <v>0</v>
      </c>
      <c r="BB55">
        <v>2.3727393569999999</v>
      </c>
      <c r="BC55">
        <f>7.668218361*(-1)</f>
        <v>-7.6682183610000001</v>
      </c>
      <c r="BD55">
        <v>161.2435783</v>
      </c>
      <c r="BE55">
        <v>0</v>
      </c>
      <c r="BF55">
        <v>1.6110732921052999</v>
      </c>
      <c r="BG55">
        <v>-4.8028374526338702</v>
      </c>
      <c r="BH55">
        <v>59.475891560003198</v>
      </c>
      <c r="BI55">
        <v>0</v>
      </c>
      <c r="BJ55">
        <v>1.652396741</v>
      </c>
      <c r="BK55">
        <f>4.695000997*(-1)</f>
        <v>-4.6950009970000002</v>
      </c>
      <c r="BL55">
        <v>118.03667919999999</v>
      </c>
    </row>
    <row r="56" spans="1:64" x14ac:dyDescent="0.4">
      <c r="A56">
        <v>0</v>
      </c>
      <c r="B56">
        <v>5.1532695860661404</v>
      </c>
      <c r="C56">
        <v>-2.3782875979635301</v>
      </c>
      <c r="D56">
        <v>33.318244912996299</v>
      </c>
      <c r="E56">
        <v>0</v>
      </c>
      <c r="F56">
        <v>2.9195510979999999</v>
      </c>
      <c r="G56">
        <v>-8.3782135069999999</v>
      </c>
      <c r="H56">
        <v>205.2194863</v>
      </c>
      <c r="I56">
        <v>0</v>
      </c>
      <c r="J56">
        <v>2.6529103987195399</v>
      </c>
      <c r="K56">
        <v>-8.4863115243860499</v>
      </c>
      <c r="L56">
        <v>110.21880390400401</v>
      </c>
      <c r="M56">
        <v>0</v>
      </c>
      <c r="N56">
        <v>3.8187773119999999</v>
      </c>
      <c r="O56">
        <v>-5.3662056329999999</v>
      </c>
      <c r="P56">
        <v>302.75060869999999</v>
      </c>
      <c r="Q56">
        <v>0</v>
      </c>
      <c r="R56">
        <v>2.2603251066099199</v>
      </c>
      <c r="S56">
        <v>-7.9320488053570699</v>
      </c>
      <c r="T56">
        <v>125.87149395699799</v>
      </c>
      <c r="U56">
        <v>0</v>
      </c>
      <c r="V56">
        <v>2.8113344530000002</v>
      </c>
      <c r="W56">
        <v>-7.1729023410000003</v>
      </c>
      <c r="X56">
        <v>203.36501319999999</v>
      </c>
      <c r="Y56">
        <v>0</v>
      </c>
      <c r="Z56">
        <v>2.9355757174487498</v>
      </c>
      <c r="AA56">
        <v>-4.2644196708218596</v>
      </c>
      <c r="AB56">
        <v>76.235408141001201</v>
      </c>
      <c r="AC56">
        <v>0</v>
      </c>
      <c r="AD56">
        <v>3.5444350990000002</v>
      </c>
      <c r="AE56">
        <v>-4.9610703039999997</v>
      </c>
      <c r="AF56">
        <v>245.5157461</v>
      </c>
      <c r="AG56">
        <v>0</v>
      </c>
      <c r="AH56">
        <v>1.9474374852198999</v>
      </c>
      <c r="AI56">
        <v>-6.6387467513673499</v>
      </c>
      <c r="AJ56">
        <v>77.328764325997298</v>
      </c>
      <c r="AK56">
        <v>0</v>
      </c>
      <c r="AL56">
        <v>2.0041155079999999</v>
      </c>
      <c r="AM56">
        <v>-6.5411337090000004</v>
      </c>
      <c r="AN56">
        <v>296.75773620000001</v>
      </c>
      <c r="AO56">
        <v>0</v>
      </c>
      <c r="AP56">
        <v>1.98439148901475</v>
      </c>
      <c r="AQ56">
        <v>-3.9240268976814301</v>
      </c>
      <c r="AR56">
        <v>57.405414729000697</v>
      </c>
      <c r="AS56">
        <v>0</v>
      </c>
      <c r="AT56">
        <v>3.9155942289999999</v>
      </c>
      <c r="AU56">
        <f>2.091186453*(-1)</f>
        <v>-2.0911864530000002</v>
      </c>
      <c r="AV56">
        <v>56.90651948</v>
      </c>
      <c r="AW56">
        <v>0</v>
      </c>
      <c r="AX56">
        <v>2.1752480034922899</v>
      </c>
      <c r="AY56">
        <v>-3.0273309756738902</v>
      </c>
      <c r="AZ56">
        <v>62.7412719790008</v>
      </c>
      <c r="BA56">
        <v>0</v>
      </c>
      <c r="BB56">
        <v>0.87043519499999999</v>
      </c>
      <c r="BC56">
        <f>9.690402708*(-1)</f>
        <v>-9.6904027080000006</v>
      </c>
      <c r="BD56">
        <v>266.41770179999997</v>
      </c>
      <c r="BE56">
        <v>0</v>
      </c>
      <c r="BF56">
        <v>2.80075410058561</v>
      </c>
      <c r="BG56">
        <v>-0.87018393439807495</v>
      </c>
      <c r="BH56">
        <v>59.432594338999401</v>
      </c>
      <c r="BI56">
        <v>0</v>
      </c>
      <c r="BJ56">
        <v>1.11991171</v>
      </c>
      <c r="BK56">
        <f>7.457963818*(-1)</f>
        <v>-7.4579638179999996</v>
      </c>
      <c r="BL56">
        <v>167.16386790000001</v>
      </c>
    </row>
    <row r="57" spans="1:64" x14ac:dyDescent="0.4">
      <c r="A57">
        <v>0</v>
      </c>
      <c r="B57">
        <v>5.51991239320538</v>
      </c>
      <c r="C57">
        <v>-1.6013579569148899</v>
      </c>
      <c r="D57">
        <v>34.685212231001003</v>
      </c>
      <c r="E57">
        <v>0</v>
      </c>
      <c r="F57">
        <v>5.884876394</v>
      </c>
      <c r="G57">
        <v>-1.9381744869999999</v>
      </c>
      <c r="H57">
        <v>181.3823127</v>
      </c>
      <c r="I57">
        <v>0</v>
      </c>
      <c r="J57">
        <v>3.5092887008747402</v>
      </c>
      <c r="K57">
        <v>-5.6634514193880303</v>
      </c>
      <c r="L57">
        <v>62.195643138999003</v>
      </c>
      <c r="M57">
        <v>0</v>
      </c>
      <c r="N57">
        <v>3.1525739160000001</v>
      </c>
      <c r="O57">
        <v>-7.4127827249999996</v>
      </c>
      <c r="P57">
        <v>579.53495410000005</v>
      </c>
      <c r="Q57">
        <v>0</v>
      </c>
      <c r="R57">
        <v>2.5034581357277301</v>
      </c>
      <c r="S57">
        <v>-6.85241484802442</v>
      </c>
      <c r="T57">
        <v>84.594044928002404</v>
      </c>
      <c r="U57">
        <v>0</v>
      </c>
      <c r="V57">
        <v>2.2819785189999999</v>
      </c>
      <c r="W57">
        <v>-8.1434394169999997</v>
      </c>
      <c r="X57">
        <v>268.3732162</v>
      </c>
      <c r="Y57">
        <v>0</v>
      </c>
      <c r="Z57">
        <v>2.0413863574148898</v>
      </c>
      <c r="AA57">
        <v>-8.7347560771045103</v>
      </c>
      <c r="AB57">
        <v>54.064555030999998</v>
      </c>
      <c r="AC57">
        <v>0</v>
      </c>
      <c r="AD57">
        <v>2.2574678549999998</v>
      </c>
      <c r="AE57">
        <v>-6.649501764</v>
      </c>
      <c r="AF57">
        <v>164.80834970000001</v>
      </c>
      <c r="AG57">
        <v>0</v>
      </c>
      <c r="AH57">
        <v>1.73004234788525</v>
      </c>
      <c r="AI57">
        <v>-9.2974758435967004</v>
      </c>
      <c r="AJ57">
        <v>92.3466201720002</v>
      </c>
      <c r="AK57">
        <v>0</v>
      </c>
      <c r="AL57">
        <v>1.3026350280000001</v>
      </c>
      <c r="AM57">
        <v>-9.9561496090000006</v>
      </c>
      <c r="AN57">
        <v>951.35639049999997</v>
      </c>
      <c r="AO57">
        <v>0</v>
      </c>
      <c r="AP57">
        <v>1.5443007799808</v>
      </c>
      <c r="AQ57">
        <v>-9.5419645668045003</v>
      </c>
      <c r="AR57">
        <v>88.883067390001003</v>
      </c>
      <c r="AS57">
        <v>0</v>
      </c>
      <c r="AT57">
        <v>2.43993598</v>
      </c>
      <c r="AU57">
        <f>7.629776593*(-1)</f>
        <v>-7.6297765929999999</v>
      </c>
      <c r="AV57">
        <v>131.67488879999999</v>
      </c>
      <c r="AW57">
        <v>0</v>
      </c>
      <c r="AX57">
        <v>1.3761922003122999</v>
      </c>
      <c r="AY57">
        <v>-9.4861072671274993</v>
      </c>
      <c r="AZ57">
        <v>46.722056480000902</v>
      </c>
      <c r="BA57">
        <v>0</v>
      </c>
      <c r="BB57">
        <v>1.9932680519999999</v>
      </c>
      <c r="BC57">
        <f>5.180992523*(-1)</f>
        <v>-5.1809925229999996</v>
      </c>
      <c r="BD57">
        <v>66.812382119999995</v>
      </c>
      <c r="BE57">
        <v>0</v>
      </c>
      <c r="BF57">
        <v>1.298184712708</v>
      </c>
      <c r="BG57">
        <v>-7.9348022566731897</v>
      </c>
      <c r="BH57">
        <v>77.434455594004206</v>
      </c>
      <c r="BI57">
        <v>0</v>
      </c>
      <c r="BJ57">
        <v>1.766476248</v>
      </c>
      <c r="BK57">
        <f>2.372790621*(-1)</f>
        <v>-2.372790621</v>
      </c>
      <c r="BL57">
        <v>47.533237540000002</v>
      </c>
    </row>
    <row r="58" spans="1:64" x14ac:dyDescent="0.4">
      <c r="A58">
        <v>0</v>
      </c>
      <c r="B58">
        <v>4.7217121042727603</v>
      </c>
      <c r="C58">
        <v>-4.7366957451059797</v>
      </c>
      <c r="D58">
        <v>34.386958424001897</v>
      </c>
      <c r="E58">
        <v>0</v>
      </c>
      <c r="F58">
        <v>3.7603724230000002</v>
      </c>
      <c r="G58">
        <v>-3.1730787970000001</v>
      </c>
      <c r="H58">
        <v>114.3717169</v>
      </c>
      <c r="I58">
        <v>0</v>
      </c>
      <c r="J58">
        <v>3.8950244079392702</v>
      </c>
      <c r="K58">
        <v>-7.3793540880564397</v>
      </c>
      <c r="L58">
        <v>33.479438870999701</v>
      </c>
      <c r="M58">
        <v>0</v>
      </c>
      <c r="N58">
        <v>3.046440617</v>
      </c>
      <c r="O58">
        <v>-7.536320957</v>
      </c>
      <c r="P58">
        <v>279.83410930000002</v>
      </c>
      <c r="Q58">
        <v>0</v>
      </c>
      <c r="R58">
        <v>2.1627984189212199</v>
      </c>
      <c r="S58">
        <v>-1.44727909239062</v>
      </c>
      <c r="T58">
        <v>138.87880549499801</v>
      </c>
      <c r="U58">
        <v>0</v>
      </c>
      <c r="V58">
        <v>2.606245103</v>
      </c>
      <c r="W58">
        <v>-7.0775594980000003</v>
      </c>
      <c r="X58">
        <v>248.85534079999999</v>
      </c>
      <c r="Y58">
        <v>0</v>
      </c>
      <c r="Z58">
        <v>4.3001178788371099</v>
      </c>
      <c r="AA58">
        <v>-1.2652643121318801</v>
      </c>
      <c r="AB58">
        <v>53.698473391996203</v>
      </c>
      <c r="AC58">
        <v>0</v>
      </c>
      <c r="AD58">
        <v>1.744303991</v>
      </c>
      <c r="AE58">
        <v>-9.0100016039999993</v>
      </c>
      <c r="AF58">
        <v>285.1343913</v>
      </c>
      <c r="AG58">
        <v>0</v>
      </c>
      <c r="AH58">
        <v>1.5227144887510899</v>
      </c>
      <c r="AI58">
        <v>-9.80154188991688</v>
      </c>
      <c r="AJ58">
        <v>94.945896949000598</v>
      </c>
      <c r="AK58">
        <v>0</v>
      </c>
      <c r="AL58">
        <v>1.6786279340000001</v>
      </c>
      <c r="AM58">
        <v>-7.6525896040000001</v>
      </c>
      <c r="AN58">
        <v>123.4930372</v>
      </c>
      <c r="AO58">
        <v>0</v>
      </c>
      <c r="AP58">
        <v>3.03966432853889</v>
      </c>
      <c r="AQ58">
        <v>-4.8110462377802401</v>
      </c>
      <c r="AR58">
        <v>86.456795748003003</v>
      </c>
      <c r="AS58">
        <v>0</v>
      </c>
      <c r="AT58">
        <v>1.818764263</v>
      </c>
      <c r="AU58">
        <f>7.652191017*(-1)</f>
        <v>-7.6521910169999998</v>
      </c>
      <c r="AV58">
        <v>180.21885800000001</v>
      </c>
      <c r="AW58">
        <v>0</v>
      </c>
      <c r="AX58">
        <v>1.4628127447775301</v>
      </c>
      <c r="AY58">
        <v>-7.8618707429475103</v>
      </c>
      <c r="AZ58">
        <v>62.940383540997502</v>
      </c>
      <c r="BA58">
        <v>0</v>
      </c>
      <c r="BB58">
        <v>2.1752480030000001</v>
      </c>
      <c r="BC58">
        <f>3.027330976*(-1)</f>
        <v>-3.027330976</v>
      </c>
      <c r="BD58">
        <v>32.27895444</v>
      </c>
      <c r="BE58">
        <v>0</v>
      </c>
      <c r="BF58">
        <v>1.2541584379070601</v>
      </c>
      <c r="BG58">
        <v>-7.9325215618104696</v>
      </c>
      <c r="BH58">
        <v>100.90642480600199</v>
      </c>
      <c r="BI58">
        <v>0</v>
      </c>
      <c r="BJ58">
        <v>1.6611488700000001</v>
      </c>
      <c r="BK58">
        <f>4.531903827*(-1)</f>
        <v>-4.5319038269999998</v>
      </c>
      <c r="BL58">
        <v>88.170616780000003</v>
      </c>
    </row>
    <row r="59" spans="1:64" x14ac:dyDescent="0.4">
      <c r="A59">
        <v>0</v>
      </c>
      <c r="B59">
        <v>3.8681809981250201</v>
      </c>
      <c r="C59">
        <v>-7.5405431079197696</v>
      </c>
      <c r="D59">
        <v>34.0341074129974</v>
      </c>
      <c r="E59">
        <v>0</v>
      </c>
      <c r="F59">
        <v>5.5385147979999996</v>
      </c>
      <c r="G59">
        <v>-0.80004933499999997</v>
      </c>
      <c r="H59">
        <v>42.773598149999998</v>
      </c>
      <c r="I59">
        <v>0</v>
      </c>
      <c r="J59">
        <v>2.97720358823539</v>
      </c>
      <c r="K59">
        <v>-6.09732908733511</v>
      </c>
      <c r="L59">
        <v>62.933106067997798</v>
      </c>
      <c r="M59">
        <v>0</v>
      </c>
      <c r="N59">
        <v>2.9942555579999999</v>
      </c>
      <c r="O59">
        <v>-8.2414222630000005</v>
      </c>
      <c r="P59">
        <v>416.23415599999998</v>
      </c>
      <c r="Q59">
        <v>0</v>
      </c>
      <c r="R59">
        <v>2.7291094706523</v>
      </c>
      <c r="S59">
        <v>-7.4187858261784303</v>
      </c>
      <c r="T59">
        <v>28.476801439006501</v>
      </c>
      <c r="U59">
        <v>0</v>
      </c>
      <c r="V59">
        <v>1.749951284</v>
      </c>
      <c r="W59">
        <v>-1.3157810050000001</v>
      </c>
      <c r="X59">
        <v>11.22482089</v>
      </c>
      <c r="Y59">
        <v>0</v>
      </c>
      <c r="Z59">
        <v>3.66494879213634</v>
      </c>
      <c r="AA59">
        <v>-4.3008858256506404</v>
      </c>
      <c r="AB59">
        <v>51.096111042999802</v>
      </c>
      <c r="AC59">
        <v>0</v>
      </c>
      <c r="AD59">
        <v>1.8987372</v>
      </c>
      <c r="AE59">
        <v>-8.5537836110000001</v>
      </c>
      <c r="AF59">
        <v>231.03382329999999</v>
      </c>
      <c r="AG59">
        <v>0</v>
      </c>
      <c r="AH59">
        <v>1.62839913956348</v>
      </c>
      <c r="AI59">
        <v>-7.9143295174708799</v>
      </c>
      <c r="AJ59">
        <v>75.248005526998895</v>
      </c>
      <c r="AK59">
        <v>0</v>
      </c>
      <c r="AL59">
        <v>2.7529527919999999</v>
      </c>
      <c r="AM59">
        <v>-6.6213549470000004</v>
      </c>
      <c r="AN59">
        <v>348.0737393</v>
      </c>
      <c r="AO59">
        <v>0</v>
      </c>
      <c r="AP59">
        <v>1.5599624458863099</v>
      </c>
      <c r="AQ59">
        <v>-9.6235066740043393</v>
      </c>
      <c r="AR59">
        <v>52.1858205719981</v>
      </c>
      <c r="AS59">
        <v>0</v>
      </c>
      <c r="AT59">
        <v>3.754502579</v>
      </c>
      <c r="AU59">
        <f>3.595096592*(-1)</f>
        <v>-3.595096592</v>
      </c>
      <c r="AV59">
        <v>95.306513069999994</v>
      </c>
      <c r="AW59">
        <v>0</v>
      </c>
      <c r="AX59">
        <v>1.3645994542150199</v>
      </c>
      <c r="AY59">
        <v>-7.7026844265914098</v>
      </c>
      <c r="AZ59">
        <v>134.34859217699699</v>
      </c>
      <c r="BA59">
        <v>0</v>
      </c>
      <c r="BB59">
        <v>1.4095753740000001</v>
      </c>
      <c r="BC59">
        <f>8.005314102*(-1)</f>
        <v>-8.0053141019999998</v>
      </c>
      <c r="BD59">
        <v>201.70509440000001</v>
      </c>
      <c r="BE59">
        <v>0</v>
      </c>
      <c r="BF59">
        <v>1.46598742728721</v>
      </c>
      <c r="BG59">
        <v>-7.2809090933520597</v>
      </c>
      <c r="BH59">
        <v>116.945374135997</v>
      </c>
      <c r="BI59">
        <v>0</v>
      </c>
      <c r="BJ59">
        <v>3.7240227969999999</v>
      </c>
      <c r="BK59">
        <f>0.929901508*(-1)</f>
        <v>-0.92990150800000004</v>
      </c>
      <c r="BL59">
        <v>28.458675809999999</v>
      </c>
    </row>
    <row r="60" spans="1:64" x14ac:dyDescent="0.4">
      <c r="A60">
        <v>0</v>
      </c>
      <c r="B60">
        <v>3.4899126908562499</v>
      </c>
      <c r="C60">
        <v>-8.8196696488327806</v>
      </c>
      <c r="D60">
        <v>58.456056752998798</v>
      </c>
      <c r="E60">
        <v>0</v>
      </c>
      <c r="F60">
        <v>2.5250733680000002</v>
      </c>
      <c r="G60">
        <v>-1.3427266760000001</v>
      </c>
      <c r="H60">
        <v>19.687584309999998</v>
      </c>
      <c r="I60">
        <v>0</v>
      </c>
      <c r="J60">
        <v>4.00849811087883</v>
      </c>
      <c r="K60">
        <v>-5.0533571707191598</v>
      </c>
      <c r="L60">
        <v>33.546060120999698</v>
      </c>
      <c r="M60">
        <v>0</v>
      </c>
      <c r="N60">
        <v>3.8769416969999999</v>
      </c>
      <c r="O60">
        <v>-5.1663210780000002</v>
      </c>
      <c r="P60">
        <v>480.64006239999998</v>
      </c>
      <c r="Q60">
        <v>0</v>
      </c>
      <c r="R60">
        <v>2.6961744974887099</v>
      </c>
      <c r="S60">
        <v>-1.34065601141659</v>
      </c>
      <c r="T60">
        <v>65.875429446001306</v>
      </c>
      <c r="U60">
        <v>0</v>
      </c>
      <c r="V60">
        <v>2.6662811579999999</v>
      </c>
      <c r="W60">
        <v>-7.5471367389999999</v>
      </c>
      <c r="X60">
        <v>505.39935500000001</v>
      </c>
      <c r="Y60">
        <v>0</v>
      </c>
      <c r="Z60">
        <v>2.29582066793968</v>
      </c>
      <c r="AA60">
        <v>-6.47796378613456</v>
      </c>
      <c r="AB60">
        <v>78.305827716001602</v>
      </c>
      <c r="AC60">
        <v>0</v>
      </c>
      <c r="AD60">
        <v>1.7974553019999999</v>
      </c>
      <c r="AE60">
        <v>-9.5647636949999999</v>
      </c>
      <c r="AF60">
        <v>821.95051850000004</v>
      </c>
      <c r="AG60">
        <v>0</v>
      </c>
      <c r="AH60">
        <v>2.9861351376004199</v>
      </c>
      <c r="AI60">
        <v>-5.63215661645593</v>
      </c>
      <c r="AJ60">
        <v>51.053790205005498</v>
      </c>
      <c r="AK60">
        <v>0</v>
      </c>
      <c r="AL60">
        <v>1.9939537570000001</v>
      </c>
      <c r="AM60">
        <v>-1.9643249730000001</v>
      </c>
      <c r="AN60">
        <v>41.599590110000001</v>
      </c>
      <c r="AO60">
        <v>0</v>
      </c>
      <c r="AP60">
        <v>4.1087924023420701</v>
      </c>
      <c r="AQ60">
        <v>-1.3635603239211</v>
      </c>
      <c r="AR60">
        <v>91.026836642995406</v>
      </c>
      <c r="AS60">
        <v>0</v>
      </c>
      <c r="AT60">
        <v>1.7904501159999999</v>
      </c>
      <c r="AU60">
        <f>6.583223003*(-1)</f>
        <v>-6.5832230029999996</v>
      </c>
      <c r="AV60">
        <v>87.855715020000005</v>
      </c>
      <c r="AW60">
        <v>0</v>
      </c>
      <c r="AX60">
        <v>1.4329329192848601</v>
      </c>
      <c r="AY60">
        <v>-8.6676992216079505</v>
      </c>
      <c r="AZ60">
        <v>71.965579622999897</v>
      </c>
      <c r="BA60">
        <v>0</v>
      </c>
      <c r="BB60">
        <v>1.045104816</v>
      </c>
      <c r="BC60">
        <f>9.473532125*(-1)</f>
        <v>-9.4735321250000002</v>
      </c>
      <c r="BD60">
        <v>268.2163802</v>
      </c>
      <c r="BE60">
        <v>0</v>
      </c>
      <c r="BF60">
        <v>1.59971951895584</v>
      </c>
      <c r="BG60">
        <v>-9.1232122334805901</v>
      </c>
      <c r="BH60">
        <v>60.477177712004</v>
      </c>
      <c r="BI60">
        <v>0</v>
      </c>
      <c r="BJ60">
        <v>1.4622264570000001</v>
      </c>
      <c r="BK60">
        <f>8.506140258*(-1)</f>
        <v>-8.5061402580000003</v>
      </c>
      <c r="BL60">
        <v>253.23298170000001</v>
      </c>
    </row>
    <row r="61" spans="1:64" x14ac:dyDescent="0.4">
      <c r="A61">
        <v>0</v>
      </c>
      <c r="B61">
        <v>5.72390026909917</v>
      </c>
      <c r="C61">
        <v>-2.0904979755411399</v>
      </c>
      <c r="D61">
        <v>31.7079964539952</v>
      </c>
      <c r="E61">
        <v>0</v>
      </c>
      <c r="F61">
        <v>6.0158648560000003</v>
      </c>
      <c r="G61">
        <v>-1.6465094300000001</v>
      </c>
      <c r="H61">
        <v>129.9800553</v>
      </c>
      <c r="I61">
        <v>0</v>
      </c>
      <c r="J61">
        <v>3.0765457222182602</v>
      </c>
      <c r="K61">
        <v>-7.63684980044866</v>
      </c>
      <c r="L61">
        <v>32.916053304994399</v>
      </c>
      <c r="M61">
        <v>0</v>
      </c>
      <c r="N61">
        <v>2.0474676569999999</v>
      </c>
      <c r="O61">
        <v>-9.4999529420000002</v>
      </c>
      <c r="P61">
        <v>545.59140749999995</v>
      </c>
      <c r="Q61">
        <v>0</v>
      </c>
      <c r="R61">
        <v>3.8352889245863802</v>
      </c>
      <c r="S61">
        <v>-5.0680013024295603</v>
      </c>
      <c r="T61">
        <v>29.083366612998301</v>
      </c>
      <c r="U61">
        <v>0</v>
      </c>
      <c r="V61">
        <v>1.8243212179999999</v>
      </c>
      <c r="W61">
        <v>-1.2168483059999999</v>
      </c>
      <c r="X61">
        <v>11.975186819999999</v>
      </c>
      <c r="Y61">
        <v>0</v>
      </c>
      <c r="Z61">
        <v>1.8847324753208501</v>
      </c>
      <c r="AA61">
        <v>-8.5980009010417007</v>
      </c>
      <c r="AB61">
        <v>116.10192726499299</v>
      </c>
      <c r="AC61">
        <v>0</v>
      </c>
      <c r="AD61">
        <v>2.5255299080000002</v>
      </c>
      <c r="AE61">
        <v>-8.2238707699999996</v>
      </c>
      <c r="AF61">
        <v>349.397965</v>
      </c>
      <c r="AG61">
        <v>0</v>
      </c>
      <c r="AH61">
        <v>2.1748694007196199</v>
      </c>
      <c r="AI61">
        <v>-2.1620773023347399</v>
      </c>
      <c r="AJ61">
        <v>123.622079932996</v>
      </c>
      <c r="AK61">
        <v>0</v>
      </c>
      <c r="AL61">
        <v>1.835820217</v>
      </c>
      <c r="AM61">
        <v>-4.8710166580000003</v>
      </c>
      <c r="AN61">
        <v>93.409842049999995</v>
      </c>
      <c r="AO61">
        <v>0</v>
      </c>
      <c r="AP61">
        <v>1.56629181103631</v>
      </c>
      <c r="AQ61">
        <v>-8.9900942820348693</v>
      </c>
      <c r="AR61">
        <v>117.12019580800499</v>
      </c>
      <c r="AS61">
        <v>0</v>
      </c>
      <c r="AT61">
        <v>1.791153641</v>
      </c>
      <c r="AU61">
        <f>4.025491145*(-1)</f>
        <v>-4.0254911450000002</v>
      </c>
      <c r="AV61">
        <v>45.429320140000002</v>
      </c>
      <c r="AW61">
        <v>0</v>
      </c>
      <c r="AX61">
        <v>1.3504703194307801</v>
      </c>
      <c r="AY61">
        <v>-9.4285671036109502</v>
      </c>
      <c r="AZ61">
        <v>96.586762832004695</v>
      </c>
      <c r="BA61">
        <v>0</v>
      </c>
      <c r="BB61">
        <v>1.5981173870000001</v>
      </c>
      <c r="BC61">
        <f>7.699654964*(-1)</f>
        <v>-7.6996549639999996</v>
      </c>
      <c r="BD61">
        <v>97.053158960000005</v>
      </c>
      <c r="BE61">
        <v>0</v>
      </c>
      <c r="BF61">
        <v>2.9162148684753499</v>
      </c>
      <c r="BG61">
        <v>-4.88661268290977</v>
      </c>
      <c r="BH61">
        <v>62.729144131000702</v>
      </c>
      <c r="BI61">
        <v>0</v>
      </c>
      <c r="BJ61">
        <v>1.510475255</v>
      </c>
      <c r="BK61">
        <f>7.692089684*(-1)</f>
        <v>-7.6920896839999999</v>
      </c>
      <c r="BL61">
        <v>196.86760150000001</v>
      </c>
    </row>
    <row r="62" spans="1:64" x14ac:dyDescent="0.4">
      <c r="A62">
        <v>0</v>
      </c>
      <c r="B62">
        <v>3.8608520909723598</v>
      </c>
      <c r="C62">
        <v>-3.3957723765736398</v>
      </c>
      <c r="D62">
        <v>75.936965026004998</v>
      </c>
      <c r="E62">
        <v>0</v>
      </c>
      <c r="F62">
        <v>4.7319322460000004</v>
      </c>
      <c r="G62">
        <v>-5.4676636570000001</v>
      </c>
      <c r="H62">
        <v>269.10837099999998</v>
      </c>
      <c r="I62">
        <v>0</v>
      </c>
      <c r="J62">
        <v>2.9613707241578702</v>
      </c>
      <c r="K62">
        <v>-8.0685680021517694</v>
      </c>
      <c r="L62">
        <v>87.425220119999693</v>
      </c>
      <c r="M62">
        <v>0</v>
      </c>
      <c r="N62">
        <v>3.2481533749999998</v>
      </c>
      <c r="O62">
        <v>-7.9259724609999997</v>
      </c>
      <c r="P62">
        <v>464.8167818</v>
      </c>
      <c r="Q62">
        <v>0</v>
      </c>
      <c r="R62">
        <v>3.08392882626387</v>
      </c>
      <c r="S62">
        <v>-7.91147944181595</v>
      </c>
      <c r="T62">
        <v>28.760571389000599</v>
      </c>
      <c r="U62">
        <v>0</v>
      </c>
      <c r="V62">
        <v>3.9109560249999999</v>
      </c>
      <c r="W62">
        <v>-5.3608971719999996</v>
      </c>
      <c r="X62">
        <v>296.74315319999999</v>
      </c>
      <c r="Y62">
        <v>0</v>
      </c>
      <c r="Z62">
        <v>2.01945966350128</v>
      </c>
      <c r="AA62">
        <v>-9.4808649999738801</v>
      </c>
      <c r="AB62">
        <v>93.498032467003199</v>
      </c>
      <c r="AC62">
        <v>0</v>
      </c>
      <c r="AD62">
        <v>1.460974072</v>
      </c>
      <c r="AE62">
        <v>-9.9612741180000004</v>
      </c>
      <c r="AF62">
        <v>1028.4128169999999</v>
      </c>
      <c r="AG62">
        <v>0</v>
      </c>
      <c r="AH62">
        <v>2.2310361882256098</v>
      </c>
      <c r="AI62">
        <v>-8.8085088150256805</v>
      </c>
      <c r="AJ62">
        <v>91.272894244997502</v>
      </c>
      <c r="AK62">
        <v>0</v>
      </c>
      <c r="AL62">
        <v>2.4568761549999998</v>
      </c>
      <c r="AM62">
        <v>-7.2588455520000004</v>
      </c>
      <c r="AN62">
        <v>433.59719530000001</v>
      </c>
      <c r="AO62">
        <v>0</v>
      </c>
      <c r="AP62">
        <v>1.8137638124609501</v>
      </c>
      <c r="AQ62">
        <v>-7.4672368156945597</v>
      </c>
      <c r="AR62">
        <v>117.808359510003</v>
      </c>
      <c r="AS62">
        <v>0</v>
      </c>
      <c r="AT62">
        <v>3.0207649019999998</v>
      </c>
      <c r="AU62">
        <f>4.938124496*(-1)</f>
        <v>-4.9381244960000004</v>
      </c>
      <c r="AV62">
        <v>148.2522621</v>
      </c>
      <c r="AW62">
        <v>0</v>
      </c>
      <c r="AX62">
        <v>1.3967694910327999</v>
      </c>
      <c r="AY62">
        <v>-6.5105322443556197</v>
      </c>
      <c r="AZ62">
        <v>164.307505534001</v>
      </c>
      <c r="BA62">
        <v>0</v>
      </c>
      <c r="BB62">
        <v>1.691307428</v>
      </c>
      <c r="BC62">
        <f>8.982187943*(-1)</f>
        <v>-8.9821879429999996</v>
      </c>
      <c r="BD62">
        <v>411.31741399999999</v>
      </c>
      <c r="BE62">
        <v>0</v>
      </c>
      <c r="BF62">
        <v>1.5124622188910399</v>
      </c>
      <c r="BG62">
        <v>-2.3635274135066</v>
      </c>
      <c r="BH62">
        <v>58.343241048001801</v>
      </c>
      <c r="BI62">
        <v>0</v>
      </c>
      <c r="BJ62">
        <v>3.1437180580000001</v>
      </c>
      <c r="BK62">
        <f>4.132982937*(-1)</f>
        <v>-4.1329829370000004</v>
      </c>
      <c r="BL62">
        <v>221.3483981</v>
      </c>
    </row>
    <row r="63" spans="1:64" x14ac:dyDescent="0.4">
      <c r="A63">
        <v>0</v>
      </c>
      <c r="B63">
        <v>4.2693103880439596</v>
      </c>
      <c r="C63">
        <v>-0.74548689517508604</v>
      </c>
      <c r="D63">
        <v>34.041946220997403</v>
      </c>
      <c r="E63">
        <v>0</v>
      </c>
      <c r="F63">
        <v>5.3546322640000001</v>
      </c>
      <c r="G63">
        <v>-1.2420664020000001</v>
      </c>
      <c r="H63">
        <v>104.1594853</v>
      </c>
      <c r="I63">
        <v>0</v>
      </c>
      <c r="J63">
        <v>2.9486573385553898</v>
      </c>
      <c r="K63">
        <v>-8.4167560993567303</v>
      </c>
      <c r="L63">
        <v>110.868865548</v>
      </c>
      <c r="M63">
        <v>0</v>
      </c>
      <c r="N63">
        <v>2.0105637239999998</v>
      </c>
      <c r="O63">
        <v>-1.080010149</v>
      </c>
      <c r="P63">
        <v>11.65721587</v>
      </c>
      <c r="Q63">
        <v>0</v>
      </c>
      <c r="R63">
        <v>3.9473686133666401</v>
      </c>
      <c r="S63">
        <v>-0.96148173031391104</v>
      </c>
      <c r="T63">
        <v>28.612094226999002</v>
      </c>
      <c r="U63">
        <v>0</v>
      </c>
      <c r="V63">
        <v>4.264827661</v>
      </c>
      <c r="W63">
        <v>-1.0338517860000001</v>
      </c>
      <c r="X63">
        <v>44.659536559999999</v>
      </c>
      <c r="Y63">
        <v>0</v>
      </c>
      <c r="Z63">
        <v>1.7788527964703</v>
      </c>
      <c r="AA63">
        <v>-9.2304146642915104</v>
      </c>
      <c r="AB63">
        <v>52.960347421998399</v>
      </c>
      <c r="AC63">
        <v>0</v>
      </c>
      <c r="AD63">
        <v>1.7824620790000001</v>
      </c>
      <c r="AE63">
        <v>-9.6185669399999991</v>
      </c>
      <c r="AF63">
        <v>813.02020349999998</v>
      </c>
      <c r="AG63">
        <v>0</v>
      </c>
      <c r="AH63">
        <v>1.8358202170857401</v>
      </c>
      <c r="AI63">
        <v>-4.8710166580946801</v>
      </c>
      <c r="AJ63">
        <v>78.638986650999797</v>
      </c>
      <c r="AK63">
        <v>0</v>
      </c>
      <c r="AL63">
        <v>3.5343866369999999</v>
      </c>
      <c r="AM63">
        <v>-3.3320833780000001</v>
      </c>
      <c r="AN63">
        <v>224.38749490000001</v>
      </c>
      <c r="AO63">
        <v>0</v>
      </c>
      <c r="AP63">
        <v>3.8806337322728601</v>
      </c>
      <c r="AQ63">
        <v>-3.09025199797067</v>
      </c>
      <c r="AR63">
        <v>55.883480532007503</v>
      </c>
      <c r="AS63">
        <v>0</v>
      </c>
      <c r="AT63">
        <v>1.423253863</v>
      </c>
      <c r="AU63">
        <f>9.603432571*(-1)</f>
        <v>-9.6034325710000008</v>
      </c>
      <c r="AV63">
        <v>580.28046810000001</v>
      </c>
      <c r="AW63">
        <v>0</v>
      </c>
      <c r="AX63">
        <v>2.6778575843255901</v>
      </c>
      <c r="AY63">
        <v>-6.1762872032871803</v>
      </c>
      <c r="AZ63">
        <v>47.5663241380025</v>
      </c>
      <c r="BA63">
        <v>0</v>
      </c>
      <c r="BB63">
        <v>1.319380277</v>
      </c>
      <c r="BC63">
        <f>6.859604162*(-1)</f>
        <v>-6.8596041620000001</v>
      </c>
      <c r="BD63">
        <v>108.1218993</v>
      </c>
      <c r="BE63">
        <v>0</v>
      </c>
      <c r="BF63">
        <v>1.51878491295466</v>
      </c>
      <c r="BG63">
        <v>-6.85835225776637</v>
      </c>
      <c r="BH63">
        <v>77.0387989840019</v>
      </c>
      <c r="BI63">
        <v>0</v>
      </c>
      <c r="BJ63">
        <v>1.305497694</v>
      </c>
      <c r="BK63">
        <f>2.171074525*(-1)</f>
        <v>-2.1710745249999999</v>
      </c>
      <c r="BL63">
        <v>21.950149889999999</v>
      </c>
    </row>
    <row r="64" spans="1:64" x14ac:dyDescent="0.4">
      <c r="A64">
        <v>0</v>
      </c>
      <c r="B64">
        <v>5.5808577473819003</v>
      </c>
      <c r="C64">
        <v>-1.52806734053805</v>
      </c>
      <c r="D64">
        <v>32.878788374997299</v>
      </c>
      <c r="E64">
        <v>0</v>
      </c>
      <c r="F64">
        <v>4.2565465680000001</v>
      </c>
      <c r="G64">
        <v>-6.7324077439999996</v>
      </c>
      <c r="H64">
        <v>258.03280640000003</v>
      </c>
      <c r="I64">
        <v>0</v>
      </c>
      <c r="J64">
        <v>3.7929049911222301</v>
      </c>
      <c r="K64">
        <v>-5.2755412252142397</v>
      </c>
      <c r="L64">
        <v>32.9384384820004</v>
      </c>
      <c r="M64">
        <v>0</v>
      </c>
      <c r="N64">
        <v>3.414687163</v>
      </c>
      <c r="O64">
        <v>-7.6739180410000003</v>
      </c>
      <c r="P64">
        <v>434.25703129999999</v>
      </c>
      <c r="Q64">
        <v>0</v>
      </c>
      <c r="R64">
        <v>2.13395655907593</v>
      </c>
      <c r="S64">
        <v>-9.2822199014317697</v>
      </c>
      <c r="T64">
        <v>87.983247858995995</v>
      </c>
      <c r="U64">
        <v>0</v>
      </c>
      <c r="V64">
        <v>3.0210515060000001</v>
      </c>
      <c r="W64">
        <v>-7.5606882430000004</v>
      </c>
      <c r="X64">
        <v>458.13660060000001</v>
      </c>
      <c r="Y64">
        <v>0</v>
      </c>
      <c r="Z64">
        <v>2.64317533105995</v>
      </c>
      <c r="AA64">
        <v>-7.7703229327808003</v>
      </c>
      <c r="AB64">
        <v>90.735898972001394</v>
      </c>
      <c r="AC64">
        <v>0</v>
      </c>
      <c r="AD64">
        <v>2.5290343040000001</v>
      </c>
      <c r="AE64">
        <v>-4.3162465790000004</v>
      </c>
      <c r="AF64">
        <v>172.31356650000001</v>
      </c>
      <c r="AG64">
        <v>0</v>
      </c>
      <c r="AH64">
        <v>2.3689323741398902</v>
      </c>
      <c r="AI64">
        <v>-7.6164328546788198</v>
      </c>
      <c r="AJ64">
        <v>54.6427425399961</v>
      </c>
      <c r="AK64">
        <v>0</v>
      </c>
      <c r="AL64">
        <v>1.5662439050000001</v>
      </c>
      <c r="AM64">
        <v>-8.3228158610000005</v>
      </c>
      <c r="AN64">
        <v>209.9448458</v>
      </c>
      <c r="AO64">
        <v>0</v>
      </c>
      <c r="AP64">
        <v>1.64751071707041</v>
      </c>
      <c r="AQ64">
        <v>-7.92916642131601</v>
      </c>
      <c r="AR64">
        <v>143.00562369399901</v>
      </c>
      <c r="AS64">
        <v>0</v>
      </c>
      <c r="AT64">
        <v>0.902906294</v>
      </c>
      <c r="AU64">
        <f>9.417716744*(-1)</f>
        <v>-9.4177167439999998</v>
      </c>
      <c r="AV64">
        <v>195.84908350000001</v>
      </c>
      <c r="AW64">
        <v>0</v>
      </c>
      <c r="AX64">
        <v>1.81986534921267</v>
      </c>
      <c r="AY64">
        <v>-8.9179837413493406</v>
      </c>
      <c r="AZ64">
        <v>80.932992063993794</v>
      </c>
      <c r="BA64">
        <v>0</v>
      </c>
      <c r="BB64">
        <v>2.5249920559999999</v>
      </c>
      <c r="BC64">
        <f>6.195343125*(-1)</f>
        <v>-6.195343125</v>
      </c>
      <c r="BD64">
        <v>233.12145190000001</v>
      </c>
      <c r="BE64">
        <v>0</v>
      </c>
      <c r="BF64">
        <v>2.3219290011431402</v>
      </c>
      <c r="BG64">
        <v>-0.70516556193883895</v>
      </c>
      <c r="BH64">
        <v>58.081711191996803</v>
      </c>
      <c r="BI64">
        <v>0</v>
      </c>
      <c r="BJ64">
        <v>1.678498254</v>
      </c>
      <c r="BK64">
        <f>7.755809433*(-1)</f>
        <v>-7.7558094329999996</v>
      </c>
      <c r="BL64">
        <v>140.87474539999999</v>
      </c>
    </row>
    <row r="65" spans="1:64" x14ac:dyDescent="0.4">
      <c r="A65">
        <v>0</v>
      </c>
      <c r="B65">
        <v>4.8240019238435199</v>
      </c>
      <c r="C65">
        <v>-5.2353523269796698</v>
      </c>
      <c r="D65">
        <v>33.180905402994497</v>
      </c>
      <c r="E65">
        <v>0</v>
      </c>
      <c r="F65">
        <v>4.455869689</v>
      </c>
      <c r="G65">
        <v>-5.8382663959999999</v>
      </c>
      <c r="H65">
        <v>425.96554500000002</v>
      </c>
      <c r="I65">
        <v>0</v>
      </c>
      <c r="J65">
        <v>3.2898682536255102</v>
      </c>
      <c r="K65">
        <v>-8.3200102954052895</v>
      </c>
      <c r="L65">
        <v>34.730227661006197</v>
      </c>
      <c r="M65">
        <v>0</v>
      </c>
      <c r="N65">
        <v>1.545755437</v>
      </c>
      <c r="O65">
        <v>-9.2820112110000004</v>
      </c>
      <c r="P65">
        <v>351.57428379999999</v>
      </c>
      <c r="Q65">
        <v>0</v>
      </c>
      <c r="R65">
        <v>3.2426901944493198</v>
      </c>
      <c r="S65">
        <v>-6.8661772475284399</v>
      </c>
      <c r="T65">
        <v>29.770460767002</v>
      </c>
      <c r="U65">
        <v>0</v>
      </c>
      <c r="V65">
        <v>2.5903805439999998</v>
      </c>
      <c r="W65">
        <v>-7.6910451860000002</v>
      </c>
      <c r="X65">
        <v>343.41425609999999</v>
      </c>
      <c r="Y65">
        <v>0</v>
      </c>
      <c r="Z65">
        <v>2.0192941893182299</v>
      </c>
      <c r="AA65">
        <v>-9.4730783152318097</v>
      </c>
      <c r="AB65">
        <v>92.965033683998598</v>
      </c>
      <c r="AC65">
        <v>0</v>
      </c>
      <c r="AD65">
        <v>1.4397198309999999</v>
      </c>
      <c r="AE65">
        <v>-9.1991328320000001</v>
      </c>
      <c r="AF65">
        <v>360.61906520000002</v>
      </c>
      <c r="AG65">
        <v>0</v>
      </c>
      <c r="AH65">
        <v>3.4813410741330801</v>
      </c>
      <c r="AI65">
        <v>-3.35149450123079</v>
      </c>
      <c r="AJ65">
        <v>55.283857607995699</v>
      </c>
      <c r="AK65">
        <v>0</v>
      </c>
      <c r="AL65">
        <v>1.7023158949999999</v>
      </c>
      <c r="AM65">
        <v>-9.1018846569999994</v>
      </c>
      <c r="AN65">
        <v>194.04429239999999</v>
      </c>
      <c r="AO65">
        <v>0</v>
      </c>
      <c r="AP65">
        <v>2.8917227908247698</v>
      </c>
      <c r="AQ65">
        <v>-5.7127043502248904</v>
      </c>
      <c r="AR65">
        <v>92.323969684002805</v>
      </c>
      <c r="AS65">
        <v>0</v>
      </c>
      <c r="AT65">
        <v>4.1076208320000003</v>
      </c>
      <c r="AU65">
        <f>1.362931597*(-1)</f>
        <v>-1.362931597</v>
      </c>
      <c r="AV65">
        <v>41.058223120000001</v>
      </c>
      <c r="AW65">
        <v>0</v>
      </c>
      <c r="AX65">
        <v>1.76201846948403</v>
      </c>
      <c r="AY65">
        <v>-9.10467140792659</v>
      </c>
      <c r="AZ65">
        <v>82.064930758002404</v>
      </c>
      <c r="BA65">
        <v>0</v>
      </c>
      <c r="BB65">
        <v>1.3752338989999999</v>
      </c>
      <c r="BC65">
        <f>9.564958603*(-1)</f>
        <v>-9.5649586029999991</v>
      </c>
      <c r="BD65">
        <v>440.80867480000001</v>
      </c>
      <c r="BE65">
        <v>0</v>
      </c>
      <c r="BF65">
        <v>1.7561608263334401</v>
      </c>
      <c r="BG65">
        <v>-2.5319473625418101</v>
      </c>
      <c r="BH65">
        <v>98.346087423000398</v>
      </c>
      <c r="BI65">
        <v>0</v>
      </c>
      <c r="BJ65">
        <v>2.321929001</v>
      </c>
      <c r="BK65">
        <f>0.705165562*(-1)</f>
        <v>-0.70516556200000002</v>
      </c>
      <c r="BL65">
        <v>16.037436370000002</v>
      </c>
    </row>
    <row r="66" spans="1:64" x14ac:dyDescent="0.4">
      <c r="A66">
        <v>0</v>
      </c>
      <c r="B66">
        <v>5.7261481506215102</v>
      </c>
      <c r="C66">
        <v>-1.16729825991292</v>
      </c>
      <c r="D66">
        <v>34.458123067000997</v>
      </c>
      <c r="E66">
        <v>0</v>
      </c>
      <c r="F66">
        <v>5.6188617089999999</v>
      </c>
      <c r="G66">
        <v>-1.680959466</v>
      </c>
      <c r="H66">
        <v>78.647929649999995</v>
      </c>
      <c r="I66">
        <v>0</v>
      </c>
      <c r="J66">
        <v>3.4066136527723101</v>
      </c>
      <c r="K66">
        <v>-7.6327217984888698</v>
      </c>
      <c r="L66">
        <v>33.7332402329993</v>
      </c>
      <c r="M66">
        <v>0</v>
      </c>
      <c r="N66">
        <v>3.0695070379999998</v>
      </c>
      <c r="O66">
        <v>-6.1634888129999998</v>
      </c>
      <c r="P66">
        <v>186.3306202</v>
      </c>
      <c r="Q66">
        <v>0</v>
      </c>
      <c r="R66">
        <v>2.6629533265079499</v>
      </c>
      <c r="S66">
        <v>-7.9026053453075997</v>
      </c>
      <c r="T66">
        <v>124.53754995800401</v>
      </c>
      <c r="U66">
        <v>0</v>
      </c>
      <c r="V66">
        <v>2.711886636</v>
      </c>
      <c r="W66">
        <v>-6.7343762539999998</v>
      </c>
      <c r="X66">
        <v>226.4041393</v>
      </c>
      <c r="Y66">
        <v>0</v>
      </c>
      <c r="Z66">
        <v>2.5020691515712499</v>
      </c>
      <c r="AA66">
        <v>-4.64723980469988</v>
      </c>
      <c r="AB66">
        <v>78.371561095998899</v>
      </c>
      <c r="AC66">
        <v>0</v>
      </c>
      <c r="AD66">
        <v>1.5762313320000001</v>
      </c>
      <c r="AE66">
        <v>-7.4542669139999997</v>
      </c>
      <c r="AF66">
        <v>200.26167520000001</v>
      </c>
      <c r="AG66">
        <v>0</v>
      </c>
      <c r="AH66">
        <v>1.6657839348435699</v>
      </c>
      <c r="AI66">
        <v>-8.2995472981728309</v>
      </c>
      <c r="AJ66">
        <v>79.086733104995801</v>
      </c>
      <c r="AK66">
        <v>0</v>
      </c>
      <c r="AL66">
        <v>2.9381793649999999</v>
      </c>
      <c r="AM66">
        <v>-0.78941913900000005</v>
      </c>
      <c r="AN66">
        <v>9.4044561380000005</v>
      </c>
      <c r="AO66">
        <v>0</v>
      </c>
      <c r="AP66">
        <v>1.62775914672119</v>
      </c>
      <c r="AQ66">
        <v>-7.9396623088967502</v>
      </c>
      <c r="AR66">
        <v>61.167969292000599</v>
      </c>
      <c r="AS66">
        <v>0</v>
      </c>
      <c r="AT66">
        <v>1.7349918010000001</v>
      </c>
      <c r="AU66">
        <f>7.223685132*(-1)</f>
        <v>-7.223685132</v>
      </c>
      <c r="AV66">
        <v>143.15550959999999</v>
      </c>
      <c r="AW66">
        <v>0</v>
      </c>
      <c r="AX66">
        <v>1.3969124824483801</v>
      </c>
      <c r="AY66">
        <v>-9.3913129796347796</v>
      </c>
      <c r="AZ66">
        <v>95.941274141005096</v>
      </c>
      <c r="BA66">
        <v>0</v>
      </c>
      <c r="BB66">
        <v>3.8770577469999998</v>
      </c>
      <c r="BC66">
        <f>1.213596569*(-1)</f>
        <v>-1.2135965689999999</v>
      </c>
      <c r="BD66">
        <v>41.189338980000002</v>
      </c>
      <c r="BE66">
        <v>0</v>
      </c>
      <c r="BF66">
        <v>2.0705881069524099</v>
      </c>
      <c r="BG66">
        <v>-8.4233144516410494</v>
      </c>
      <c r="BH66">
        <v>61.3859725820002</v>
      </c>
      <c r="BI66">
        <v>0</v>
      </c>
      <c r="BJ66">
        <v>1.6227668790000001</v>
      </c>
      <c r="BK66">
        <f>2.259144277*(-1)</f>
        <v>-2.2591442769999999</v>
      </c>
      <c r="BL66">
        <v>43.350973580000002</v>
      </c>
    </row>
    <row r="67" spans="1:64" x14ac:dyDescent="0.4">
      <c r="A67">
        <v>0</v>
      </c>
      <c r="B67">
        <v>4.1492179244981502</v>
      </c>
      <c r="C67">
        <v>-7.0213529518000204</v>
      </c>
      <c r="D67">
        <v>34.695766351003797</v>
      </c>
      <c r="E67">
        <v>0</v>
      </c>
      <c r="F67">
        <v>3.9503403349999999</v>
      </c>
      <c r="G67">
        <v>-7.2563923160000003</v>
      </c>
      <c r="H67">
        <v>504.72432650000002</v>
      </c>
      <c r="I67">
        <v>0</v>
      </c>
      <c r="J67">
        <v>2.95587635354685</v>
      </c>
      <c r="K67">
        <v>-7.6071769208880902</v>
      </c>
      <c r="L67">
        <v>62.336235868999204</v>
      </c>
      <c r="M67">
        <v>0</v>
      </c>
      <c r="N67">
        <v>4.7930224050000003</v>
      </c>
      <c r="O67">
        <v>-1.381843084</v>
      </c>
      <c r="P67">
        <v>111.030309</v>
      </c>
      <c r="Q67">
        <v>0</v>
      </c>
      <c r="R67">
        <v>2.5034581357277301</v>
      </c>
      <c r="S67">
        <v>-6.85241484802442</v>
      </c>
      <c r="T67">
        <v>85.366821312003594</v>
      </c>
      <c r="U67">
        <v>0</v>
      </c>
      <c r="V67">
        <v>3.3749033719999999</v>
      </c>
      <c r="W67">
        <v>-5.3627356969999997</v>
      </c>
      <c r="X67">
        <v>471.35191229999998</v>
      </c>
      <c r="Y67">
        <v>0</v>
      </c>
      <c r="Z67">
        <v>1.9315071743958301</v>
      </c>
      <c r="AA67">
        <v>-7.5285196171538802</v>
      </c>
      <c r="AB67">
        <v>138.35132942199499</v>
      </c>
      <c r="AC67">
        <v>0</v>
      </c>
      <c r="AD67">
        <v>3.4619445830000002</v>
      </c>
      <c r="AE67">
        <v>-0.87992922100000004</v>
      </c>
      <c r="AF67">
        <v>42.023785510000003</v>
      </c>
      <c r="AG67">
        <v>0</v>
      </c>
      <c r="AH67">
        <v>3.5282977448347301</v>
      </c>
      <c r="AI67">
        <v>-0.78937485480134895</v>
      </c>
      <c r="AJ67">
        <v>56.565916657011201</v>
      </c>
      <c r="AK67">
        <v>0</v>
      </c>
      <c r="AL67">
        <v>2.220635691</v>
      </c>
      <c r="AM67">
        <v>-6.236209272</v>
      </c>
      <c r="AN67">
        <v>123.6185976</v>
      </c>
      <c r="AO67">
        <v>0</v>
      </c>
      <c r="AP67">
        <v>1.88498891059489</v>
      </c>
      <c r="AQ67">
        <v>-8.9329804038827803</v>
      </c>
      <c r="AR67">
        <v>53.465126695009502</v>
      </c>
      <c r="AS67">
        <v>0</v>
      </c>
      <c r="AT67">
        <v>3.9392047429999999</v>
      </c>
      <c r="AU67">
        <f>2.959971494*(-1)</f>
        <v>-2.9599714939999999</v>
      </c>
      <c r="AV67">
        <v>95.391338489999995</v>
      </c>
      <c r="AW67">
        <v>0</v>
      </c>
      <c r="AX67">
        <v>4.1882033205248002</v>
      </c>
      <c r="AY67">
        <v>-1.21720477749323</v>
      </c>
      <c r="AZ67">
        <v>82.591944275001794</v>
      </c>
      <c r="BA67">
        <v>0</v>
      </c>
      <c r="BB67">
        <v>1.783050931</v>
      </c>
      <c r="BC67">
        <f>3.335977801*(-1)</f>
        <v>-3.3359778009999999</v>
      </c>
      <c r="BD67">
        <v>72.137627269999996</v>
      </c>
      <c r="BE67">
        <v>0</v>
      </c>
      <c r="BF67">
        <v>1.6681842484879901</v>
      </c>
      <c r="BG67">
        <v>-2.9802542190315902</v>
      </c>
      <c r="BH67">
        <v>57.305325558001599</v>
      </c>
      <c r="BI67">
        <v>0</v>
      </c>
      <c r="BJ67">
        <v>1.294154195</v>
      </c>
      <c r="BK67">
        <f>9.244747795*(-1)</f>
        <v>-9.2447477950000003</v>
      </c>
      <c r="BL67">
        <v>721.98281340000005</v>
      </c>
    </row>
    <row r="68" spans="1:64" x14ac:dyDescent="0.4">
      <c r="A68">
        <v>0</v>
      </c>
      <c r="B68">
        <v>4.4795421718418398</v>
      </c>
      <c r="C68">
        <v>-5.49139229616316</v>
      </c>
      <c r="D68">
        <v>33.533321574999697</v>
      </c>
      <c r="E68">
        <v>0</v>
      </c>
      <c r="F68">
        <v>3.7390018270000001</v>
      </c>
      <c r="G68">
        <v>-8.1788245740000001</v>
      </c>
      <c r="H68">
        <v>357.87631920000001</v>
      </c>
      <c r="I68">
        <v>0</v>
      </c>
      <c r="J68">
        <v>2.6855377698662402</v>
      </c>
      <c r="K68">
        <v>-9.1140394393482396</v>
      </c>
      <c r="L68">
        <v>86.174462654998905</v>
      </c>
      <c r="M68">
        <v>0</v>
      </c>
      <c r="N68">
        <v>2.9031429370000001</v>
      </c>
      <c r="O68">
        <v>-8.0619695979999992</v>
      </c>
      <c r="P68">
        <v>327.67965770000001</v>
      </c>
      <c r="Q68">
        <v>0</v>
      </c>
      <c r="R68">
        <v>3.3176997189900601</v>
      </c>
      <c r="S68">
        <v>-5.6200161749081303</v>
      </c>
      <c r="T68">
        <v>29.156734883996201</v>
      </c>
      <c r="U68">
        <v>0</v>
      </c>
      <c r="V68">
        <v>3.7244516459999999</v>
      </c>
      <c r="W68">
        <v>-5.4207958510000003</v>
      </c>
      <c r="X68">
        <v>304.23374710000002</v>
      </c>
      <c r="Y68">
        <v>0</v>
      </c>
      <c r="Z68">
        <v>1.7968863234713099</v>
      </c>
      <c r="AA68">
        <v>-9.4814618943330498</v>
      </c>
      <c r="AB68">
        <v>76.579616258000897</v>
      </c>
      <c r="AC68">
        <v>0</v>
      </c>
      <c r="AD68">
        <v>3.4606579530000001</v>
      </c>
      <c r="AE68">
        <v>-4.1151168690000004</v>
      </c>
      <c r="AF68">
        <v>271.1507565</v>
      </c>
      <c r="AG68">
        <v>0</v>
      </c>
      <c r="AH68">
        <v>2.1466731984377301</v>
      </c>
      <c r="AI68">
        <v>-6.1105505455754301</v>
      </c>
      <c r="AJ68">
        <v>124.082044833005</v>
      </c>
      <c r="AK68">
        <v>0</v>
      </c>
      <c r="AL68">
        <v>1.5193796230000001</v>
      </c>
      <c r="AM68">
        <v>-8.4940579500000002</v>
      </c>
      <c r="AN68">
        <v>128.35385170000001</v>
      </c>
      <c r="AO68">
        <v>0</v>
      </c>
      <c r="AP68">
        <v>1.9095717158030201</v>
      </c>
      <c r="AQ68">
        <v>-9.0930813360573808</v>
      </c>
      <c r="AR68">
        <v>91.864349600000395</v>
      </c>
      <c r="AS68">
        <v>0</v>
      </c>
      <c r="AT68">
        <v>1.4775931980000001</v>
      </c>
      <c r="AU68">
        <f>6.854389224*(-1)</f>
        <v>-6.8543892240000002</v>
      </c>
      <c r="AV68">
        <v>102.5733426</v>
      </c>
      <c r="AW68">
        <v>0</v>
      </c>
      <c r="AX68">
        <v>2.1871764680736998</v>
      </c>
      <c r="AY68">
        <v>-8.3434580380399801</v>
      </c>
      <c r="AZ68">
        <v>83.104190923004296</v>
      </c>
      <c r="BA68">
        <v>0</v>
      </c>
      <c r="BB68">
        <v>1.754980781</v>
      </c>
      <c r="BC68">
        <f>5.761451511*(-1)</f>
        <v>-5.7614515109999997</v>
      </c>
      <c r="BD68">
        <v>141.27207200000001</v>
      </c>
      <c r="BE68">
        <v>0</v>
      </c>
      <c r="BF68">
        <v>1.56836817288645</v>
      </c>
      <c r="BG68">
        <v>-6.4530209095890596</v>
      </c>
      <c r="BH68">
        <v>101.769872256998</v>
      </c>
      <c r="BI68">
        <v>0</v>
      </c>
      <c r="BJ68">
        <v>1.9997067479999999</v>
      </c>
      <c r="BK68">
        <f>2.751579156*(-1)</f>
        <v>-2.751579156</v>
      </c>
      <c r="BL68">
        <v>60.400723050000003</v>
      </c>
    </row>
    <row r="69" spans="1:64" x14ac:dyDescent="0.4">
      <c r="A69">
        <v>0</v>
      </c>
      <c r="B69">
        <v>5.6067065402675498</v>
      </c>
      <c r="C69">
        <v>-1.62435136434953</v>
      </c>
      <c r="D69">
        <v>32.302048942001399</v>
      </c>
      <c r="E69">
        <v>0</v>
      </c>
      <c r="F69">
        <v>4.4448169230000003</v>
      </c>
      <c r="G69">
        <v>-6.3951375730000004</v>
      </c>
      <c r="H69">
        <v>456.86227100000002</v>
      </c>
      <c r="I69">
        <v>0</v>
      </c>
      <c r="J69">
        <v>3.0717213810460602</v>
      </c>
      <c r="K69">
        <v>-6.5983290907982104</v>
      </c>
      <c r="L69">
        <v>112.04398661099501</v>
      </c>
      <c r="M69">
        <v>0</v>
      </c>
      <c r="N69">
        <v>3.0564486799999999</v>
      </c>
      <c r="O69">
        <v>-5.8550627840000002</v>
      </c>
      <c r="P69">
        <v>233.99507299999999</v>
      </c>
      <c r="Q69">
        <v>0</v>
      </c>
      <c r="R69">
        <v>3.86249380200297</v>
      </c>
      <c r="S69">
        <v>-4.8037429512586396</v>
      </c>
      <c r="T69">
        <v>29.030839209000899</v>
      </c>
      <c r="U69">
        <v>0</v>
      </c>
      <c r="V69">
        <v>2.1054963770000001</v>
      </c>
      <c r="W69">
        <v>-9.560702611</v>
      </c>
      <c r="X69">
        <v>709.36436360000005</v>
      </c>
      <c r="Y69">
        <v>0</v>
      </c>
      <c r="Z69">
        <v>3.9697534766081599</v>
      </c>
      <c r="AA69">
        <v>-0.88108505704292395</v>
      </c>
      <c r="AB69">
        <v>51.672080752003197</v>
      </c>
      <c r="AC69">
        <v>0</v>
      </c>
      <c r="AD69">
        <v>1.1536092739999999</v>
      </c>
      <c r="AE69">
        <v>-1.197368531</v>
      </c>
      <c r="AF69">
        <v>14.054951539999999</v>
      </c>
      <c r="AG69">
        <v>0</v>
      </c>
      <c r="AH69">
        <v>2.1514766443540601</v>
      </c>
      <c r="AI69">
        <v>-2.5061794579403101</v>
      </c>
      <c r="AJ69">
        <v>81.142285198002298</v>
      </c>
      <c r="AK69">
        <v>0</v>
      </c>
      <c r="AL69">
        <v>1.961696471</v>
      </c>
      <c r="AM69">
        <v>-2.4370644559999999</v>
      </c>
      <c r="AN69">
        <v>18.96653289</v>
      </c>
      <c r="AO69">
        <v>0</v>
      </c>
      <c r="AP69">
        <v>3.5924927025761599</v>
      </c>
      <c r="AQ69">
        <v>-3.9322902024519202</v>
      </c>
      <c r="AR69">
        <v>93.707173805989399</v>
      </c>
      <c r="AS69">
        <v>0</v>
      </c>
      <c r="AT69">
        <v>2.8669915449999999</v>
      </c>
      <c r="AU69">
        <f>5.455869655*(-1)</f>
        <v>-5.4558696549999999</v>
      </c>
      <c r="AV69">
        <v>167.98589390000001</v>
      </c>
      <c r="AW69">
        <v>0</v>
      </c>
      <c r="AX69">
        <v>1.8053542543049199</v>
      </c>
      <c r="AY69">
        <v>-3.3157933249940701</v>
      </c>
      <c r="AZ69">
        <v>60.064349876003597</v>
      </c>
      <c r="BA69">
        <v>0</v>
      </c>
      <c r="BB69">
        <v>3.0238772250000001</v>
      </c>
      <c r="BC69">
        <f>3.924351399*(-1)</f>
        <v>-3.9243513989999999</v>
      </c>
      <c r="BD69">
        <v>198.12314219999999</v>
      </c>
      <c r="BE69">
        <v>0</v>
      </c>
      <c r="BF69">
        <v>2.2173007729558698</v>
      </c>
      <c r="BG69">
        <v>-6.40847889149331</v>
      </c>
      <c r="BH69">
        <v>63.091094166003998</v>
      </c>
      <c r="BI69">
        <v>0</v>
      </c>
      <c r="BJ69">
        <v>0.93258691199999999</v>
      </c>
      <c r="BK69">
        <f>9.713123511*(-1)</f>
        <v>-9.7131235109999992</v>
      </c>
      <c r="BL69">
        <v>858.78803830000004</v>
      </c>
    </row>
    <row r="70" spans="1:64" x14ac:dyDescent="0.4">
      <c r="A70">
        <v>0</v>
      </c>
      <c r="B70">
        <v>3.9766288250386799</v>
      </c>
      <c r="C70">
        <v>-7.2411279667788202</v>
      </c>
      <c r="D70">
        <v>33.180621075996797</v>
      </c>
      <c r="E70">
        <v>0</v>
      </c>
      <c r="F70">
        <v>3.6512728320000001</v>
      </c>
      <c r="G70">
        <v>-8.0685226669999999</v>
      </c>
      <c r="H70">
        <v>334.95553899999999</v>
      </c>
      <c r="I70">
        <v>0</v>
      </c>
      <c r="J70">
        <v>5.2515833307883399</v>
      </c>
      <c r="K70">
        <v>-1.26084493065671</v>
      </c>
      <c r="L70">
        <v>33.535138264000103</v>
      </c>
      <c r="M70">
        <v>0</v>
      </c>
      <c r="N70">
        <v>3.1382976820000001</v>
      </c>
      <c r="O70">
        <v>-5.2349045170000004</v>
      </c>
      <c r="P70">
        <v>101.11837319999999</v>
      </c>
      <c r="Q70">
        <v>0</v>
      </c>
      <c r="R70">
        <v>2.31499622532395</v>
      </c>
      <c r="S70">
        <v>-9.0666405773406797</v>
      </c>
      <c r="T70">
        <v>66.448197580000794</v>
      </c>
      <c r="U70">
        <v>0</v>
      </c>
      <c r="V70">
        <v>4.5285658959999999</v>
      </c>
      <c r="W70">
        <v>-2.5993421570000002</v>
      </c>
      <c r="X70">
        <v>114.71340530000001</v>
      </c>
      <c r="Y70">
        <v>0</v>
      </c>
      <c r="Z70">
        <v>3.28273727348975</v>
      </c>
      <c r="AA70">
        <v>-4.3608919781913498</v>
      </c>
      <c r="AB70">
        <v>52.050121751999498</v>
      </c>
      <c r="AC70">
        <v>0</v>
      </c>
      <c r="AD70">
        <v>2.4169289649999999</v>
      </c>
      <c r="AE70">
        <v>-7.0526673119999996</v>
      </c>
      <c r="AF70">
        <v>640.00874190000002</v>
      </c>
      <c r="AG70">
        <v>0</v>
      </c>
      <c r="AH70">
        <v>1.64109460015357</v>
      </c>
      <c r="AI70">
        <v>-9.7506764409275792</v>
      </c>
      <c r="AJ70">
        <v>94.147709898999807</v>
      </c>
      <c r="AK70">
        <v>0</v>
      </c>
      <c r="AL70">
        <v>1.5440584260000001</v>
      </c>
      <c r="AM70">
        <v>-9.7185905029999997</v>
      </c>
      <c r="AN70">
        <v>538.44555209999999</v>
      </c>
      <c r="AO70">
        <v>0</v>
      </c>
      <c r="AP70">
        <v>1.85281300487998</v>
      </c>
      <c r="AQ70">
        <v>-9.1419520140152297</v>
      </c>
      <c r="AR70">
        <v>88.828561677990294</v>
      </c>
      <c r="AS70">
        <v>0</v>
      </c>
      <c r="AT70">
        <v>1.623350474</v>
      </c>
      <c r="AU70">
        <f>7.746997618*(-1)</f>
        <v>-7.746997618</v>
      </c>
      <c r="AV70">
        <v>227.50878349999999</v>
      </c>
      <c r="AW70">
        <v>0</v>
      </c>
      <c r="AX70">
        <v>1.8086367609545599</v>
      </c>
      <c r="AY70">
        <v>-5.5720158186942399</v>
      </c>
      <c r="AZ70">
        <v>77.1420534610006</v>
      </c>
      <c r="BA70">
        <v>0</v>
      </c>
      <c r="BB70">
        <v>2.5901821919999999</v>
      </c>
      <c r="BC70">
        <f>5.669496698*(-1)</f>
        <v>-5.6694966979999997</v>
      </c>
      <c r="BD70">
        <v>288.84043489999999</v>
      </c>
      <c r="BE70">
        <v>0</v>
      </c>
      <c r="BF70">
        <v>2.2646296741485998</v>
      </c>
      <c r="BG70">
        <v>-7.3305769306295199</v>
      </c>
      <c r="BH70">
        <v>62.928154975997998</v>
      </c>
      <c r="BI70">
        <v>0</v>
      </c>
      <c r="BJ70">
        <v>1.860785186</v>
      </c>
      <c r="BK70">
        <f>5.895783432*(-1)</f>
        <v>-5.895783432</v>
      </c>
      <c r="BL70">
        <v>83.930255329999994</v>
      </c>
    </row>
    <row r="71" spans="1:64" x14ac:dyDescent="0.4">
      <c r="A71">
        <v>0</v>
      </c>
      <c r="B71">
        <v>3.6977750047996998</v>
      </c>
      <c r="C71">
        <v>-8.0000370660415001</v>
      </c>
      <c r="D71">
        <v>59.654535134002799</v>
      </c>
      <c r="E71">
        <v>0</v>
      </c>
      <c r="F71">
        <v>3.8156518460000002</v>
      </c>
      <c r="G71">
        <v>-6.3565063009999996</v>
      </c>
      <c r="H71">
        <v>233.22343079999999</v>
      </c>
      <c r="I71">
        <v>0</v>
      </c>
      <c r="J71">
        <v>2.9308919372182398</v>
      </c>
      <c r="K71">
        <v>-8.1694377910383107</v>
      </c>
      <c r="L71">
        <v>87.071541496996304</v>
      </c>
      <c r="M71">
        <v>0</v>
      </c>
      <c r="N71">
        <v>3.1466983979999998</v>
      </c>
      <c r="O71">
        <v>-6.6328838719999998</v>
      </c>
      <c r="P71">
        <v>235.02013980000001</v>
      </c>
      <c r="Q71">
        <v>0</v>
      </c>
      <c r="R71">
        <v>4.21005636497922</v>
      </c>
      <c r="S71">
        <v>-3.0544461168638999</v>
      </c>
      <c r="T71">
        <v>28.731160984003498</v>
      </c>
      <c r="U71">
        <v>0</v>
      </c>
      <c r="V71">
        <v>4.1022883380000001</v>
      </c>
      <c r="W71">
        <v>-3.848757768</v>
      </c>
      <c r="X71">
        <v>213.41048989999999</v>
      </c>
      <c r="Y71">
        <v>0</v>
      </c>
      <c r="Z71">
        <v>2.6919842836311201</v>
      </c>
      <c r="AA71">
        <v>-8.0990406482380894</v>
      </c>
      <c r="AB71">
        <v>53.990830756003497</v>
      </c>
      <c r="AC71">
        <v>0</v>
      </c>
      <c r="AD71">
        <v>2.4649437669999998</v>
      </c>
      <c r="AE71">
        <v>-2.020563653</v>
      </c>
      <c r="AF71">
        <v>30.281543209999999</v>
      </c>
      <c r="AG71">
        <v>0</v>
      </c>
      <c r="AH71">
        <v>2.0869229917760999</v>
      </c>
      <c r="AI71">
        <v>-1.8381511135817099</v>
      </c>
      <c r="AJ71">
        <v>125.06607495399599</v>
      </c>
      <c r="AK71">
        <v>0</v>
      </c>
      <c r="AL71">
        <v>1.345184795</v>
      </c>
      <c r="AM71">
        <v>-9.9241899569999994</v>
      </c>
      <c r="AN71">
        <v>580.75163940000004</v>
      </c>
      <c r="AO71">
        <v>0</v>
      </c>
      <c r="AP71">
        <v>1.60607582831069</v>
      </c>
      <c r="AQ71">
        <v>-9.4207377798838596</v>
      </c>
      <c r="AR71">
        <v>56.5525328340008</v>
      </c>
      <c r="AS71">
        <v>0</v>
      </c>
      <c r="AT71">
        <v>3.1335818409999998</v>
      </c>
      <c r="AU71">
        <f>4.188600065*(-1)</f>
        <v>-4.1886000650000001</v>
      </c>
      <c r="AV71">
        <v>100.7675862</v>
      </c>
      <c r="AW71">
        <v>0</v>
      </c>
      <c r="AX71">
        <v>3.4023403701414199</v>
      </c>
      <c r="AY71">
        <v>-4.1642203535368996</v>
      </c>
      <c r="AZ71">
        <v>85.9197146869992</v>
      </c>
      <c r="BA71">
        <v>0</v>
      </c>
      <c r="BB71">
        <v>1.1471171449999999</v>
      </c>
      <c r="BC71">
        <f>9.105153922*(-1)</f>
        <v>-9.1051539219999995</v>
      </c>
      <c r="BD71">
        <v>342.46767149999999</v>
      </c>
      <c r="BE71">
        <v>0</v>
      </c>
      <c r="BF71">
        <v>1.61812821578852</v>
      </c>
      <c r="BG71">
        <v>-8.0282343765784603</v>
      </c>
      <c r="BH71">
        <v>77.187831889001203</v>
      </c>
      <c r="BI71">
        <v>0</v>
      </c>
      <c r="BJ71">
        <v>2.4255004449999999</v>
      </c>
      <c r="BK71">
        <f>5.693293751*(-1)</f>
        <v>-5.6932937509999997</v>
      </c>
      <c r="BL71">
        <v>408.89497740000002</v>
      </c>
    </row>
    <row r="72" spans="1:64" x14ac:dyDescent="0.4">
      <c r="A72">
        <v>0</v>
      </c>
      <c r="B72">
        <v>4.5947900984081604</v>
      </c>
      <c r="C72">
        <v>-6.1472241529411997</v>
      </c>
      <c r="D72">
        <v>34.403840175997097</v>
      </c>
      <c r="E72">
        <v>0</v>
      </c>
      <c r="F72">
        <v>3.9970618039999999</v>
      </c>
      <c r="G72">
        <v>-4.4039732850000002</v>
      </c>
      <c r="H72">
        <v>160.00608059999999</v>
      </c>
      <c r="I72">
        <v>0</v>
      </c>
      <c r="J72">
        <v>3.0365501963163202</v>
      </c>
      <c r="K72">
        <v>-6.5776863341062901</v>
      </c>
      <c r="L72">
        <v>63.403849540001801</v>
      </c>
      <c r="M72">
        <v>0</v>
      </c>
      <c r="N72">
        <v>3.4213205699999998</v>
      </c>
      <c r="O72">
        <v>-6.0184346700000004</v>
      </c>
      <c r="P72">
        <v>217.81616389999999</v>
      </c>
      <c r="Q72">
        <v>0</v>
      </c>
      <c r="R72">
        <v>4.3095945028533196</v>
      </c>
      <c r="S72">
        <v>-3.8107731526403898</v>
      </c>
      <c r="T72">
        <v>28.475980781993702</v>
      </c>
      <c r="U72">
        <v>0</v>
      </c>
      <c r="V72">
        <v>1.888810447</v>
      </c>
      <c r="W72">
        <v>-9.2548247149999998</v>
      </c>
      <c r="X72">
        <v>322.10652390000001</v>
      </c>
      <c r="Y72">
        <v>0</v>
      </c>
      <c r="Z72">
        <v>2.2852301327343101</v>
      </c>
      <c r="AA72">
        <v>-7.2363767802317502</v>
      </c>
      <c r="AB72">
        <v>53.395890920997701</v>
      </c>
      <c r="AC72">
        <v>0</v>
      </c>
      <c r="AD72">
        <v>1.849239466</v>
      </c>
      <c r="AE72">
        <v>-9.2951647449999992</v>
      </c>
      <c r="AF72">
        <v>719.69577800000002</v>
      </c>
      <c r="AG72">
        <v>0</v>
      </c>
      <c r="AH72">
        <v>1.7971011034795801</v>
      </c>
      <c r="AI72">
        <v>-8.8152507356203298</v>
      </c>
      <c r="AJ72">
        <v>125.64225237400299</v>
      </c>
      <c r="AK72">
        <v>0</v>
      </c>
      <c r="AL72">
        <v>1.0971127510000001</v>
      </c>
      <c r="AM72">
        <v>-9.0140756849999999</v>
      </c>
      <c r="AN72">
        <v>216.58542689999999</v>
      </c>
      <c r="AO72">
        <v>0</v>
      </c>
      <c r="AP72">
        <v>2.3488750609211499</v>
      </c>
      <c r="AQ72">
        <v>-2.9743840084917501</v>
      </c>
      <c r="AR72">
        <v>117.99144461100499</v>
      </c>
      <c r="AS72">
        <v>0</v>
      </c>
      <c r="AT72">
        <v>1.0525591670000001</v>
      </c>
      <c r="AU72">
        <f>9.201273466*(-1)</f>
        <v>-9.201273466</v>
      </c>
      <c r="AV72">
        <v>173.61932709999999</v>
      </c>
      <c r="AW72">
        <v>0</v>
      </c>
      <c r="AX72">
        <v>1.48916648992713</v>
      </c>
      <c r="AY72">
        <v>-9.1017637176521404</v>
      </c>
      <c r="AZ72">
        <v>51.0005854730043</v>
      </c>
      <c r="BA72">
        <v>0</v>
      </c>
      <c r="BB72">
        <v>1.5765261909999999</v>
      </c>
      <c r="BC72">
        <f>7.319040665*(-1)</f>
        <v>-7.3190406650000002</v>
      </c>
      <c r="BD72">
        <v>157.9516351</v>
      </c>
      <c r="BE72">
        <v>0</v>
      </c>
      <c r="BF72">
        <v>1.6951609466753701</v>
      </c>
      <c r="BG72">
        <v>-8.8035325554772808</v>
      </c>
      <c r="BH72">
        <v>57.523427503998299</v>
      </c>
      <c r="BI72">
        <v>0</v>
      </c>
      <c r="BJ72">
        <v>2.166546061</v>
      </c>
      <c r="BK72">
        <f>7.394854123*(-1)</f>
        <v>-7.394854123</v>
      </c>
      <c r="BL72">
        <v>344.23748640000002</v>
      </c>
    </row>
    <row r="73" spans="1:64" x14ac:dyDescent="0.4">
      <c r="A73">
        <v>0</v>
      </c>
      <c r="B73">
        <v>3.7259971856648599</v>
      </c>
      <c r="C73">
        <v>-8.3169196448654095</v>
      </c>
      <c r="D73">
        <v>34.120901659996797</v>
      </c>
      <c r="E73">
        <v>0</v>
      </c>
      <c r="F73">
        <v>5.1892983770000001</v>
      </c>
      <c r="G73">
        <v>-2.2940055400000001</v>
      </c>
      <c r="H73">
        <v>182.2847257</v>
      </c>
      <c r="I73">
        <v>0</v>
      </c>
      <c r="J73">
        <v>2.98872583798487</v>
      </c>
      <c r="K73">
        <v>-4.9658296594734601</v>
      </c>
      <c r="L73">
        <v>110.591525357995</v>
      </c>
      <c r="M73">
        <v>0</v>
      </c>
      <c r="N73">
        <v>5.1831145300000001</v>
      </c>
      <c r="O73">
        <v>-2.162450486</v>
      </c>
      <c r="P73">
        <v>167.25307960000001</v>
      </c>
      <c r="Q73">
        <v>0</v>
      </c>
      <c r="R73">
        <v>2.5253721808903502</v>
      </c>
      <c r="S73">
        <v>-8.3504494145911199</v>
      </c>
      <c r="T73">
        <v>122.179556928</v>
      </c>
      <c r="U73">
        <v>0</v>
      </c>
      <c r="V73">
        <v>2.4907161289999999</v>
      </c>
      <c r="W73">
        <v>-8.4262862599999995</v>
      </c>
      <c r="X73">
        <v>325.50389150000001</v>
      </c>
      <c r="Y73">
        <v>0</v>
      </c>
      <c r="Z73">
        <v>2.37003415920756</v>
      </c>
      <c r="AA73">
        <v>-2.1686293733713198</v>
      </c>
      <c r="AB73">
        <v>116.524686379998</v>
      </c>
      <c r="AC73">
        <v>0</v>
      </c>
      <c r="AD73">
        <v>1.4669950839999999</v>
      </c>
      <c r="AE73">
        <v>-1.6068750549999999</v>
      </c>
      <c r="AF73">
        <v>12.24738009</v>
      </c>
      <c r="AG73">
        <v>0</v>
      </c>
      <c r="AH73">
        <v>2.1979748886699699</v>
      </c>
      <c r="AI73">
        <v>-3.71400176821657</v>
      </c>
      <c r="AJ73">
        <v>81.221294224000303</v>
      </c>
      <c r="AK73">
        <v>0</v>
      </c>
      <c r="AL73">
        <v>1.8304996120000001</v>
      </c>
      <c r="AM73">
        <v>-1.667645592</v>
      </c>
      <c r="AN73">
        <v>12.6714448</v>
      </c>
      <c r="AO73">
        <v>0</v>
      </c>
      <c r="AP73">
        <v>1.81023409053336</v>
      </c>
      <c r="AQ73">
        <v>-2.0511890105238799</v>
      </c>
      <c r="AR73">
        <v>61.3416924909979</v>
      </c>
      <c r="AS73">
        <v>0</v>
      </c>
      <c r="AT73">
        <v>0.93668714900000005</v>
      </c>
      <c r="AU73">
        <f>9.526014243*(-1)</f>
        <v>-9.5260142430000005</v>
      </c>
      <c r="AV73">
        <v>293.04288709999997</v>
      </c>
      <c r="AW73">
        <v>0</v>
      </c>
      <c r="AX73">
        <v>2.2255980657076999</v>
      </c>
      <c r="AY73">
        <v>-7.8367576817633502</v>
      </c>
      <c r="AZ73">
        <v>87.0679661209942</v>
      </c>
      <c r="BA73">
        <v>0</v>
      </c>
      <c r="BB73">
        <v>1.495699772</v>
      </c>
      <c r="BC73">
        <f>7.485729038*(-1)</f>
        <v>-7.4857290379999997</v>
      </c>
      <c r="BD73">
        <v>358.2724781</v>
      </c>
      <c r="BE73">
        <v>0</v>
      </c>
      <c r="BF73">
        <v>3.80123994805039</v>
      </c>
      <c r="BG73">
        <v>-1.9648713712872601</v>
      </c>
      <c r="BH73">
        <v>63.388189696997799</v>
      </c>
      <c r="BI73">
        <v>0</v>
      </c>
      <c r="BJ73">
        <v>1.576450533</v>
      </c>
      <c r="BK73">
        <f>8.132549504*(-1)</f>
        <v>-8.132549504</v>
      </c>
      <c r="BL73">
        <v>550.59504579999998</v>
      </c>
    </row>
    <row r="74" spans="1:64" x14ac:dyDescent="0.4">
      <c r="A74">
        <v>0</v>
      </c>
      <c r="B74">
        <v>3.9708997634113001</v>
      </c>
      <c r="C74">
        <v>-5.9202649646418397</v>
      </c>
      <c r="D74">
        <v>78.528882107995699</v>
      </c>
      <c r="E74">
        <v>0</v>
      </c>
      <c r="F74">
        <v>3.0960564129999999</v>
      </c>
      <c r="G74">
        <v>-8.0101213730000005</v>
      </c>
      <c r="H74">
        <v>215.69432990000001</v>
      </c>
      <c r="I74">
        <v>0</v>
      </c>
      <c r="J74">
        <v>3.0733035986259498</v>
      </c>
      <c r="K74">
        <v>-6.5810078347771697</v>
      </c>
      <c r="L74">
        <v>110.263870319999</v>
      </c>
      <c r="M74">
        <v>0</v>
      </c>
      <c r="N74">
        <v>3.014999929</v>
      </c>
      <c r="O74">
        <v>-8.7546929509999991</v>
      </c>
      <c r="P74">
        <v>461.193175</v>
      </c>
      <c r="Q74">
        <v>0</v>
      </c>
      <c r="R74">
        <v>2.33876043665901</v>
      </c>
      <c r="S74">
        <v>-8.8167050544535996</v>
      </c>
      <c r="T74">
        <v>126.016673698999</v>
      </c>
      <c r="U74">
        <v>0</v>
      </c>
      <c r="V74">
        <v>2.3408634350000002</v>
      </c>
      <c r="W74">
        <v>-8.8146218960000002</v>
      </c>
      <c r="X74">
        <v>483.61748160000002</v>
      </c>
      <c r="Y74">
        <v>0</v>
      </c>
      <c r="Z74">
        <v>1.8278554588184699</v>
      </c>
      <c r="AA74">
        <v>-9.7404351130008404</v>
      </c>
      <c r="AB74">
        <v>94.925076422005006</v>
      </c>
      <c r="AC74">
        <v>0</v>
      </c>
      <c r="AD74">
        <v>3.8872946850000001</v>
      </c>
      <c r="AE74">
        <v>-3.0431436550000002</v>
      </c>
      <c r="AF74">
        <v>138.19748179999999</v>
      </c>
      <c r="AG74">
        <v>0</v>
      </c>
      <c r="AH74">
        <v>2.3336401355190799</v>
      </c>
      <c r="AI74">
        <v>-8.0165584721465599</v>
      </c>
      <c r="AJ74">
        <v>94.857520241988794</v>
      </c>
      <c r="AK74">
        <v>0</v>
      </c>
      <c r="AL74">
        <v>1.7754849070000001</v>
      </c>
      <c r="AM74">
        <v>-8.7531062009999996</v>
      </c>
      <c r="AN74">
        <v>246.27170910000001</v>
      </c>
      <c r="AO74">
        <v>0</v>
      </c>
      <c r="AP74">
        <v>3.5956332016952701</v>
      </c>
      <c r="AQ74">
        <v>-4.0595716856201101</v>
      </c>
      <c r="AR74">
        <v>56.210381133001597</v>
      </c>
      <c r="AS74">
        <v>0</v>
      </c>
      <c r="AT74">
        <v>2.0971279370000002</v>
      </c>
      <c r="AU74">
        <f>2.646221152*(-1)</f>
        <v>-2.6462211519999999</v>
      </c>
      <c r="AV74">
        <v>27.52627099</v>
      </c>
      <c r="AW74">
        <v>0</v>
      </c>
      <c r="AX74">
        <v>2.7243072127768402</v>
      </c>
      <c r="AY74">
        <v>-5.7626643258333701</v>
      </c>
      <c r="AZ74">
        <v>50.742037209994997</v>
      </c>
      <c r="BA74">
        <v>0</v>
      </c>
      <c r="BB74">
        <v>3.5451859147439602</v>
      </c>
      <c r="BC74">
        <f>1.9488295770227*(-1)</f>
        <v>-1.9488295770227</v>
      </c>
      <c r="BD74">
        <v>135.09096256003201</v>
      </c>
      <c r="BE74">
        <v>0</v>
      </c>
      <c r="BF74">
        <v>1.2573906031637201</v>
      </c>
      <c r="BG74">
        <v>-8.6248076475578905</v>
      </c>
      <c r="BH74">
        <v>115.40253791600099</v>
      </c>
      <c r="BI74">
        <v>0</v>
      </c>
      <c r="BJ74">
        <v>0.83330420000000005</v>
      </c>
      <c r="BK74">
        <f>9.859905001*(-1)</f>
        <v>-9.8599050009999996</v>
      </c>
      <c r="BL74">
        <v>933.75168510000003</v>
      </c>
    </row>
    <row r="75" spans="1:64" x14ac:dyDescent="0.4">
      <c r="A75">
        <v>0</v>
      </c>
      <c r="B75">
        <v>3.2050064321121301</v>
      </c>
      <c r="C75">
        <v>-9.7228360637676605</v>
      </c>
      <c r="D75">
        <v>75.410269628999202</v>
      </c>
      <c r="E75">
        <v>0</v>
      </c>
      <c r="F75">
        <v>4.5871467929999996</v>
      </c>
      <c r="G75">
        <v>-5.5195629439999996</v>
      </c>
      <c r="H75">
        <v>328.03503369999999</v>
      </c>
      <c r="I75">
        <v>0</v>
      </c>
      <c r="J75">
        <v>3.2706381746589801</v>
      </c>
      <c r="K75">
        <v>-5.8234022598083497</v>
      </c>
      <c r="L75">
        <v>87.338416815997306</v>
      </c>
      <c r="M75">
        <v>0</v>
      </c>
      <c r="N75">
        <v>3.0186051100000002</v>
      </c>
      <c r="O75">
        <v>-7.0992067719999996</v>
      </c>
      <c r="P75">
        <v>280.22092950000001</v>
      </c>
      <c r="Q75">
        <v>0</v>
      </c>
      <c r="R75">
        <v>2.5996792903636701</v>
      </c>
      <c r="S75">
        <v>-6.3856159858648001</v>
      </c>
      <c r="T75">
        <v>66.736461287000495</v>
      </c>
      <c r="U75">
        <v>0</v>
      </c>
      <c r="V75">
        <v>2.634789944</v>
      </c>
      <c r="W75">
        <v>-5.8061144819999999</v>
      </c>
      <c r="X75">
        <v>115.2151846</v>
      </c>
      <c r="Y75">
        <v>0</v>
      </c>
      <c r="Z75">
        <v>4.3077111756514199</v>
      </c>
      <c r="AA75">
        <v>-3.0431603354141501</v>
      </c>
      <c r="AB75">
        <v>95.204707224009297</v>
      </c>
      <c r="AC75">
        <v>0</v>
      </c>
      <c r="AD75">
        <v>1.7815578270000001</v>
      </c>
      <c r="AE75">
        <v>-9.5258458160000004</v>
      </c>
      <c r="AF75">
        <v>678.13367500000004</v>
      </c>
      <c r="AG75">
        <v>0</v>
      </c>
      <c r="AH75">
        <v>1.71228262901519</v>
      </c>
      <c r="AI75">
        <v>-9.5774919887931294</v>
      </c>
      <c r="AJ75">
        <v>54.274038976000099</v>
      </c>
      <c r="AK75">
        <v>0</v>
      </c>
      <c r="AL75">
        <v>2.1003893929999999</v>
      </c>
      <c r="AM75">
        <v>-3.5474871979999998</v>
      </c>
      <c r="AN75">
        <v>71.509962959999996</v>
      </c>
      <c r="AO75">
        <v>0</v>
      </c>
      <c r="AP75">
        <v>3.5291016819429601</v>
      </c>
      <c r="AQ75">
        <v>-2.8984931168612</v>
      </c>
      <c r="AR75">
        <v>55.270131971003103</v>
      </c>
      <c r="AS75">
        <v>0</v>
      </c>
      <c r="AT75">
        <v>1.5069262839999999</v>
      </c>
      <c r="AU75">
        <f>1.975985455*(-1)</f>
        <v>-1.975985455</v>
      </c>
      <c r="AV75">
        <v>10.20209444</v>
      </c>
      <c r="AW75">
        <v>0</v>
      </c>
      <c r="AX75">
        <v>1.3788931594667699</v>
      </c>
      <c r="AY75">
        <v>-8.4288127066597003</v>
      </c>
      <c r="AZ75">
        <v>80.454381870993501</v>
      </c>
      <c r="BA75">
        <v>0</v>
      </c>
      <c r="BB75">
        <v>2.6166446493572399</v>
      </c>
      <c r="BC75">
        <f>6.67896000883388*(-1)</f>
        <v>-6.6789600088338803</v>
      </c>
      <c r="BD75">
        <v>110.45420824992399</v>
      </c>
      <c r="BE75">
        <v>0</v>
      </c>
      <c r="BF75">
        <v>2.3031671414825499</v>
      </c>
      <c r="BG75">
        <v>-7.8302605682521698</v>
      </c>
      <c r="BH75">
        <v>63.546793821995301</v>
      </c>
      <c r="BI75">
        <v>0</v>
      </c>
      <c r="BJ75">
        <v>3.9496329829999999</v>
      </c>
      <c r="BK75">
        <f>1.972429962*(-1)</f>
        <v>-1.9724299620000001</v>
      </c>
      <c r="BL75">
        <v>129.82713190000001</v>
      </c>
    </row>
    <row r="76" spans="1:64" x14ac:dyDescent="0.4">
      <c r="A76">
        <v>0</v>
      </c>
      <c r="B76">
        <v>4.4503581887363302</v>
      </c>
      <c r="C76">
        <v>-4.4195644339451103</v>
      </c>
      <c r="D76">
        <v>77.489265650998206</v>
      </c>
      <c r="E76">
        <v>0</v>
      </c>
      <c r="F76">
        <v>5.8956013990000002</v>
      </c>
      <c r="G76">
        <v>-1.3423862</v>
      </c>
      <c r="H76">
        <v>121.9553116</v>
      </c>
      <c r="I76">
        <v>0</v>
      </c>
      <c r="J76">
        <v>4.9424916873673803</v>
      </c>
      <c r="K76">
        <v>-2.1374656434056001</v>
      </c>
      <c r="L76">
        <v>32.060702663002303</v>
      </c>
      <c r="M76">
        <v>0</v>
      </c>
      <c r="N76">
        <v>3.492550386</v>
      </c>
      <c r="O76">
        <v>-2.7326248940000002</v>
      </c>
      <c r="P76">
        <v>108.39946019999999</v>
      </c>
      <c r="Q76">
        <v>0</v>
      </c>
      <c r="R76">
        <v>4.6517667202343498</v>
      </c>
      <c r="S76">
        <v>-2.1257169826417002</v>
      </c>
      <c r="T76">
        <v>29.532312489005498</v>
      </c>
      <c r="U76">
        <v>0</v>
      </c>
      <c r="V76">
        <v>4.7413383590000002</v>
      </c>
      <c r="W76">
        <v>-2.1240087289999998</v>
      </c>
      <c r="X76">
        <v>158.80309209999999</v>
      </c>
      <c r="Y76">
        <v>0</v>
      </c>
      <c r="Z76">
        <v>3.9700016790403798</v>
      </c>
      <c r="AA76">
        <v>-1.2707775027945001</v>
      </c>
      <c r="AB76">
        <v>55.574959343997698</v>
      </c>
      <c r="AC76">
        <v>0</v>
      </c>
      <c r="AD76">
        <v>3.9700016790000001</v>
      </c>
      <c r="AE76">
        <v>-1.2707775029999999</v>
      </c>
      <c r="AF76">
        <v>73.900499749999994</v>
      </c>
      <c r="AG76">
        <v>0</v>
      </c>
      <c r="AH76">
        <v>3.0150448983107401</v>
      </c>
      <c r="AI76">
        <v>-5.9313612431841696</v>
      </c>
      <c r="AJ76">
        <v>56.156667324001297</v>
      </c>
      <c r="AK76">
        <v>0</v>
      </c>
      <c r="AL76">
        <v>2.256779249</v>
      </c>
      <c r="AM76">
        <v>-8.0964814300000008</v>
      </c>
      <c r="AN76">
        <v>220.8811747</v>
      </c>
      <c r="AO76">
        <v>0</v>
      </c>
      <c r="AP76">
        <v>2.0446740115218298</v>
      </c>
      <c r="AQ76">
        <v>-5.3562681159818997</v>
      </c>
      <c r="AR76">
        <v>114.959107101996</v>
      </c>
      <c r="AS76">
        <v>0</v>
      </c>
      <c r="AT76">
        <v>3.3925667000000002</v>
      </c>
      <c r="AU76">
        <f>3.78393787*(-1)</f>
        <v>-3.7839378699999999</v>
      </c>
      <c r="AV76">
        <v>103.6825314</v>
      </c>
      <c r="AW76">
        <v>0</v>
      </c>
      <c r="AX76">
        <v>1.6059074461718199</v>
      </c>
      <c r="AY76">
        <v>-6.9293890892076302</v>
      </c>
      <c r="AZ76">
        <v>76.146918371989102</v>
      </c>
      <c r="BA76">
        <v>0</v>
      </c>
      <c r="BB76">
        <v>1.3777236943207001</v>
      </c>
      <c r="BC76">
        <f>2.16422411992352*(-1)</f>
        <v>-2.1642241199235199</v>
      </c>
      <c r="BD76">
        <v>14.109768470982001</v>
      </c>
      <c r="BE76">
        <v>0</v>
      </c>
      <c r="BF76">
        <v>1.5306800036724899</v>
      </c>
      <c r="BG76">
        <v>-5.3062726935187001</v>
      </c>
      <c r="BH76">
        <v>105.46386936600101</v>
      </c>
      <c r="BI76">
        <v>0</v>
      </c>
      <c r="BJ76">
        <v>1.1438051119999999</v>
      </c>
      <c r="BK76">
        <f>9.27832988*(-1)</f>
        <v>-9.2783298799999994</v>
      </c>
      <c r="BL76">
        <v>293.72979609999999</v>
      </c>
    </row>
    <row r="77" spans="1:64" x14ac:dyDescent="0.4">
      <c r="A77">
        <v>0</v>
      </c>
      <c r="B77">
        <v>3.2670509072681102</v>
      </c>
      <c r="C77">
        <v>-9.6156834815676806</v>
      </c>
      <c r="D77">
        <v>75.624387746996902</v>
      </c>
      <c r="E77">
        <v>0</v>
      </c>
      <c r="F77">
        <v>3.7485140270000001</v>
      </c>
      <c r="G77">
        <v>-8.3632126709999994</v>
      </c>
      <c r="H77">
        <v>493.09305469999998</v>
      </c>
      <c r="I77">
        <v>0</v>
      </c>
      <c r="J77">
        <v>2.9527250863101102</v>
      </c>
      <c r="K77">
        <v>-8.8788113728417208</v>
      </c>
      <c r="L77">
        <v>34.190108517999697</v>
      </c>
      <c r="M77">
        <v>0</v>
      </c>
      <c r="N77">
        <v>4.7473139509999998</v>
      </c>
      <c r="O77">
        <v>-5.0888888349999997</v>
      </c>
      <c r="P77">
        <v>211.82759160000001</v>
      </c>
      <c r="Q77">
        <v>0</v>
      </c>
      <c r="R77">
        <v>2.56049343168034</v>
      </c>
      <c r="S77">
        <v>-4.5203465183715199</v>
      </c>
      <c r="T77">
        <v>141.71187488699701</v>
      </c>
      <c r="U77">
        <v>0</v>
      </c>
      <c r="V77">
        <v>2.600691029</v>
      </c>
      <c r="W77">
        <v>-4.3519291459999998</v>
      </c>
      <c r="X77">
        <v>87.7507813</v>
      </c>
      <c r="Y77">
        <v>0</v>
      </c>
      <c r="Z77">
        <v>3.8842340324515101</v>
      </c>
      <c r="AA77">
        <v>-3.7415401287419598</v>
      </c>
      <c r="AB77">
        <v>54.750974700000299</v>
      </c>
      <c r="AC77">
        <v>0</v>
      </c>
      <c r="AD77">
        <v>3.7702415519999999</v>
      </c>
      <c r="AE77">
        <v>-3.884051886</v>
      </c>
      <c r="AF77">
        <v>184.72559330000001</v>
      </c>
      <c r="AG77">
        <v>0</v>
      </c>
      <c r="AH77">
        <v>3.3287064735106</v>
      </c>
      <c r="AI77">
        <v>-0.97568791283730905</v>
      </c>
      <c r="AJ77">
        <v>94.659770722995702</v>
      </c>
      <c r="AK77">
        <v>0</v>
      </c>
      <c r="AL77">
        <v>3.1777170589999999</v>
      </c>
      <c r="AM77">
        <v>-5.186680204</v>
      </c>
      <c r="AN77">
        <v>122.37712070000001</v>
      </c>
      <c r="AO77">
        <v>0</v>
      </c>
      <c r="AP77">
        <v>1.61772451144591</v>
      </c>
      <c r="AQ77">
        <v>-9.5071054806577795</v>
      </c>
      <c r="AR77">
        <v>87.805764425996998</v>
      </c>
      <c r="AS77">
        <v>0</v>
      </c>
      <c r="AT77">
        <v>3.6062588099999999</v>
      </c>
      <c r="AU77">
        <f>2.725052044*(-1)</f>
        <v>-2.7250520439999999</v>
      </c>
      <c r="AV77">
        <v>68.200722459999994</v>
      </c>
      <c r="AW77">
        <v>0</v>
      </c>
      <c r="AX77">
        <v>1.4804342621928901</v>
      </c>
      <c r="AY77">
        <v>-9.2919037461248593</v>
      </c>
      <c r="AZ77">
        <v>50.807106178006499</v>
      </c>
      <c r="BA77">
        <v>0</v>
      </c>
      <c r="BB77">
        <v>3.0459548840077399</v>
      </c>
      <c r="BC77">
        <f>5.23302270207813*(-1)</f>
        <v>-5.2330227020781299</v>
      </c>
      <c r="BD77">
        <v>101.283647780073</v>
      </c>
      <c r="BE77">
        <v>0</v>
      </c>
      <c r="BF77">
        <v>1.73382147811203</v>
      </c>
      <c r="BG77">
        <v>-8.9632756373445996</v>
      </c>
      <c r="BH77">
        <v>59.556653170999198</v>
      </c>
      <c r="BI77">
        <v>0</v>
      </c>
      <c r="BJ77">
        <v>2.104937837</v>
      </c>
      <c r="BK77">
        <f>8.251378727*(-1)</f>
        <v>-8.2513787270000005</v>
      </c>
      <c r="BL77">
        <v>399.10023510000002</v>
      </c>
    </row>
    <row r="78" spans="1:64" x14ac:dyDescent="0.4">
      <c r="A78">
        <v>0</v>
      </c>
      <c r="B78">
        <v>5.2573283193319602</v>
      </c>
      <c r="C78">
        <v>-2.3981382590900502</v>
      </c>
      <c r="D78">
        <v>34.5250145840036</v>
      </c>
      <c r="E78">
        <v>0</v>
      </c>
      <c r="F78">
        <v>4.6332443369999998</v>
      </c>
      <c r="G78">
        <v>-4.780289958</v>
      </c>
      <c r="H78">
        <v>362.31691610000001</v>
      </c>
      <c r="I78">
        <v>0</v>
      </c>
      <c r="J78">
        <v>3.1129869190006501</v>
      </c>
      <c r="K78">
        <v>-7.6537894711058998</v>
      </c>
      <c r="L78">
        <v>111.774155800994</v>
      </c>
      <c r="M78">
        <v>0</v>
      </c>
      <c r="N78">
        <v>2.372794436</v>
      </c>
      <c r="O78">
        <v>-9.84760861</v>
      </c>
      <c r="P78">
        <v>869.30898379999996</v>
      </c>
      <c r="Q78">
        <v>0</v>
      </c>
      <c r="R78">
        <v>2.50051701523951</v>
      </c>
      <c r="S78">
        <v>-8.0231706589789695</v>
      </c>
      <c r="T78">
        <v>136.36901834200299</v>
      </c>
      <c r="U78">
        <v>0</v>
      </c>
      <c r="V78">
        <v>2.5313509110000001</v>
      </c>
      <c r="W78">
        <v>-8.7698567619999999</v>
      </c>
      <c r="X78">
        <v>184.5320547</v>
      </c>
      <c r="Y78">
        <v>0</v>
      </c>
      <c r="Z78">
        <v>2.6923093454088698</v>
      </c>
      <c r="AA78">
        <v>-6.5919601329191204</v>
      </c>
      <c r="AB78">
        <v>55.4666614009911</v>
      </c>
      <c r="AC78">
        <v>0</v>
      </c>
      <c r="AD78">
        <v>2.8452843890000001</v>
      </c>
      <c r="AE78">
        <v>-6.3477203830000004</v>
      </c>
      <c r="AF78">
        <v>347.12030520000002</v>
      </c>
      <c r="AG78">
        <v>0</v>
      </c>
      <c r="AH78">
        <v>2.1713350455027101</v>
      </c>
      <c r="AI78">
        <v>-6.1343046379545898</v>
      </c>
      <c r="AJ78">
        <v>127.212059298006</v>
      </c>
      <c r="AK78">
        <v>0</v>
      </c>
      <c r="AL78">
        <v>3.3287064740000001</v>
      </c>
      <c r="AM78">
        <v>-0.97568791300000002</v>
      </c>
      <c r="AN78">
        <v>18.99663408</v>
      </c>
      <c r="AO78">
        <v>0</v>
      </c>
      <c r="AP78">
        <v>1.7598254644532501</v>
      </c>
      <c r="AQ78">
        <v>-8.8824125647161694</v>
      </c>
      <c r="AR78">
        <v>48.402441905011003</v>
      </c>
      <c r="AS78">
        <v>0</v>
      </c>
      <c r="AT78">
        <v>2.0674385119999998</v>
      </c>
      <c r="AU78">
        <f>5.274616574*(-1)</f>
        <v>-5.2746165740000004</v>
      </c>
      <c r="AV78">
        <v>67.146163079999994</v>
      </c>
      <c r="AW78">
        <v>0</v>
      </c>
      <c r="AX78">
        <v>1.5324646365938599</v>
      </c>
      <c r="AY78">
        <v>-7.38480937812208</v>
      </c>
      <c r="AZ78">
        <v>64.614288651006007</v>
      </c>
      <c r="BA78">
        <v>0</v>
      </c>
      <c r="BB78">
        <v>2.8801367850210999</v>
      </c>
      <c r="BC78">
        <f>5.18733519584104*(-1)</f>
        <v>-5.1873351958410403</v>
      </c>
      <c r="BD78">
        <v>112.80528872401899</v>
      </c>
      <c r="BE78">
        <v>0</v>
      </c>
      <c r="BF78">
        <v>1.2221559801636599</v>
      </c>
      <c r="BG78">
        <v>-9.2045381972217193</v>
      </c>
      <c r="BH78">
        <v>56.581801180000099</v>
      </c>
      <c r="BI78">
        <v>0</v>
      </c>
      <c r="BJ78">
        <v>1.51265654</v>
      </c>
      <c r="BK78">
        <f>6.467866909*(-1)</f>
        <v>-6.4678669089999996</v>
      </c>
      <c r="BL78">
        <v>82.732655019999996</v>
      </c>
    </row>
    <row r="79" spans="1:64" x14ac:dyDescent="0.4">
      <c r="A79">
        <v>0</v>
      </c>
      <c r="B79">
        <v>4.7841545940319197</v>
      </c>
      <c r="C79">
        <v>-5.7309700680572604</v>
      </c>
      <c r="D79">
        <v>33.129311681004701</v>
      </c>
      <c r="E79">
        <v>0</v>
      </c>
      <c r="F79">
        <v>5.1380993159999999</v>
      </c>
      <c r="G79">
        <v>-3.978414715</v>
      </c>
      <c r="H79">
        <v>169.5583589</v>
      </c>
      <c r="I79">
        <v>0</v>
      </c>
      <c r="J79">
        <v>3.6037560561551101</v>
      </c>
      <c r="K79">
        <v>-2.9388776608873601</v>
      </c>
      <c r="L79">
        <v>64.054732263997707</v>
      </c>
      <c r="M79">
        <v>0</v>
      </c>
      <c r="N79">
        <v>2.4658549939999999</v>
      </c>
      <c r="O79">
        <v>-8.7222124779999994</v>
      </c>
      <c r="P79">
        <v>264.10127999999997</v>
      </c>
      <c r="Q79">
        <v>0</v>
      </c>
      <c r="R79">
        <v>2.1866633552058499</v>
      </c>
      <c r="S79">
        <v>-9.3305161942139794</v>
      </c>
      <c r="T79">
        <v>126.228652990001</v>
      </c>
      <c r="U79">
        <v>0</v>
      </c>
      <c r="V79">
        <v>2.1992465000000001</v>
      </c>
      <c r="W79">
        <v>-9.3206970709999997</v>
      </c>
      <c r="X79">
        <v>566.89955850000001</v>
      </c>
      <c r="Y79">
        <v>0</v>
      </c>
      <c r="Z79">
        <v>2.11594559957501</v>
      </c>
      <c r="AA79">
        <v>-9.30565754516096</v>
      </c>
      <c r="AB79">
        <v>96.467609854997093</v>
      </c>
      <c r="AC79">
        <v>0</v>
      </c>
      <c r="AD79">
        <v>1.7818818030000001</v>
      </c>
      <c r="AE79">
        <v>-9.6786117249999997</v>
      </c>
      <c r="AF79">
        <v>737.40188149999994</v>
      </c>
      <c r="AG79">
        <v>0</v>
      </c>
      <c r="AH79">
        <v>1.6134820635396201</v>
      </c>
      <c r="AI79">
        <v>-9.6701406003537294</v>
      </c>
      <c r="AJ79">
        <v>99.081455899999099</v>
      </c>
      <c r="AK79">
        <v>0</v>
      </c>
      <c r="AL79">
        <v>2.4261317280000001</v>
      </c>
      <c r="AM79">
        <v>-5.6992392829999998</v>
      </c>
      <c r="AN79">
        <v>115.2093225</v>
      </c>
      <c r="AO79">
        <v>0</v>
      </c>
      <c r="AP79">
        <v>1.8036613185329</v>
      </c>
      <c r="AQ79">
        <v>-4.7651541440859999</v>
      </c>
      <c r="AR79">
        <v>53.831950410996797</v>
      </c>
      <c r="AS79">
        <v>0</v>
      </c>
      <c r="AT79">
        <v>1.790008702</v>
      </c>
      <c r="AU79">
        <f>8.768716535*(-1)</f>
        <v>-8.7687165349999994</v>
      </c>
      <c r="AV79">
        <v>235.5270084</v>
      </c>
      <c r="AW79">
        <v>0</v>
      </c>
      <c r="AX79">
        <v>3.8093940460820801</v>
      </c>
      <c r="AY79">
        <v>-1.9489709113660201</v>
      </c>
      <c r="AZ79">
        <v>84.975269614995298</v>
      </c>
      <c r="BA79">
        <v>0</v>
      </c>
      <c r="BB79">
        <v>3.0594248346867601</v>
      </c>
      <c r="BC79">
        <f>5.92168162860169*(-1)</f>
        <v>-5.9216816286016902</v>
      </c>
      <c r="BD79">
        <v>119.005572934052</v>
      </c>
      <c r="BE79">
        <v>0</v>
      </c>
      <c r="BF79">
        <v>1.3834778802604899</v>
      </c>
      <c r="BG79">
        <v>-9.3703430810289099</v>
      </c>
      <c r="BH79">
        <v>72.750373056995102</v>
      </c>
      <c r="BI79">
        <v>0</v>
      </c>
      <c r="BJ79">
        <v>1.24575127</v>
      </c>
      <c r="BK79">
        <f>9.023844791*(-1)</f>
        <v>-9.0238447910000001</v>
      </c>
      <c r="BL79">
        <v>378.41377970000002</v>
      </c>
    </row>
    <row r="80" spans="1:64" x14ac:dyDescent="0.4">
      <c r="A80">
        <v>0</v>
      </c>
      <c r="B80">
        <v>5.60049220873747</v>
      </c>
      <c r="C80">
        <v>-1.3423847688891399</v>
      </c>
      <c r="D80">
        <v>33.675176609001902</v>
      </c>
      <c r="E80">
        <v>0</v>
      </c>
      <c r="F80">
        <v>3.96400482</v>
      </c>
      <c r="G80">
        <v>-7.191864442</v>
      </c>
      <c r="H80">
        <v>375.54221910000001</v>
      </c>
      <c r="I80">
        <v>0</v>
      </c>
      <c r="J80">
        <v>4.2054973060952099</v>
      </c>
      <c r="K80">
        <v>-5.1961247314215004</v>
      </c>
      <c r="L80">
        <v>32.513548410002798</v>
      </c>
      <c r="M80">
        <v>0</v>
      </c>
      <c r="N80">
        <v>2.962156271</v>
      </c>
      <c r="O80">
        <v>-6.4329871379999997</v>
      </c>
      <c r="P80">
        <v>132.2235167</v>
      </c>
      <c r="Q80">
        <v>0</v>
      </c>
      <c r="R80">
        <v>2.5554081555137498</v>
      </c>
      <c r="S80">
        <v>-6.2297755531158598</v>
      </c>
      <c r="T80">
        <v>89.138672125998696</v>
      </c>
      <c r="U80">
        <v>0</v>
      </c>
      <c r="V80">
        <v>2.8339697460000002</v>
      </c>
      <c r="W80">
        <v>-6.0557935460000003</v>
      </c>
      <c r="X80">
        <v>164.2964514</v>
      </c>
      <c r="Y80">
        <v>0</v>
      </c>
      <c r="Z80">
        <v>2.83712260847429</v>
      </c>
      <c r="AA80">
        <v>-3.194089387849</v>
      </c>
      <c r="AB80">
        <v>82.707530897998296</v>
      </c>
      <c r="AC80">
        <v>0</v>
      </c>
      <c r="AD80">
        <v>2.9143200490000001</v>
      </c>
      <c r="AE80">
        <v>-2.883281835</v>
      </c>
      <c r="AF80">
        <v>87.223031219999996</v>
      </c>
      <c r="AG80">
        <v>0</v>
      </c>
      <c r="AH80">
        <v>2.0341778405243902</v>
      </c>
      <c r="AI80">
        <v>-1.9526762737666501</v>
      </c>
      <c r="AJ80">
        <v>110.871474129002</v>
      </c>
      <c r="AK80">
        <v>0</v>
      </c>
      <c r="AL80">
        <v>1.4187728639999999</v>
      </c>
      <c r="AM80">
        <v>-9.7892988019999994</v>
      </c>
      <c r="AN80">
        <v>508.4392876</v>
      </c>
      <c r="AO80">
        <v>0</v>
      </c>
      <c r="AP80">
        <v>2.06547131748018</v>
      </c>
      <c r="AQ80">
        <v>-8.1858277606100405</v>
      </c>
      <c r="AR80">
        <v>49.314490175005602</v>
      </c>
      <c r="AS80">
        <v>0</v>
      </c>
      <c r="AT80">
        <v>1.753296331</v>
      </c>
      <c r="AU80">
        <f>5.038496086*(-1)</f>
        <v>-5.0384960860000003</v>
      </c>
      <c r="AV80">
        <v>36.307123619999999</v>
      </c>
      <c r="AW80">
        <v>0</v>
      </c>
      <c r="AX80">
        <v>2.8543417060590599</v>
      </c>
      <c r="AY80">
        <v>-5.2454628463509003</v>
      </c>
      <c r="AZ80">
        <v>86.576614090008604</v>
      </c>
      <c r="BA80">
        <v>0</v>
      </c>
      <c r="BB80">
        <v>2.35987956164966</v>
      </c>
      <c r="BC80">
        <f>7.52241006005876*(-1)</f>
        <v>-7.5224100600587596</v>
      </c>
      <c r="BD80">
        <v>144.84690667199899</v>
      </c>
      <c r="BE80">
        <v>0</v>
      </c>
      <c r="BF80">
        <v>1.56291941580578</v>
      </c>
      <c r="BG80">
        <v>-6.1091464772072701</v>
      </c>
      <c r="BH80">
        <v>57.0642841050066</v>
      </c>
      <c r="BI80">
        <v>0</v>
      </c>
      <c r="BJ80">
        <v>1.303503844</v>
      </c>
      <c r="BK80">
        <f>9.539438825*(-1)</f>
        <v>-9.5394388249999995</v>
      </c>
      <c r="BL80">
        <v>348.93624510000001</v>
      </c>
    </row>
    <row r="81" spans="1:64" x14ac:dyDescent="0.4">
      <c r="A81">
        <v>0</v>
      </c>
      <c r="B81">
        <v>3.6846911936026201</v>
      </c>
      <c r="C81">
        <v>-8.5322576695038101</v>
      </c>
      <c r="D81">
        <v>34.424142404001003</v>
      </c>
      <c r="E81">
        <v>0</v>
      </c>
      <c r="F81">
        <v>5.0072301489999997</v>
      </c>
      <c r="G81">
        <v>-4.2734423140000004</v>
      </c>
      <c r="H81">
        <v>175.26494349999999</v>
      </c>
      <c r="I81">
        <v>0</v>
      </c>
      <c r="J81">
        <v>3.0150149640974</v>
      </c>
      <c r="K81">
        <v>-6.2482459855164301</v>
      </c>
      <c r="L81">
        <v>62.448952730002901</v>
      </c>
      <c r="M81">
        <v>0</v>
      </c>
      <c r="N81">
        <v>2.7062904379999999</v>
      </c>
      <c r="O81">
        <v>-2.4102432180000002</v>
      </c>
      <c r="P81">
        <v>43.347299599999999</v>
      </c>
      <c r="Q81">
        <v>0</v>
      </c>
      <c r="R81">
        <v>2.5253721808903502</v>
      </c>
      <c r="S81">
        <v>-8.3504494145911199</v>
      </c>
      <c r="T81">
        <v>128.147105998999</v>
      </c>
      <c r="U81">
        <v>0</v>
      </c>
      <c r="V81">
        <v>2.4529086360000001</v>
      </c>
      <c r="W81">
        <v>-8.5540245529999996</v>
      </c>
      <c r="X81">
        <v>331.17801630000002</v>
      </c>
      <c r="Y81">
        <v>0</v>
      </c>
      <c r="Z81">
        <v>1.8474459166842301</v>
      </c>
      <c r="AA81">
        <v>-8.1643655207032708</v>
      </c>
      <c r="AB81">
        <v>80.353474628995102</v>
      </c>
      <c r="AC81">
        <v>0</v>
      </c>
      <c r="AD81">
        <v>2.1610549959999998</v>
      </c>
      <c r="AE81">
        <v>-7.872805638</v>
      </c>
      <c r="AF81">
        <v>258.48844750000001</v>
      </c>
      <c r="AG81">
        <v>0</v>
      </c>
      <c r="AH81">
        <v>1.5059918323093999</v>
      </c>
      <c r="AI81">
        <v>-7.1688977238966602</v>
      </c>
      <c r="AJ81">
        <v>71.284471031991401</v>
      </c>
      <c r="AK81">
        <v>0</v>
      </c>
      <c r="AL81">
        <v>1.781471933</v>
      </c>
      <c r="AM81">
        <v>-1.7490044010000001</v>
      </c>
      <c r="AN81">
        <v>15.18849743</v>
      </c>
      <c r="AO81">
        <v>0</v>
      </c>
      <c r="AP81">
        <v>1.6267009085209601</v>
      </c>
      <c r="AQ81">
        <v>-8.2544570761534697</v>
      </c>
      <c r="AR81">
        <v>120.522782012005</v>
      </c>
      <c r="AS81">
        <v>0</v>
      </c>
      <c r="AT81">
        <v>1.239429729</v>
      </c>
      <c r="AU81">
        <f>9.198255613*(-1)</f>
        <v>-9.1982556130000006</v>
      </c>
      <c r="AV81">
        <v>160.918882</v>
      </c>
      <c r="AW81">
        <v>0</v>
      </c>
      <c r="AX81">
        <v>1.5528280637643399</v>
      </c>
      <c r="AY81">
        <v>-2.4594015726060698</v>
      </c>
      <c r="AZ81">
        <v>67.6061725720064</v>
      </c>
      <c r="BA81">
        <v>0</v>
      </c>
      <c r="BB81">
        <v>1.09568412231752</v>
      </c>
      <c r="BC81">
        <f>9.01277913334945*(-1)</f>
        <v>-9.0127791333494507</v>
      </c>
      <c r="BD81">
        <v>164.006924292072</v>
      </c>
      <c r="BE81">
        <v>0</v>
      </c>
      <c r="BF81">
        <v>1.5131349143367301</v>
      </c>
      <c r="BG81">
        <v>-9.1825512396131099</v>
      </c>
      <c r="BH81">
        <v>76.894819439003101</v>
      </c>
      <c r="BI81">
        <v>0</v>
      </c>
      <c r="BJ81">
        <v>0.97174582300000001</v>
      </c>
      <c r="BK81">
        <f>8.904875704*(-1)</f>
        <v>-8.9048757040000002</v>
      </c>
      <c r="BL81">
        <v>362.78294010000002</v>
      </c>
    </row>
    <row r="82" spans="1:64" x14ac:dyDescent="0.4">
      <c r="A82">
        <v>0</v>
      </c>
      <c r="B82">
        <v>4.6868707680775303</v>
      </c>
      <c r="C82">
        <v>-4.7560015024529099</v>
      </c>
      <c r="D82">
        <v>32.050496969000903</v>
      </c>
      <c r="E82">
        <v>0</v>
      </c>
      <c r="F82">
        <v>5.5478518350000003</v>
      </c>
      <c r="G82">
        <v>-1.3422849939999999</v>
      </c>
      <c r="H82">
        <v>108.5348005</v>
      </c>
      <c r="I82">
        <v>0</v>
      </c>
      <c r="J82">
        <v>3.1936576320602201</v>
      </c>
      <c r="K82">
        <v>-2.8630444662254999</v>
      </c>
      <c r="L82">
        <v>110.413935384</v>
      </c>
      <c r="M82">
        <v>0</v>
      </c>
      <c r="N82">
        <v>3.7186308380000002</v>
      </c>
      <c r="O82">
        <v>-0.68555483800000006</v>
      </c>
      <c r="P82">
        <v>26.484532210000001</v>
      </c>
      <c r="Q82">
        <v>0</v>
      </c>
      <c r="R82">
        <v>4.7899265345644597</v>
      </c>
      <c r="S82">
        <v>-2.8641640816242599</v>
      </c>
      <c r="T82">
        <v>29.282508968994001</v>
      </c>
      <c r="U82">
        <v>0</v>
      </c>
      <c r="V82">
        <v>4.4250800320000003</v>
      </c>
      <c r="W82">
        <v>-2.8069936919999998</v>
      </c>
      <c r="X82">
        <v>225.90185940000001</v>
      </c>
      <c r="Y82">
        <v>0</v>
      </c>
      <c r="Z82">
        <v>4.4919663338871398</v>
      </c>
      <c r="AA82">
        <v>-2.57870629083975</v>
      </c>
      <c r="AB82">
        <v>55.997914837993399</v>
      </c>
      <c r="AC82">
        <v>0</v>
      </c>
      <c r="AD82">
        <v>3.991524343</v>
      </c>
      <c r="AE82">
        <v>-2.4757566209999999</v>
      </c>
      <c r="AF82">
        <v>160.966511</v>
      </c>
      <c r="AG82">
        <v>0</v>
      </c>
      <c r="AH82">
        <v>2.0375834588188702</v>
      </c>
      <c r="AI82">
        <v>-6.1203966157391996</v>
      </c>
      <c r="AJ82">
        <v>69.937306220992397</v>
      </c>
      <c r="AK82">
        <v>0</v>
      </c>
      <c r="AL82">
        <v>1.479488082</v>
      </c>
      <c r="AM82">
        <v>-6.8550470470000002</v>
      </c>
      <c r="AN82">
        <v>70.531791440000006</v>
      </c>
      <c r="AO82">
        <v>0</v>
      </c>
      <c r="AP82">
        <v>1.9685292713664699</v>
      </c>
      <c r="AQ82">
        <v>-8.9285325085917204</v>
      </c>
      <c r="AR82">
        <v>48.544530341998303</v>
      </c>
      <c r="AS82">
        <v>0</v>
      </c>
      <c r="AT82">
        <v>1.020889546</v>
      </c>
      <c r="AU82">
        <f>9.994392166*(-1)</f>
        <v>-9.9943921660000008</v>
      </c>
      <c r="AV82">
        <v>4485.8454890000003</v>
      </c>
      <c r="AW82">
        <v>0</v>
      </c>
      <c r="AX82">
        <v>2.9335515704972002</v>
      </c>
      <c r="AY82">
        <v>-5.7684439301719301</v>
      </c>
      <c r="AZ82">
        <v>101.474476550996</v>
      </c>
      <c r="BA82">
        <v>0</v>
      </c>
      <c r="BB82">
        <v>1.32881240521565</v>
      </c>
      <c r="BC82">
        <f>9.62558423830477*(-1)</f>
        <v>-9.6255842383047696</v>
      </c>
      <c r="BD82">
        <v>232.52226655802201</v>
      </c>
      <c r="BE82">
        <v>0</v>
      </c>
      <c r="BF82">
        <v>2.2037240140916499</v>
      </c>
      <c r="BG82">
        <v>-8.0414984658603696</v>
      </c>
      <c r="BH82">
        <v>55.728704004999599</v>
      </c>
      <c r="BI82">
        <v>0</v>
      </c>
      <c r="BJ82">
        <v>1.659920056</v>
      </c>
      <c r="BK82">
        <f>5.862087463*(-1)</f>
        <v>-5.8620874629999999</v>
      </c>
      <c r="BL82">
        <v>119.9795053</v>
      </c>
    </row>
    <row r="83" spans="1:64" x14ac:dyDescent="0.4">
      <c r="A83">
        <v>0</v>
      </c>
      <c r="B83">
        <v>5.0493870379605301</v>
      </c>
      <c r="C83">
        <v>-3.27984791184294</v>
      </c>
      <c r="D83">
        <v>32.398527855002598</v>
      </c>
      <c r="E83">
        <v>0</v>
      </c>
      <c r="F83">
        <v>3.6957499760000001</v>
      </c>
      <c r="G83">
        <v>-8.0166720589999994</v>
      </c>
      <c r="H83">
        <v>399.61850099999998</v>
      </c>
      <c r="I83">
        <v>0</v>
      </c>
      <c r="J83">
        <v>4.1829933848653704</v>
      </c>
      <c r="K83">
        <v>-0.72537791726952106</v>
      </c>
      <c r="L83">
        <v>33.545474810998698</v>
      </c>
      <c r="M83">
        <v>0</v>
      </c>
      <c r="N83">
        <v>3.0340567279999999</v>
      </c>
      <c r="O83">
        <v>-6.4874715409999997</v>
      </c>
      <c r="P83">
        <v>179.46740840000001</v>
      </c>
      <c r="Q83">
        <v>0</v>
      </c>
      <c r="R83">
        <v>2.9560882169726201</v>
      </c>
      <c r="S83">
        <v>-5.5313348296692997</v>
      </c>
      <c r="T83">
        <v>138.44905284300299</v>
      </c>
      <c r="U83">
        <v>0</v>
      </c>
      <c r="V83">
        <v>2.7012076760000001</v>
      </c>
      <c r="W83">
        <v>-4.932124848</v>
      </c>
      <c r="X83">
        <v>148.1720062</v>
      </c>
      <c r="Y83">
        <v>0</v>
      </c>
      <c r="Z83">
        <v>2.2994657408041599</v>
      </c>
      <c r="AA83">
        <v>-7.6030820742926597</v>
      </c>
      <c r="AB83">
        <v>96.064384060999103</v>
      </c>
      <c r="AC83">
        <v>0</v>
      </c>
      <c r="AD83">
        <v>1.6411367809999999</v>
      </c>
      <c r="AE83">
        <v>-9.9051522639999998</v>
      </c>
      <c r="AF83">
        <v>984.53858809999997</v>
      </c>
      <c r="AG83">
        <v>0</v>
      </c>
      <c r="AH83">
        <v>1.80310869296107</v>
      </c>
      <c r="AI83">
        <v>-9.1824674227563392</v>
      </c>
      <c r="AJ83">
        <v>49.823642689007102</v>
      </c>
      <c r="AK83">
        <v>0</v>
      </c>
      <c r="AL83">
        <v>2.0309040810000001</v>
      </c>
      <c r="AM83">
        <v>-6.291852252</v>
      </c>
      <c r="AN83">
        <v>161.00925280000001</v>
      </c>
      <c r="AO83">
        <v>0</v>
      </c>
      <c r="AP83">
        <v>1.7758513532887801</v>
      </c>
      <c r="AQ83">
        <v>-8.8765465697690296</v>
      </c>
      <c r="AR83">
        <v>46.887356967999899</v>
      </c>
      <c r="AS83">
        <v>0</v>
      </c>
      <c r="AT83">
        <v>1.8531189800000001</v>
      </c>
      <c r="AU83">
        <f>8.641463879*(-1)</f>
        <v>-8.6414638789999998</v>
      </c>
      <c r="AV83">
        <v>263.6500236</v>
      </c>
      <c r="AW83">
        <v>0</v>
      </c>
      <c r="AX83">
        <v>2.9370072990032901</v>
      </c>
      <c r="AY83">
        <v>-6.4745520807297297</v>
      </c>
      <c r="AZ83">
        <v>49.891382722998898</v>
      </c>
      <c r="BA83">
        <v>0</v>
      </c>
      <c r="BB83">
        <v>1.2053922385183</v>
      </c>
      <c r="BC83">
        <f>1.71344706207588*(-1)</f>
        <v>-1.7134470620758799</v>
      </c>
      <c r="BD83">
        <v>8.1201882559107599</v>
      </c>
      <c r="BE83">
        <v>0</v>
      </c>
      <c r="BF83">
        <v>1.6022501987972599</v>
      </c>
      <c r="BG83">
        <v>-9.1043829040757593</v>
      </c>
      <c r="BH83">
        <v>58.053335963006198</v>
      </c>
      <c r="BI83">
        <v>0</v>
      </c>
      <c r="BJ83">
        <v>1.921579838</v>
      </c>
      <c r="BK83">
        <f>8.647509323*(-1)</f>
        <v>-8.6475093229999995</v>
      </c>
      <c r="BL83">
        <v>355.17481020000002</v>
      </c>
    </row>
    <row r="84" spans="1:64" x14ac:dyDescent="0.4">
      <c r="A84">
        <v>0</v>
      </c>
      <c r="B84">
        <v>3.1949879499936298</v>
      </c>
      <c r="C84">
        <v>-9.3222505951889296</v>
      </c>
      <c r="D84">
        <v>78.9050772440023</v>
      </c>
      <c r="E84">
        <v>0</v>
      </c>
      <c r="F84">
        <v>3.5573334079999999</v>
      </c>
      <c r="G84">
        <v>-3.1123327519999999</v>
      </c>
      <c r="H84">
        <v>75.201115180000002</v>
      </c>
      <c r="I84">
        <v>0</v>
      </c>
      <c r="J84">
        <v>2.8470622499982299</v>
      </c>
      <c r="K84">
        <v>-6.8940981080174799</v>
      </c>
      <c r="L84">
        <v>64.112430756998904</v>
      </c>
      <c r="M84">
        <v>0</v>
      </c>
      <c r="N84">
        <v>3.1523300339999998</v>
      </c>
      <c r="O84">
        <v>-5.6690225539999997</v>
      </c>
      <c r="P84">
        <v>182.42919459999999</v>
      </c>
      <c r="Q84">
        <v>0</v>
      </c>
      <c r="R84">
        <v>3.3410768325401401</v>
      </c>
      <c r="S84">
        <v>-4.1298814865554796</v>
      </c>
      <c r="T84">
        <v>68.018945301002503</v>
      </c>
      <c r="U84">
        <v>0</v>
      </c>
      <c r="V84">
        <v>3.169249668</v>
      </c>
      <c r="W84">
        <v>-3.9540647949999999</v>
      </c>
      <c r="X84">
        <v>136.78584230000001</v>
      </c>
      <c r="Y84">
        <v>0</v>
      </c>
      <c r="Z84">
        <v>2.6850268318331798</v>
      </c>
      <c r="AA84">
        <v>-6.0627615579635004</v>
      </c>
      <c r="AB84">
        <v>53.219869720996897</v>
      </c>
      <c r="AC84">
        <v>0</v>
      </c>
      <c r="AD84">
        <v>2.193825055</v>
      </c>
      <c r="AE84">
        <v>-7.7988368760000002</v>
      </c>
      <c r="AF84">
        <v>395.71476890000002</v>
      </c>
      <c r="AG84">
        <v>0</v>
      </c>
      <c r="AH84">
        <v>1.6273396118955601</v>
      </c>
      <c r="AI84">
        <v>-9.2500130456594896</v>
      </c>
      <c r="AJ84">
        <v>111.66064803600599</v>
      </c>
      <c r="AK84">
        <v>0</v>
      </c>
      <c r="AL84">
        <v>2.1413098759999998</v>
      </c>
      <c r="AM84">
        <v>-6.4368401510000002</v>
      </c>
      <c r="AN84">
        <v>117.2673733</v>
      </c>
      <c r="AO84">
        <v>0</v>
      </c>
      <c r="AP84">
        <v>3.4623154426813501</v>
      </c>
      <c r="AQ84">
        <v>-4.8009212354657</v>
      </c>
      <c r="AR84">
        <v>80.612052023003301</v>
      </c>
      <c r="AS84">
        <v>0</v>
      </c>
      <c r="AT84">
        <v>0.89450603900000003</v>
      </c>
      <c r="AU84">
        <f>9.281473941*(-1)</f>
        <v>-9.2814739409999998</v>
      </c>
      <c r="AV84">
        <v>179.88568649999999</v>
      </c>
      <c r="AW84">
        <v>0</v>
      </c>
      <c r="AX84">
        <v>2.8436815925235899</v>
      </c>
      <c r="AY84">
        <v>-5.9667036172528096</v>
      </c>
      <c r="AZ84">
        <v>86.043792274009306</v>
      </c>
      <c r="BA84">
        <v>0</v>
      </c>
      <c r="BB84">
        <v>3.89184700353765</v>
      </c>
      <c r="BC84">
        <f>1.50898482943382*(-1)</f>
        <v>-1.50898482943382</v>
      </c>
      <c r="BD84">
        <v>48.104189929086701</v>
      </c>
      <c r="BE84">
        <v>0</v>
      </c>
      <c r="BF84">
        <v>2.1773877995647002</v>
      </c>
      <c r="BG84">
        <v>-7.5423625002173198</v>
      </c>
      <c r="BH84">
        <v>62.736853376001797</v>
      </c>
      <c r="BI84">
        <v>0</v>
      </c>
      <c r="BJ84">
        <v>2.2745492839999999</v>
      </c>
      <c r="BK84">
        <f>7.707998761*(-1)</f>
        <v>-7.7079987609999998</v>
      </c>
      <c r="BL84">
        <v>113.16873769999999</v>
      </c>
    </row>
    <row r="85" spans="1:64" x14ac:dyDescent="0.4">
      <c r="A85">
        <v>0</v>
      </c>
      <c r="B85">
        <v>3.47162722433852</v>
      </c>
      <c r="C85">
        <v>-9.1057207665913094</v>
      </c>
      <c r="D85">
        <v>76.839891097995803</v>
      </c>
      <c r="E85">
        <v>0</v>
      </c>
      <c r="F85">
        <v>3.8163421930000001</v>
      </c>
      <c r="G85">
        <v>-8.1557714279999995</v>
      </c>
      <c r="H85">
        <v>400.8925979</v>
      </c>
      <c r="I85">
        <v>0</v>
      </c>
      <c r="J85">
        <v>3.0702639803066001</v>
      </c>
      <c r="K85">
        <v>-6.0588748773166499</v>
      </c>
      <c r="L85">
        <v>63.689022051999899</v>
      </c>
      <c r="M85">
        <v>0</v>
      </c>
      <c r="N85">
        <v>3.1046257549999998</v>
      </c>
      <c r="O85">
        <v>-7.3298279109999998</v>
      </c>
      <c r="P85">
        <v>499.66916179999998</v>
      </c>
      <c r="Q85">
        <v>0</v>
      </c>
      <c r="R85">
        <v>2.2486336970492</v>
      </c>
      <c r="S85">
        <v>-8.9947015839133506</v>
      </c>
      <c r="T85">
        <v>88.205788016995896</v>
      </c>
      <c r="U85">
        <v>0</v>
      </c>
      <c r="V85">
        <v>2.9765578009999998</v>
      </c>
      <c r="W85">
        <v>-7.7320788159999996</v>
      </c>
      <c r="X85">
        <v>499.94137869999997</v>
      </c>
      <c r="Y85">
        <v>0</v>
      </c>
      <c r="Z85">
        <v>2.6669559240343599</v>
      </c>
      <c r="AA85">
        <v>-3.69044196384176</v>
      </c>
      <c r="AB85">
        <v>81.038297650011302</v>
      </c>
      <c r="AC85">
        <v>0</v>
      </c>
      <c r="AD85">
        <v>2.7987941169999999</v>
      </c>
      <c r="AE85">
        <v>-5.7622439639999996</v>
      </c>
      <c r="AF85">
        <v>382.62218899999999</v>
      </c>
      <c r="AG85">
        <v>0</v>
      </c>
      <c r="AH85">
        <v>2.1137037766620499</v>
      </c>
      <c r="AI85">
        <v>-6.4409888469214902</v>
      </c>
      <c r="AJ85">
        <v>111.242190212986</v>
      </c>
      <c r="AK85">
        <v>0</v>
      </c>
      <c r="AL85">
        <v>2.5350348610000002</v>
      </c>
      <c r="AM85">
        <v>-5.132478807</v>
      </c>
      <c r="AN85">
        <v>87.774526030000004</v>
      </c>
      <c r="AO85">
        <v>0</v>
      </c>
      <c r="AP85">
        <v>2.3488750609211499</v>
      </c>
      <c r="AQ85">
        <v>-2.9743840084917501</v>
      </c>
      <c r="AR85">
        <v>95.4284198120003</v>
      </c>
      <c r="AS85">
        <v>0</v>
      </c>
      <c r="AT85">
        <v>1.24872268</v>
      </c>
      <c r="AU85">
        <f>9.189835802*(-1)</f>
        <v>-9.1898358019999993</v>
      </c>
      <c r="AV85">
        <v>170.14198920000001</v>
      </c>
      <c r="AW85">
        <v>0</v>
      </c>
      <c r="AX85">
        <v>2.3661273267897398</v>
      </c>
      <c r="AY85">
        <v>-7.9066762923904799</v>
      </c>
      <c r="AZ85">
        <v>86.743595053005194</v>
      </c>
      <c r="BA85">
        <v>0</v>
      </c>
      <c r="BB85">
        <v>3.5532800772842799</v>
      </c>
      <c r="BC85">
        <f>1.4717724951146*(-1)</f>
        <v>-1.4717724951146001</v>
      </c>
      <c r="BD85">
        <v>35.253772926051099</v>
      </c>
      <c r="BE85">
        <v>0</v>
      </c>
      <c r="BF85">
        <v>3.4214025859405202</v>
      </c>
      <c r="BG85">
        <v>-2.50059704167758</v>
      </c>
      <c r="BH85">
        <v>60.835750265003298</v>
      </c>
      <c r="BI85">
        <v>0</v>
      </c>
      <c r="BJ85">
        <v>3.6779401940000001</v>
      </c>
      <c r="BK85">
        <f>2.397380168*(-1)</f>
        <v>-2.3973801680000002</v>
      </c>
      <c r="BL85">
        <v>65.44685939</v>
      </c>
    </row>
    <row r="86" spans="1:64" x14ac:dyDescent="0.4">
      <c r="A86">
        <v>0</v>
      </c>
      <c r="B86">
        <v>3.9263672773980902</v>
      </c>
      <c r="C86">
        <v>-7.3764480879670202</v>
      </c>
      <c r="D86">
        <v>32.149566594001897</v>
      </c>
      <c r="E86">
        <v>0</v>
      </c>
      <c r="F86">
        <v>4.7829370979999997</v>
      </c>
      <c r="G86">
        <v>-5.1408667340000003</v>
      </c>
      <c r="H86">
        <v>154.1923443</v>
      </c>
      <c r="I86">
        <v>0</v>
      </c>
      <c r="J86">
        <v>3.1746058479467201</v>
      </c>
      <c r="K86">
        <v>-6.9994093375477302</v>
      </c>
      <c r="L86">
        <v>33.417356015001097</v>
      </c>
      <c r="M86">
        <v>0</v>
      </c>
      <c r="N86">
        <v>3.1751505199999999</v>
      </c>
      <c r="O86">
        <v>-1.9821018420000001</v>
      </c>
      <c r="P86">
        <v>51.44554892</v>
      </c>
      <c r="Q86">
        <v>0</v>
      </c>
      <c r="R86">
        <v>2.73235071609618</v>
      </c>
      <c r="S86">
        <v>-8.2147397695453996</v>
      </c>
      <c r="T86">
        <v>29.001229850000499</v>
      </c>
      <c r="U86">
        <v>0</v>
      </c>
      <c r="V86">
        <v>2.4538236969999998</v>
      </c>
      <c r="W86">
        <v>-4.8970413849999996</v>
      </c>
      <c r="X86">
        <v>126.61388770000001</v>
      </c>
      <c r="Y86">
        <v>0</v>
      </c>
      <c r="Z86">
        <v>3.2931602099798698</v>
      </c>
      <c r="AA86">
        <v>-4.8178962462782797</v>
      </c>
      <c r="AB86">
        <v>95.810930469000596</v>
      </c>
      <c r="AC86">
        <v>0</v>
      </c>
      <c r="AD86">
        <v>2.5533188729999998</v>
      </c>
      <c r="AE86">
        <v>-3.2233375660000001</v>
      </c>
      <c r="AF86">
        <v>68.491079470000003</v>
      </c>
      <c r="AG86">
        <v>0</v>
      </c>
      <c r="AH86">
        <v>2.2189168128168801</v>
      </c>
      <c r="AI86">
        <v>-5.6629756131597899</v>
      </c>
      <c r="AJ86">
        <v>110.427730894996</v>
      </c>
      <c r="AK86">
        <v>0</v>
      </c>
      <c r="AL86">
        <v>1.0039545489999999</v>
      </c>
      <c r="AM86">
        <v>-1.3132915620000001</v>
      </c>
      <c r="AN86">
        <v>6.2220608659999996</v>
      </c>
      <c r="AO86">
        <v>0</v>
      </c>
      <c r="AP86">
        <v>3.53939283195737</v>
      </c>
      <c r="AQ86">
        <v>-2.8175852442605902</v>
      </c>
      <c r="AR86">
        <v>39.602212560013797</v>
      </c>
      <c r="AS86">
        <v>0</v>
      </c>
      <c r="AT86">
        <v>3.132888645</v>
      </c>
      <c r="AU86">
        <f>5.043823424*(-1)</f>
        <v>-5.0438234240000002</v>
      </c>
      <c r="AV86">
        <v>113.2996772</v>
      </c>
      <c r="AW86">
        <v>0</v>
      </c>
      <c r="AX86">
        <v>1.3590812193865001</v>
      </c>
      <c r="AY86">
        <v>-7.93858992775362</v>
      </c>
      <c r="AZ86">
        <v>78.709332475991602</v>
      </c>
      <c r="BA86">
        <v>0</v>
      </c>
      <c r="BB86">
        <v>2.9873283293809401</v>
      </c>
      <c r="BC86">
        <f>4.31851144676391*(-1)</f>
        <v>-4.3185114467639103</v>
      </c>
      <c r="BD86">
        <v>90.938191054039606</v>
      </c>
      <c r="BE86">
        <v>0</v>
      </c>
      <c r="BF86">
        <v>1.4564965400995999</v>
      </c>
      <c r="BG86">
        <v>-6.9170026848376001</v>
      </c>
      <c r="BH86">
        <v>60.704820068000103</v>
      </c>
      <c r="BI86">
        <v>0</v>
      </c>
      <c r="BJ86">
        <v>1.4570563830000001</v>
      </c>
      <c r="BK86">
        <f>6.652599939*(-1)</f>
        <v>-6.6525999389999999</v>
      </c>
      <c r="BL86">
        <v>273.0352024</v>
      </c>
    </row>
    <row r="87" spans="1:64" x14ac:dyDescent="0.4">
      <c r="A87">
        <v>0</v>
      </c>
      <c r="B87">
        <v>5.0949573345665398</v>
      </c>
      <c r="C87">
        <v>-4.0373502229413303</v>
      </c>
      <c r="D87">
        <v>32.799262735999903</v>
      </c>
      <c r="E87">
        <v>0</v>
      </c>
      <c r="F87">
        <v>3.425931668</v>
      </c>
      <c r="G87">
        <v>-4.980822624</v>
      </c>
      <c r="H87">
        <v>118.4751704</v>
      </c>
      <c r="I87">
        <v>0</v>
      </c>
      <c r="J87">
        <v>3.3376080308962401</v>
      </c>
      <c r="K87">
        <v>-2.17121590046027</v>
      </c>
      <c r="L87">
        <v>64.145978398002597</v>
      </c>
      <c r="M87">
        <v>0</v>
      </c>
      <c r="N87">
        <v>4.7981851000000004</v>
      </c>
      <c r="O87">
        <v>-2.3707525880000002</v>
      </c>
      <c r="P87">
        <v>181.2721817</v>
      </c>
      <c r="Q87">
        <v>0</v>
      </c>
      <c r="R87">
        <v>2.4784297434510401</v>
      </c>
      <c r="S87">
        <v>-7.8847665360827097</v>
      </c>
      <c r="T87">
        <v>67.261263458000002</v>
      </c>
      <c r="U87">
        <v>0</v>
      </c>
      <c r="V87">
        <v>2.4818838319999998</v>
      </c>
      <c r="W87">
        <v>-6.1538342190000002</v>
      </c>
      <c r="X87">
        <v>145.75880530000001</v>
      </c>
      <c r="Y87">
        <v>0</v>
      </c>
      <c r="Z87">
        <v>3.5283390445470202</v>
      </c>
      <c r="AA87">
        <v>-5.2166229168289</v>
      </c>
      <c r="AB87">
        <v>54.980838324990998</v>
      </c>
      <c r="AC87">
        <v>0</v>
      </c>
      <c r="AD87">
        <v>3.2038286710000001</v>
      </c>
      <c r="AE87">
        <v>-4.7137911399999997</v>
      </c>
      <c r="AF87">
        <v>293.36645499999997</v>
      </c>
      <c r="AG87">
        <v>0</v>
      </c>
      <c r="AH87">
        <v>2.06449115543947</v>
      </c>
      <c r="AI87">
        <v>-8.9631666106798402</v>
      </c>
      <c r="AJ87">
        <v>83.8569827839965</v>
      </c>
      <c r="AK87">
        <v>0</v>
      </c>
      <c r="AL87">
        <v>1.5103273290000001</v>
      </c>
      <c r="AM87">
        <v>-9.7797707240000005</v>
      </c>
      <c r="AN87">
        <v>373.99572030000002</v>
      </c>
      <c r="AO87">
        <v>0</v>
      </c>
      <c r="AP87">
        <v>1.5606130772709601</v>
      </c>
      <c r="AQ87">
        <v>-7.7775817084861298</v>
      </c>
      <c r="AR87">
        <v>66.1508288990007</v>
      </c>
      <c r="AS87">
        <v>0</v>
      </c>
      <c r="AT87">
        <v>2.3626419529999998</v>
      </c>
      <c r="AU87">
        <f>2.650699503*(-1)</f>
        <v>-2.6506995029999998</v>
      </c>
      <c r="AV87">
        <v>28.451549929999999</v>
      </c>
      <c r="AW87">
        <v>0</v>
      </c>
      <c r="AX87">
        <v>1.40044276056622</v>
      </c>
      <c r="AY87">
        <v>-9.4015391968106297</v>
      </c>
      <c r="AZ87">
        <v>51.223788152987197</v>
      </c>
      <c r="BA87">
        <v>0</v>
      </c>
      <c r="BB87">
        <v>1.4163676099124201</v>
      </c>
      <c r="BC87">
        <f>9.17053405322544*(-1)</f>
        <v>-9.17053405322544</v>
      </c>
      <c r="BD87">
        <v>308.72502510494002</v>
      </c>
      <c r="BE87">
        <v>0</v>
      </c>
      <c r="BF87">
        <v>1.4679934152641301</v>
      </c>
      <c r="BG87">
        <v>-9.1253566075199704</v>
      </c>
      <c r="BH87">
        <v>60.080573870000002</v>
      </c>
      <c r="BI87">
        <v>0</v>
      </c>
      <c r="BJ87">
        <v>1.7094563679999999</v>
      </c>
      <c r="BK87">
        <f>2.69216434*(-1)</f>
        <v>-2.6921643400000002</v>
      </c>
      <c r="BL87">
        <v>61.225878760000001</v>
      </c>
    </row>
    <row r="88" spans="1:64" x14ac:dyDescent="0.4">
      <c r="A88">
        <v>0</v>
      </c>
      <c r="B88">
        <v>5.6943917696757298</v>
      </c>
      <c r="C88">
        <v>-1.4293489912307999</v>
      </c>
      <c r="D88">
        <v>34.493794097004802</v>
      </c>
      <c r="E88">
        <v>0</v>
      </c>
      <c r="F88">
        <v>5.4615856369999998</v>
      </c>
      <c r="G88">
        <v>-2.8349740419999998</v>
      </c>
      <c r="H88">
        <v>226.24059070000001</v>
      </c>
      <c r="I88">
        <v>0</v>
      </c>
      <c r="J88">
        <v>4.7662494289218804</v>
      </c>
      <c r="K88">
        <v>-2.6272327801350799</v>
      </c>
      <c r="L88">
        <v>34.365011241003202</v>
      </c>
      <c r="M88">
        <v>0</v>
      </c>
      <c r="N88">
        <v>2.378548576</v>
      </c>
      <c r="O88">
        <v>-1.34761767</v>
      </c>
      <c r="P88">
        <v>25.74207067</v>
      </c>
      <c r="Q88">
        <v>0</v>
      </c>
      <c r="R88">
        <v>2.4979007684851702</v>
      </c>
      <c r="S88">
        <v>-5.4473012815678503</v>
      </c>
      <c r="T88">
        <v>139.68094139699599</v>
      </c>
      <c r="U88">
        <v>0</v>
      </c>
      <c r="V88">
        <v>3.3008169359999999</v>
      </c>
      <c r="W88">
        <v>-6.3501054650000004</v>
      </c>
      <c r="X88">
        <v>434.28774720000001</v>
      </c>
      <c r="Y88">
        <v>0</v>
      </c>
      <c r="Z88">
        <v>2.5096386145645999</v>
      </c>
      <c r="AA88">
        <v>-7.0974386149609501</v>
      </c>
      <c r="AB88">
        <v>96.717259219003594</v>
      </c>
      <c r="AC88">
        <v>0</v>
      </c>
      <c r="AD88">
        <v>3.5251189369999998</v>
      </c>
      <c r="AE88">
        <v>-5.2166381719999997</v>
      </c>
      <c r="AF88">
        <v>184.1472627</v>
      </c>
      <c r="AG88">
        <v>0</v>
      </c>
      <c r="AH88">
        <v>2.3163066088167499</v>
      </c>
      <c r="AI88">
        <v>-8.2866601836282303</v>
      </c>
      <c r="AJ88">
        <v>85.634793411008999</v>
      </c>
      <c r="AK88">
        <v>0</v>
      </c>
      <c r="AL88">
        <v>2.3723580150000001</v>
      </c>
      <c r="AM88">
        <v>-8.1048083299999991</v>
      </c>
      <c r="AN88">
        <v>144.89709060000001</v>
      </c>
      <c r="AO88">
        <v>0</v>
      </c>
      <c r="AP88">
        <v>1.60244346257301</v>
      </c>
      <c r="AQ88">
        <v>-9.4932253455923608</v>
      </c>
      <c r="AR88">
        <v>66.716112734997296</v>
      </c>
      <c r="AS88">
        <v>0</v>
      </c>
      <c r="AT88">
        <v>3.7089911089999998</v>
      </c>
      <c r="AU88">
        <f>2.838388535*(-1)</f>
        <v>-2.838388535</v>
      </c>
      <c r="AV88">
        <v>54.104683260000002</v>
      </c>
      <c r="AW88">
        <v>0</v>
      </c>
      <c r="AX88">
        <v>3.89184700353765</v>
      </c>
      <c r="AY88">
        <v>-1.50898482943382</v>
      </c>
      <c r="AZ88">
        <v>87.247392983001106</v>
      </c>
      <c r="BA88">
        <v>0</v>
      </c>
      <c r="BB88">
        <v>2.4520438810883198</v>
      </c>
      <c r="BC88">
        <f>7.37794103198146*(-1)</f>
        <v>-7.37794103198146</v>
      </c>
      <c r="BD88">
        <v>152.59438352799</v>
      </c>
      <c r="BE88">
        <v>0</v>
      </c>
      <c r="BF88">
        <v>1.78747690724366</v>
      </c>
      <c r="BG88">
        <v>-3.0950789533322798</v>
      </c>
      <c r="BH88">
        <v>106.501016740992</v>
      </c>
      <c r="BI88">
        <v>0</v>
      </c>
      <c r="BJ88">
        <v>1.295801491</v>
      </c>
      <c r="BK88">
        <f>1.530896316*(-1)</f>
        <v>-1.530896316</v>
      </c>
      <c r="BL88">
        <v>6.2128043570000004</v>
      </c>
    </row>
    <row r="89" spans="1:64" x14ac:dyDescent="0.4">
      <c r="A89">
        <v>0</v>
      </c>
      <c r="B89">
        <v>3.7460927559763499</v>
      </c>
      <c r="C89">
        <v>-7.9092783579029797</v>
      </c>
      <c r="D89">
        <v>34.606143669996499</v>
      </c>
      <c r="E89">
        <v>0</v>
      </c>
      <c r="F89">
        <v>3.0742346129999998</v>
      </c>
      <c r="G89">
        <v>-3.0214623729999999</v>
      </c>
      <c r="H89">
        <v>47.04415608</v>
      </c>
      <c r="I89">
        <v>0</v>
      </c>
      <c r="J89">
        <v>2.7516086193218801</v>
      </c>
      <c r="K89">
        <v>-1.47124008240194</v>
      </c>
      <c r="L89">
        <v>62.805565433001902</v>
      </c>
      <c r="M89">
        <v>0</v>
      </c>
      <c r="N89">
        <v>4.8800339109999999</v>
      </c>
      <c r="O89">
        <v>-3.9866662160000002</v>
      </c>
      <c r="P89">
        <v>202.81640830000001</v>
      </c>
      <c r="Q89">
        <v>0</v>
      </c>
      <c r="R89">
        <v>2.7801503320656198</v>
      </c>
      <c r="S89">
        <v>-6.63693043574869</v>
      </c>
      <c r="T89">
        <v>139.16554899399401</v>
      </c>
      <c r="U89">
        <v>0</v>
      </c>
      <c r="V89">
        <v>2.6039296209999998</v>
      </c>
      <c r="W89">
        <v>-6.386835993</v>
      </c>
      <c r="X89">
        <v>138.83436270000001</v>
      </c>
      <c r="Y89">
        <v>0</v>
      </c>
      <c r="Z89">
        <v>4.2318346000987903</v>
      </c>
      <c r="AA89">
        <v>-2.2758346617636001</v>
      </c>
      <c r="AB89">
        <v>55.868285680989999</v>
      </c>
      <c r="AC89">
        <v>0</v>
      </c>
      <c r="AD89">
        <v>2.5398594569999999</v>
      </c>
      <c r="AE89">
        <v>-7.0432525129999997</v>
      </c>
      <c r="AF89">
        <v>402.69307650000002</v>
      </c>
      <c r="AG89">
        <v>0</v>
      </c>
      <c r="AH89">
        <v>1.61301346684191</v>
      </c>
      <c r="AI89">
        <v>-9.7070196725806692</v>
      </c>
      <c r="AJ89">
        <v>48.1736682710034</v>
      </c>
      <c r="AK89">
        <v>0</v>
      </c>
      <c r="AL89">
        <v>3.836676889</v>
      </c>
      <c r="AM89">
        <v>-3.1579737109999999</v>
      </c>
      <c r="AN89">
        <v>86.372547409999996</v>
      </c>
      <c r="AO89">
        <v>0</v>
      </c>
      <c r="AP89">
        <v>2.56085385485137</v>
      </c>
      <c r="AQ89">
        <v>-7.2865377182268896</v>
      </c>
      <c r="AR89">
        <v>68.130322073993696</v>
      </c>
      <c r="AS89">
        <v>0</v>
      </c>
      <c r="AT89">
        <v>1.697022287</v>
      </c>
      <c r="AU89">
        <f>7.267125689*(-1)</f>
        <v>-7.2671256890000002</v>
      </c>
      <c r="AV89">
        <v>101.53476550000001</v>
      </c>
      <c r="AW89">
        <v>0</v>
      </c>
      <c r="AX89">
        <v>3.82408740490559</v>
      </c>
      <c r="AY89">
        <v>-1.6434627529071</v>
      </c>
      <c r="AZ89">
        <v>51.9280196089966</v>
      </c>
      <c r="BA89">
        <v>0</v>
      </c>
      <c r="BB89">
        <v>1.17764393854633</v>
      </c>
      <c r="BC89">
        <f>8.49541484369119*(-1)</f>
        <v>-8.49541484369119</v>
      </c>
      <c r="BD89">
        <v>152.95389556000001</v>
      </c>
      <c r="BE89">
        <v>0</v>
      </c>
      <c r="BF89">
        <v>1.30262009569007</v>
      </c>
      <c r="BG89">
        <v>-1.5282125921929699</v>
      </c>
      <c r="BH89">
        <v>100.475993062995</v>
      </c>
      <c r="BI89">
        <v>0</v>
      </c>
      <c r="BJ89">
        <v>2.2874310339999999</v>
      </c>
      <c r="BK89">
        <f>6.957623835*(-1)</f>
        <v>-6.9576238349999997</v>
      </c>
      <c r="BL89">
        <v>175.15656469999999</v>
      </c>
    </row>
    <row r="90" spans="1:64" x14ac:dyDescent="0.4">
      <c r="A90">
        <v>0</v>
      </c>
      <c r="B90">
        <v>3.8608520909723598</v>
      </c>
      <c r="C90">
        <v>-3.3957723765736398</v>
      </c>
      <c r="D90">
        <v>77.942076662999099</v>
      </c>
      <c r="E90">
        <v>0</v>
      </c>
      <c r="F90">
        <v>3.3062203659999998</v>
      </c>
      <c r="G90">
        <v>-7.1502230930000001</v>
      </c>
      <c r="H90">
        <v>164.2671244</v>
      </c>
      <c r="I90">
        <v>0</v>
      </c>
      <c r="J90">
        <v>4.75056502716048</v>
      </c>
      <c r="K90">
        <v>-3.5033021524487</v>
      </c>
      <c r="L90">
        <v>34.249036168999702</v>
      </c>
      <c r="M90">
        <v>0</v>
      </c>
      <c r="N90">
        <v>2.9574379629999998</v>
      </c>
      <c r="O90">
        <v>-9.1666433410000003</v>
      </c>
      <c r="P90">
        <v>401.28271610000002</v>
      </c>
      <c r="Q90">
        <v>0</v>
      </c>
      <c r="R90">
        <v>3.3478295598284298</v>
      </c>
      <c r="S90">
        <v>-6.6052713231643203</v>
      </c>
      <c r="T90">
        <v>28.239330420001298</v>
      </c>
      <c r="U90">
        <v>0</v>
      </c>
      <c r="V90">
        <v>2.0939713439999998</v>
      </c>
      <c r="W90">
        <v>-1.6195980400000001</v>
      </c>
      <c r="X90">
        <v>21.472276170000001</v>
      </c>
      <c r="Y90">
        <v>0</v>
      </c>
      <c r="Z90">
        <v>4.4966916359900804</v>
      </c>
      <c r="AA90">
        <v>-1.7816691080509599</v>
      </c>
      <c r="AB90">
        <v>54.692229528998702</v>
      </c>
      <c r="AC90">
        <v>0</v>
      </c>
      <c r="AD90">
        <v>4.1175852529999997</v>
      </c>
      <c r="AE90">
        <v>-2.2733908280000001</v>
      </c>
      <c r="AF90">
        <v>123.1229733</v>
      </c>
      <c r="AG90">
        <v>0</v>
      </c>
      <c r="AH90">
        <v>1.7178726666775499</v>
      </c>
      <c r="AI90">
        <v>-9.6141706038534291</v>
      </c>
      <c r="AJ90">
        <v>70.928602600993997</v>
      </c>
      <c r="AK90">
        <v>0</v>
      </c>
      <c r="AL90">
        <v>1.785359044</v>
      </c>
      <c r="AM90">
        <v>-7.9207813280000003</v>
      </c>
      <c r="AN90">
        <v>197.08922670000001</v>
      </c>
      <c r="AO90">
        <v>0</v>
      </c>
      <c r="AP90">
        <v>2.98829305117627</v>
      </c>
      <c r="AQ90">
        <v>-5.5227225794836796</v>
      </c>
      <c r="AR90">
        <v>68.833625077997496</v>
      </c>
      <c r="AS90">
        <v>0</v>
      </c>
      <c r="AT90">
        <v>1.246461619</v>
      </c>
      <c r="AU90">
        <f>8.64765139*(-1)</f>
        <v>-8.64765139</v>
      </c>
      <c r="AV90">
        <v>124.6833936</v>
      </c>
      <c r="AW90">
        <v>0</v>
      </c>
      <c r="AX90">
        <v>3.3411689671893199</v>
      </c>
      <c r="AY90">
        <v>-4.6777297954429704</v>
      </c>
      <c r="AZ90">
        <v>86.476313592997002</v>
      </c>
      <c r="BA90">
        <v>0</v>
      </c>
      <c r="BB90">
        <v>2.0937859636310998</v>
      </c>
      <c r="BC90">
        <f>7.48420323990452*(-1)</f>
        <v>-7.4842032399045202</v>
      </c>
      <c r="BD90">
        <v>162.850453790975</v>
      </c>
      <c r="BE90">
        <v>0</v>
      </c>
      <c r="BF90">
        <v>1.2385721702447099</v>
      </c>
      <c r="BG90">
        <v>-9.2228062046142494</v>
      </c>
      <c r="BH90">
        <v>101.39698055200201</v>
      </c>
      <c r="BI90">
        <v>0</v>
      </c>
      <c r="BJ90">
        <v>1.8658346109999999</v>
      </c>
      <c r="BK90">
        <f>2.287405314*(-1)</f>
        <v>-2.2874053139999999</v>
      </c>
      <c r="BL90">
        <v>21.725320440000001</v>
      </c>
    </row>
    <row r="91" spans="1:64" x14ac:dyDescent="0.4">
      <c r="A91">
        <v>0</v>
      </c>
      <c r="B91">
        <v>3.7777066057239299</v>
      </c>
      <c r="C91">
        <v>-8.3271257029034498</v>
      </c>
      <c r="D91">
        <v>32.5855933959974</v>
      </c>
      <c r="E91">
        <v>0</v>
      </c>
      <c r="F91">
        <v>2.5250733680000002</v>
      </c>
      <c r="G91">
        <v>-1.3427266760000001</v>
      </c>
      <c r="H91">
        <v>21.59812762</v>
      </c>
      <c r="I91">
        <v>0</v>
      </c>
      <c r="J91">
        <v>3.5980833865616</v>
      </c>
      <c r="K91">
        <v>-7.6967623279531701</v>
      </c>
      <c r="L91">
        <v>34.765673216999801</v>
      </c>
      <c r="M91">
        <v>0</v>
      </c>
      <c r="N91">
        <v>2.2560030229999999</v>
      </c>
      <c r="O91">
        <v>-9.3404382170000009</v>
      </c>
      <c r="P91">
        <v>407.54120990000001</v>
      </c>
      <c r="Q91">
        <v>0</v>
      </c>
      <c r="R91">
        <v>2.5202356533772998</v>
      </c>
      <c r="S91">
        <v>-6.9296032325933696</v>
      </c>
      <c r="T91">
        <v>65.772265031999197</v>
      </c>
      <c r="U91">
        <v>0</v>
      </c>
      <c r="V91">
        <v>2.7921519969999999</v>
      </c>
      <c r="W91">
        <v>-6.9508307140000003</v>
      </c>
      <c r="X91">
        <v>194.98620919999999</v>
      </c>
      <c r="Y91">
        <v>0</v>
      </c>
      <c r="Z91">
        <v>2.1214936388160002</v>
      </c>
      <c r="AA91">
        <v>-8.5777742837078801</v>
      </c>
      <c r="AB91">
        <v>119.903631417997</v>
      </c>
      <c r="AC91">
        <v>0</v>
      </c>
      <c r="AD91">
        <v>4.1058272179999999</v>
      </c>
      <c r="AE91">
        <v>-1.7571314810000001</v>
      </c>
      <c r="AF91">
        <v>103.5379762</v>
      </c>
      <c r="AG91">
        <v>0</v>
      </c>
      <c r="AH91">
        <v>2.3263275306416298</v>
      </c>
      <c r="AI91">
        <v>-8.3227411218230891</v>
      </c>
      <c r="AJ91">
        <v>70.467273905000098</v>
      </c>
      <c r="AK91">
        <v>0</v>
      </c>
      <c r="AL91">
        <v>2.6472528340000001</v>
      </c>
      <c r="AM91">
        <v>-1.9198885349999999</v>
      </c>
      <c r="AN91">
        <v>14.86903964</v>
      </c>
      <c r="AO91">
        <v>0</v>
      </c>
      <c r="AP91">
        <v>1.5599294798812</v>
      </c>
      <c r="AQ91">
        <v>-9.3491788494070196</v>
      </c>
      <c r="AR91">
        <v>34.1800945709983</v>
      </c>
      <c r="AS91">
        <v>0</v>
      </c>
      <c r="AT91">
        <v>3.0512646289999998</v>
      </c>
      <c r="AU91">
        <f>5.688187992*(-1)</f>
        <v>-5.6881879919999996</v>
      </c>
      <c r="AV91">
        <v>106.93593389999999</v>
      </c>
      <c r="AW91">
        <v>0</v>
      </c>
      <c r="AX91">
        <v>2.5682196329437299</v>
      </c>
      <c r="AY91">
        <v>-6.9456890635438899</v>
      </c>
      <c r="AZ91">
        <v>84.560687399003598</v>
      </c>
      <c r="BA91">
        <v>0</v>
      </c>
      <c r="BB91">
        <v>1.52450494487182</v>
      </c>
      <c r="BC91">
        <f>8.49216298158129*(-1)</f>
        <v>-8.4921629815812896</v>
      </c>
      <c r="BD91">
        <v>79.728710085037093</v>
      </c>
      <c r="BE91">
        <v>0</v>
      </c>
      <c r="BF91">
        <v>2.32472772951599</v>
      </c>
      <c r="BG91">
        <v>-6.9228130674344399</v>
      </c>
      <c r="BH91">
        <v>61.064146717995698</v>
      </c>
      <c r="BI91">
        <v>0</v>
      </c>
      <c r="BJ91">
        <v>1.3793836749999999</v>
      </c>
      <c r="BK91">
        <f>7.165739267*(-1)</f>
        <v>-7.1657392670000002</v>
      </c>
      <c r="BL91">
        <v>75.182857139999996</v>
      </c>
    </row>
    <row r="92" spans="1:64" x14ac:dyDescent="0.4">
      <c r="A92">
        <v>0</v>
      </c>
      <c r="B92">
        <v>5.1147444311173498</v>
      </c>
      <c r="C92">
        <v>-4.7699455165215303</v>
      </c>
      <c r="D92">
        <v>32.984806025997301</v>
      </c>
      <c r="E92">
        <v>0</v>
      </c>
      <c r="F92">
        <v>4.9726862430000001</v>
      </c>
      <c r="G92">
        <v>-0.92317342099999999</v>
      </c>
      <c r="H92">
        <v>64.160097449999995</v>
      </c>
      <c r="I92">
        <v>0</v>
      </c>
      <c r="J92">
        <v>3.0896908258104001</v>
      </c>
      <c r="K92">
        <v>-8.6263393531946306</v>
      </c>
      <c r="L92">
        <v>33.427586416997599</v>
      </c>
      <c r="M92">
        <v>0</v>
      </c>
      <c r="N92">
        <v>3.1182589190000001</v>
      </c>
      <c r="O92">
        <v>-8.3898921889999993</v>
      </c>
      <c r="P92">
        <v>367.00566370000001</v>
      </c>
      <c r="Q92">
        <v>0</v>
      </c>
      <c r="R92">
        <v>2.3924948451493</v>
      </c>
      <c r="S92">
        <v>-1.83070774391899</v>
      </c>
      <c r="T92">
        <v>125.64618534799899</v>
      </c>
      <c r="U92">
        <v>0</v>
      </c>
      <c r="V92">
        <v>2.6096215460000001</v>
      </c>
      <c r="W92">
        <v>-7.4068376130000004</v>
      </c>
      <c r="X92">
        <v>525.89119849999997</v>
      </c>
      <c r="Y92">
        <v>0</v>
      </c>
      <c r="Z92">
        <v>1.97594796353932</v>
      </c>
      <c r="AA92">
        <v>-9.2925856313179196</v>
      </c>
      <c r="AB92">
        <v>97.0237344740016</v>
      </c>
      <c r="AC92">
        <v>0</v>
      </c>
      <c r="AD92">
        <v>2.1665014170000001</v>
      </c>
      <c r="AE92">
        <v>-8.4203438760000004</v>
      </c>
      <c r="AF92">
        <v>336.32775340000001</v>
      </c>
      <c r="AG92">
        <v>0</v>
      </c>
      <c r="AH92">
        <v>2.6301024371157098</v>
      </c>
      <c r="AI92">
        <v>-7.3271533768119799</v>
      </c>
      <c r="AJ92">
        <v>41.232805769002802</v>
      </c>
      <c r="AK92">
        <v>0</v>
      </c>
      <c r="AL92">
        <v>1.1162139259999999</v>
      </c>
      <c r="AM92">
        <v>-1.187354394</v>
      </c>
      <c r="AN92">
        <v>4.7933924069999998</v>
      </c>
      <c r="AO92">
        <v>0</v>
      </c>
      <c r="AP92">
        <v>1.78388891822434</v>
      </c>
      <c r="AQ92">
        <v>-7.4713123861350503</v>
      </c>
      <c r="AR92">
        <v>66.7130034970032</v>
      </c>
      <c r="AS92">
        <v>0</v>
      </c>
      <c r="AT92">
        <v>1.7468677859999999</v>
      </c>
      <c r="AU92">
        <f>7.976095525*(-1)</f>
        <v>-7.9760955249999999</v>
      </c>
      <c r="AV92">
        <v>111.5770618</v>
      </c>
      <c r="AW92">
        <v>0</v>
      </c>
      <c r="AX92">
        <v>2.0485018641565298</v>
      </c>
      <c r="AY92">
        <v>-7.9002265477740297</v>
      </c>
      <c r="AZ92">
        <v>49.997802971993202</v>
      </c>
      <c r="BA92">
        <v>0</v>
      </c>
      <c r="BB92">
        <v>3.2898049236486999</v>
      </c>
      <c r="BC92">
        <f>3.66236714469452*(-1)</f>
        <v>-3.6623671446945201</v>
      </c>
      <c r="BD92">
        <v>72.363334711058997</v>
      </c>
      <c r="BE92">
        <v>0</v>
      </c>
      <c r="BF92">
        <v>1.70757379780454</v>
      </c>
      <c r="BG92">
        <v>-2.563097425814</v>
      </c>
      <c r="BH92">
        <v>119.754898751998</v>
      </c>
      <c r="BI92">
        <v>0</v>
      </c>
      <c r="BJ92">
        <v>1.4834604680000001</v>
      </c>
      <c r="BK92">
        <f>4.876262197*(-1)</f>
        <v>-4.876262197</v>
      </c>
      <c r="BL92">
        <v>33.21129732</v>
      </c>
    </row>
    <row r="93" spans="1:64" x14ac:dyDescent="0.4">
      <c r="A93">
        <v>0</v>
      </c>
      <c r="B93">
        <v>3.5132913609410701</v>
      </c>
      <c r="C93">
        <v>-5.8681337257952997</v>
      </c>
      <c r="D93">
        <v>57.001729124996899</v>
      </c>
      <c r="E93">
        <v>0</v>
      </c>
      <c r="F93">
        <v>5.4381781379999996</v>
      </c>
      <c r="G93">
        <v>-1.9635942689999999</v>
      </c>
      <c r="H93">
        <v>165.10971799999999</v>
      </c>
      <c r="I93">
        <v>0</v>
      </c>
      <c r="J93">
        <v>4.56044716718388</v>
      </c>
      <c r="K93">
        <v>-3.5711577861544401</v>
      </c>
      <c r="L93">
        <v>34.083979756003799</v>
      </c>
      <c r="M93">
        <v>0</v>
      </c>
      <c r="N93">
        <v>4.5892428929999998</v>
      </c>
      <c r="O93">
        <v>-3.372095335</v>
      </c>
      <c r="P93">
        <v>248.83839309999999</v>
      </c>
      <c r="Q93">
        <v>0</v>
      </c>
      <c r="R93">
        <v>2.4335729561120498</v>
      </c>
      <c r="S93">
        <v>-6.9427991804421501</v>
      </c>
      <c r="T93">
        <v>85.832613935999603</v>
      </c>
      <c r="U93">
        <v>0</v>
      </c>
      <c r="V93">
        <v>1.939687019</v>
      </c>
      <c r="W93">
        <v>-9.0989888739999998</v>
      </c>
      <c r="X93">
        <v>261.35944360000002</v>
      </c>
      <c r="Y93">
        <v>0</v>
      </c>
      <c r="Z93">
        <v>2.2773409913623102</v>
      </c>
      <c r="AA93">
        <v>-7.2132284588296898</v>
      </c>
      <c r="AB93">
        <v>120.01551388300101</v>
      </c>
      <c r="AC93">
        <v>0</v>
      </c>
      <c r="AD93">
        <v>2.2711196509999998</v>
      </c>
      <c r="AE93">
        <v>-7.1378238549999997</v>
      </c>
      <c r="AF93">
        <v>283.5697725</v>
      </c>
      <c r="AG93">
        <v>0</v>
      </c>
      <c r="AH93">
        <v>4.0253422275917004</v>
      </c>
      <c r="AI93">
        <v>-3.10836142737356</v>
      </c>
      <c r="AJ93">
        <v>70.401795091005596</v>
      </c>
      <c r="AK93">
        <v>0</v>
      </c>
      <c r="AL93">
        <v>1.7653136730000001</v>
      </c>
      <c r="AM93">
        <v>-7.6912476539999997</v>
      </c>
      <c r="AN93">
        <v>81.07676945</v>
      </c>
      <c r="AO93">
        <v>0</v>
      </c>
      <c r="AP93">
        <v>1.7884122466233801</v>
      </c>
      <c r="AQ93">
        <v>-9.1233798905893</v>
      </c>
      <c r="AR93">
        <v>34.166589422995401</v>
      </c>
      <c r="AS93">
        <v>0</v>
      </c>
      <c r="AT93">
        <v>1.88250725265192</v>
      </c>
      <c r="AU93">
        <f>6.15999733995243*(-1)</f>
        <v>-6.1599973399524304</v>
      </c>
      <c r="AV93">
        <v>124.944087433977</v>
      </c>
      <c r="AW93">
        <v>0</v>
      </c>
      <c r="AX93">
        <v>1.37150230763185</v>
      </c>
      <c r="AY93">
        <v>-7.4521514108427303</v>
      </c>
      <c r="AZ93">
        <v>141.072585556001</v>
      </c>
      <c r="BA93">
        <v>0</v>
      </c>
      <c r="BB93">
        <v>1.8567718583125199</v>
      </c>
      <c r="BC93">
        <f>4.40264992943376*(-1)</f>
        <v>-4.4026499294337604</v>
      </c>
      <c r="BD93">
        <v>44.326891608070497</v>
      </c>
      <c r="BE93">
        <v>0</v>
      </c>
      <c r="BF93">
        <v>1.37745959225357</v>
      </c>
      <c r="BG93">
        <v>-7.4484154957066302</v>
      </c>
      <c r="BH93">
        <v>105.043298636999</v>
      </c>
      <c r="BI93">
        <v>0</v>
      </c>
      <c r="BJ93">
        <v>3.6469125290000002</v>
      </c>
      <c r="BK93">
        <f>1.553081153*(-1)</f>
        <v>-1.5530811529999999</v>
      </c>
      <c r="BL93">
        <v>56.474640999999998</v>
      </c>
    </row>
    <row r="94" spans="1:64" x14ac:dyDescent="0.4">
      <c r="A94">
        <v>0</v>
      </c>
      <c r="B94">
        <v>5.3031342186571999</v>
      </c>
      <c r="C94">
        <v>-2.9573518535234999</v>
      </c>
      <c r="D94">
        <v>32.893200195001498</v>
      </c>
      <c r="E94">
        <v>0</v>
      </c>
      <c r="F94">
        <v>5.4861721389999998</v>
      </c>
      <c r="G94">
        <v>-1.5952899089999999</v>
      </c>
      <c r="H94">
        <v>141.7770955</v>
      </c>
      <c r="I94">
        <v>0</v>
      </c>
      <c r="J94">
        <v>3.6700943494375302</v>
      </c>
      <c r="K94">
        <v>-2.1645963442188099</v>
      </c>
      <c r="L94">
        <v>86.414256916002998</v>
      </c>
      <c r="M94">
        <v>0</v>
      </c>
      <c r="N94">
        <v>3.163767767</v>
      </c>
      <c r="O94">
        <v>-2.0664314240000001</v>
      </c>
      <c r="P94">
        <v>51.893088380000002</v>
      </c>
      <c r="Q94">
        <v>0</v>
      </c>
      <c r="R94">
        <v>2.5946667689511398</v>
      </c>
      <c r="S94">
        <v>-7.3540196976067698</v>
      </c>
      <c r="T94">
        <v>28.296346365998001</v>
      </c>
      <c r="U94">
        <v>0</v>
      </c>
      <c r="V94">
        <v>1.745502817</v>
      </c>
      <c r="W94">
        <v>-8.6471292769999994</v>
      </c>
      <c r="X94">
        <v>304.7375351</v>
      </c>
      <c r="Y94">
        <v>0</v>
      </c>
      <c r="Z94">
        <v>1.9875918732481099</v>
      </c>
      <c r="AA94">
        <v>-5.2870386693164404</v>
      </c>
      <c r="AB94">
        <v>140.68237883799799</v>
      </c>
      <c r="AC94">
        <v>0</v>
      </c>
      <c r="AD94">
        <v>2.009517539</v>
      </c>
      <c r="AE94">
        <v>-4.6967882889999997</v>
      </c>
      <c r="AF94">
        <v>68.770692170000004</v>
      </c>
      <c r="AG94">
        <v>0</v>
      </c>
      <c r="AH94">
        <v>1.8104720125079099</v>
      </c>
      <c r="AI94">
        <v>-7.8229991572768496</v>
      </c>
      <c r="AJ94">
        <v>57.904879735011399</v>
      </c>
      <c r="AK94">
        <v>0</v>
      </c>
      <c r="AL94">
        <v>3.1747607370000002</v>
      </c>
      <c r="AM94">
        <v>-4.8107363740000002</v>
      </c>
      <c r="AN94">
        <v>141.94655119999999</v>
      </c>
      <c r="AO94">
        <v>0</v>
      </c>
      <c r="AP94">
        <v>2.3641477552888399</v>
      </c>
      <c r="AQ94">
        <v>-8.5074563154113303</v>
      </c>
      <c r="AR94">
        <v>30.1192541229975</v>
      </c>
      <c r="AS94">
        <v>0</v>
      </c>
      <c r="AT94">
        <v>2.0549625164585299</v>
      </c>
      <c r="AU94">
        <f>1.66946820620429*(-1)</f>
        <v>-1.66946820620429</v>
      </c>
      <c r="AV94">
        <v>4.9851819790201199</v>
      </c>
      <c r="AW94">
        <v>0</v>
      </c>
      <c r="AX94">
        <v>3.64336169259954</v>
      </c>
      <c r="AY94">
        <v>-3.4538910245228398</v>
      </c>
      <c r="AZ94">
        <v>88.313289666009894</v>
      </c>
      <c r="BA94">
        <v>0</v>
      </c>
      <c r="BB94">
        <v>1.6543478769888</v>
      </c>
      <c r="BC94">
        <f>9.2759086326289*(-1)</f>
        <v>-9.2759086326288998</v>
      </c>
      <c r="BD94">
        <v>189.22883540694599</v>
      </c>
      <c r="BE94">
        <v>0</v>
      </c>
      <c r="BF94">
        <v>1.6340120302385499</v>
      </c>
      <c r="BG94">
        <v>-4.9370675398072104</v>
      </c>
      <c r="BH94">
        <v>61.9114523539901</v>
      </c>
      <c r="BI94">
        <v>0</v>
      </c>
      <c r="BJ94">
        <v>1.4876569719999999</v>
      </c>
      <c r="BK94">
        <f>7.319926653*(-1)</f>
        <v>-7.3199266529999996</v>
      </c>
      <c r="BL94">
        <v>193.80635150000001</v>
      </c>
    </row>
    <row r="95" spans="1:64" x14ac:dyDescent="0.4">
      <c r="A95">
        <v>0</v>
      </c>
      <c r="B95">
        <v>3.4614979143339601</v>
      </c>
      <c r="C95">
        <v>-3.6820990022823801</v>
      </c>
      <c r="D95">
        <v>56.963731116003999</v>
      </c>
      <c r="E95">
        <v>0</v>
      </c>
      <c r="F95">
        <v>2.6131778130000001</v>
      </c>
      <c r="G95">
        <v>-0.36394605899999999</v>
      </c>
      <c r="H95">
        <v>11.89717102</v>
      </c>
      <c r="I95">
        <v>0</v>
      </c>
      <c r="J95">
        <v>3.4938486106257698</v>
      </c>
      <c r="K95">
        <v>-3.3709723571679602</v>
      </c>
      <c r="L95">
        <v>86.6824594429999</v>
      </c>
      <c r="M95">
        <v>0</v>
      </c>
      <c r="N95">
        <v>2.3858774760000001</v>
      </c>
      <c r="O95">
        <v>-9.0149870809999992</v>
      </c>
      <c r="P95">
        <v>260.70042810000001</v>
      </c>
      <c r="Q95">
        <v>0</v>
      </c>
      <c r="R95">
        <v>4.0312432863872001</v>
      </c>
      <c r="S95">
        <v>-3.5939898011901801</v>
      </c>
      <c r="T95">
        <v>30.176220884000902</v>
      </c>
      <c r="U95">
        <v>0</v>
      </c>
      <c r="V95">
        <v>4.2114226099999996</v>
      </c>
      <c r="W95">
        <v>-3.1827503620000002</v>
      </c>
      <c r="X95">
        <v>278.54217419999998</v>
      </c>
      <c r="Y95">
        <v>0</v>
      </c>
      <c r="Z95">
        <v>1.7723836962164601</v>
      </c>
      <c r="AA95">
        <v>-9.5325806018350399</v>
      </c>
      <c r="AB95">
        <v>80.848321339988601</v>
      </c>
      <c r="AC95">
        <v>0</v>
      </c>
      <c r="AD95">
        <v>2.2899666230000002</v>
      </c>
      <c r="AE95">
        <v>-7.5076356789999998</v>
      </c>
      <c r="AF95">
        <v>461.04965440000001</v>
      </c>
      <c r="AG95">
        <v>0</v>
      </c>
      <c r="AH95">
        <v>2.2516363835432101</v>
      </c>
      <c r="AI95">
        <v>-2.0607526120363802</v>
      </c>
      <c r="AJ95">
        <v>94.008601613007997</v>
      </c>
      <c r="AK95">
        <v>0</v>
      </c>
      <c r="AL95">
        <v>3.5994253509999998</v>
      </c>
      <c r="AM95">
        <v>-2.6532917170000001</v>
      </c>
      <c r="AN95">
        <v>86.063773370000007</v>
      </c>
      <c r="AO95">
        <v>0</v>
      </c>
      <c r="AP95">
        <v>1.8214425062689901</v>
      </c>
      <c r="AQ95">
        <v>-6.2858754869409701</v>
      </c>
      <c r="AR95">
        <v>33.595492170003098</v>
      </c>
      <c r="AS95">
        <v>0</v>
      </c>
      <c r="AT95">
        <v>1.49467049529091</v>
      </c>
      <c r="AU95">
        <f>7.71123444001982*(-1)</f>
        <v>-7.7112344400198198</v>
      </c>
      <c r="AV95">
        <v>65.316189388045998</v>
      </c>
      <c r="AW95">
        <v>0</v>
      </c>
      <c r="AX95">
        <v>1.69973993682411</v>
      </c>
      <c r="AY95">
        <v>-4.3787718881046702</v>
      </c>
      <c r="AZ95">
        <v>57.181930528997299</v>
      </c>
      <c r="BA95">
        <v>0</v>
      </c>
      <c r="BB95">
        <v>3.52573287237567</v>
      </c>
      <c r="BC95">
        <f>0.764728650299627*(-1)</f>
        <v>-0.764728650299627</v>
      </c>
      <c r="BD95">
        <v>12.210963530000299</v>
      </c>
      <c r="BE95">
        <v>0</v>
      </c>
      <c r="BF95">
        <v>1.33686694084702</v>
      </c>
      <c r="BG95">
        <v>-9.5106838689291298</v>
      </c>
      <c r="BH95">
        <v>65.076979186007506</v>
      </c>
      <c r="BI95">
        <v>0</v>
      </c>
      <c r="BJ95">
        <v>1.8270540609999999</v>
      </c>
      <c r="BK95">
        <f>3.869878471*(-1)</f>
        <v>-3.8698784709999998</v>
      </c>
      <c r="BL95">
        <v>106.38986920000001</v>
      </c>
    </row>
    <row r="96" spans="1:64" x14ac:dyDescent="0.4">
      <c r="A96">
        <v>0</v>
      </c>
      <c r="B96">
        <v>5.3071269203374101</v>
      </c>
      <c r="C96">
        <v>-0.92701462156167802</v>
      </c>
      <c r="D96">
        <v>34.884266453001999</v>
      </c>
      <c r="E96">
        <v>0</v>
      </c>
      <c r="F96">
        <v>4.3867408299999999</v>
      </c>
      <c r="G96">
        <v>-5.8204602950000002</v>
      </c>
      <c r="H96">
        <v>514.35153409999998</v>
      </c>
      <c r="I96">
        <v>0</v>
      </c>
      <c r="J96">
        <v>4.2975578968420596</v>
      </c>
      <c r="K96">
        <v>-4.3653632421190398</v>
      </c>
      <c r="L96">
        <v>33.943842551001502</v>
      </c>
      <c r="M96">
        <v>0</v>
      </c>
      <c r="N96">
        <v>3.9473164679999999</v>
      </c>
      <c r="O96">
        <v>-3.358739988</v>
      </c>
      <c r="P96">
        <v>75.160773300000002</v>
      </c>
      <c r="Q96">
        <v>0</v>
      </c>
      <c r="R96">
        <v>2.3163005083619299</v>
      </c>
      <c r="S96">
        <v>-7.6965116549799601</v>
      </c>
      <c r="T96">
        <v>132.244397709</v>
      </c>
      <c r="U96">
        <v>0</v>
      </c>
      <c r="V96">
        <v>2.348034068</v>
      </c>
      <c r="W96">
        <v>-8.3661494429999994</v>
      </c>
      <c r="X96">
        <v>225.04913540000001</v>
      </c>
      <c r="Y96">
        <v>0</v>
      </c>
      <c r="Z96">
        <v>2.2994657408041599</v>
      </c>
      <c r="AA96">
        <v>-7.6030820742926597</v>
      </c>
      <c r="AB96">
        <v>95.602787814001204</v>
      </c>
      <c r="AC96">
        <v>0</v>
      </c>
      <c r="AD96">
        <v>1.7670685319999999</v>
      </c>
      <c r="AE96">
        <v>-9.6307042670000005</v>
      </c>
      <c r="AF96">
        <v>918.02202279999995</v>
      </c>
      <c r="AG96">
        <v>0</v>
      </c>
      <c r="AH96">
        <v>1.551774072917</v>
      </c>
      <c r="AI96">
        <v>-1.3788960257398899</v>
      </c>
      <c r="AJ96">
        <v>94.860671615999294</v>
      </c>
      <c r="AK96">
        <v>0</v>
      </c>
      <c r="AL96">
        <v>4.1752141370000002</v>
      </c>
      <c r="AM96">
        <v>-2.652997585</v>
      </c>
      <c r="AN96">
        <v>63.468736159999999</v>
      </c>
      <c r="AO96">
        <v>0</v>
      </c>
      <c r="AP96">
        <v>2.2741330111042699</v>
      </c>
      <c r="AQ96">
        <v>-7.9851397135893398</v>
      </c>
      <c r="AR96">
        <v>51.472929447001597</v>
      </c>
      <c r="AS96">
        <v>0</v>
      </c>
      <c r="AT96">
        <v>1.3577278302198199</v>
      </c>
      <c r="AU96">
        <f>9.40007605672232*(-1)</f>
        <v>-9.4000760567223196</v>
      </c>
      <c r="AV96">
        <v>282.66516723099602</v>
      </c>
      <c r="AW96">
        <v>0</v>
      </c>
      <c r="AX96">
        <v>1.55759448922439</v>
      </c>
      <c r="AY96">
        <v>-9.18338414561787</v>
      </c>
      <c r="AZ96">
        <v>86.300160939004797</v>
      </c>
      <c r="BA96">
        <v>0</v>
      </c>
      <c r="BB96">
        <v>3.88591163534733</v>
      </c>
      <c r="BC96">
        <f>1.51929207819069*(-1)</f>
        <v>-1.51929207819069</v>
      </c>
      <c r="BD96">
        <v>27.987380239996099</v>
      </c>
      <c r="BE96">
        <v>0</v>
      </c>
      <c r="BF96">
        <v>1.78615518288443</v>
      </c>
      <c r="BG96">
        <v>-8.8712443862652801</v>
      </c>
      <c r="BH96">
        <v>64.639938585998607</v>
      </c>
      <c r="BI96">
        <v>0</v>
      </c>
      <c r="BJ96">
        <v>2.2380208129999999</v>
      </c>
      <c r="BK96">
        <f>8.211577012*(-1)</f>
        <v>-8.2115770119999993</v>
      </c>
      <c r="BL96">
        <v>308.8412697</v>
      </c>
    </row>
    <row r="97" spans="1:64" x14ac:dyDescent="0.4">
      <c r="A97">
        <v>0</v>
      </c>
      <c r="B97">
        <v>5.8424946996244103</v>
      </c>
      <c r="C97">
        <v>-1.94030253870102</v>
      </c>
      <c r="D97">
        <v>33.678200996997397</v>
      </c>
      <c r="E97">
        <v>0</v>
      </c>
      <c r="F97">
        <v>3.7276301379999999</v>
      </c>
      <c r="G97">
        <v>-7.0115375599999998</v>
      </c>
      <c r="H97">
        <v>248.3823605</v>
      </c>
      <c r="I97">
        <v>0</v>
      </c>
      <c r="J97">
        <v>4.5085825715078798</v>
      </c>
      <c r="K97">
        <v>-4.2346432179294604</v>
      </c>
      <c r="L97">
        <v>33.326834393999803</v>
      </c>
      <c r="M97">
        <v>0</v>
      </c>
      <c r="N97">
        <v>4.163475708</v>
      </c>
      <c r="O97">
        <v>-4.5969940070000002</v>
      </c>
      <c r="P97">
        <v>309.04655179999997</v>
      </c>
      <c r="Q97">
        <v>0</v>
      </c>
      <c r="R97">
        <v>2.6515525676104201</v>
      </c>
      <c r="S97">
        <v>-8.3597931683863003</v>
      </c>
      <c r="T97">
        <v>29.322206097000102</v>
      </c>
      <c r="U97">
        <v>0</v>
      </c>
      <c r="V97">
        <v>2.7275752230000001</v>
      </c>
      <c r="W97">
        <v>-8.2625220400000003</v>
      </c>
      <c r="X97">
        <v>465.54409120000003</v>
      </c>
      <c r="Y97">
        <v>0</v>
      </c>
      <c r="Z97">
        <v>3.4723254165067101</v>
      </c>
      <c r="AA97">
        <v>-4.5910809764945402</v>
      </c>
      <c r="AB97">
        <v>96.878706906005306</v>
      </c>
      <c r="AC97">
        <v>0</v>
      </c>
      <c r="AD97">
        <v>3.5260957230000001</v>
      </c>
      <c r="AE97">
        <v>-4.3810823149999996</v>
      </c>
      <c r="AF97">
        <v>238.89125999999999</v>
      </c>
      <c r="AG97">
        <v>0</v>
      </c>
      <c r="AH97">
        <v>1.7391298975718901</v>
      </c>
      <c r="AI97">
        <v>-7.6987330266364502</v>
      </c>
      <c r="AJ97">
        <v>91.194718829996404</v>
      </c>
      <c r="AK97">
        <v>0</v>
      </c>
      <c r="AL97">
        <v>2.4966879839999998</v>
      </c>
      <c r="AM97">
        <v>-7.3416378140000003</v>
      </c>
      <c r="AN97">
        <v>143.68675540000001</v>
      </c>
      <c r="AW97">
        <v>0</v>
      </c>
      <c r="AX97">
        <v>2.93835289237391</v>
      </c>
      <c r="AY97">
        <v>-0.764284853945978</v>
      </c>
      <c r="AZ97">
        <v>87.777112007999605</v>
      </c>
      <c r="BA97">
        <v>0</v>
      </c>
      <c r="BB97">
        <v>1.5022598452173701</v>
      </c>
      <c r="BC97">
        <f>8.57332202223901*(-1)</f>
        <v>-8.5733220222390099</v>
      </c>
      <c r="BD97">
        <v>137.60488129791301</v>
      </c>
      <c r="BE97">
        <v>0</v>
      </c>
      <c r="BF97">
        <v>3.6469125291339601</v>
      </c>
      <c r="BG97">
        <v>-1.55308115302073</v>
      </c>
      <c r="BH97">
        <v>59.045775164995497</v>
      </c>
      <c r="BI97">
        <v>0</v>
      </c>
      <c r="BJ97">
        <v>1.1016482480000001</v>
      </c>
      <c r="BK97">
        <f>9.60350386*(-1)</f>
        <v>-9.60350386</v>
      </c>
      <c r="BL97">
        <v>630.61216820000004</v>
      </c>
    </row>
    <row r="98" spans="1:64" x14ac:dyDescent="0.4">
      <c r="A98">
        <v>0</v>
      </c>
      <c r="B98">
        <v>5.6067065402675498</v>
      </c>
      <c r="C98">
        <v>-1.62435136434953</v>
      </c>
      <c r="D98">
        <v>33.109104493996703</v>
      </c>
      <c r="E98">
        <v>0</v>
      </c>
      <c r="F98">
        <v>3.7468588719999998</v>
      </c>
      <c r="G98">
        <v>-6.7525998639999996</v>
      </c>
      <c r="H98">
        <v>314.31891339999999</v>
      </c>
      <c r="I98">
        <v>0</v>
      </c>
      <c r="J98">
        <v>4.2816418516589296</v>
      </c>
      <c r="K98">
        <v>-5.7623285779453797</v>
      </c>
      <c r="L98">
        <v>32.640252864002797</v>
      </c>
      <c r="M98">
        <v>0</v>
      </c>
      <c r="N98">
        <v>1.717151839</v>
      </c>
      <c r="O98">
        <v>-9.9915003109999994</v>
      </c>
      <c r="P98">
        <v>6324.5988690000004</v>
      </c>
      <c r="Q98">
        <v>0</v>
      </c>
      <c r="R98">
        <v>2.92082886642855</v>
      </c>
      <c r="S98">
        <v>-8.3907156200802806</v>
      </c>
      <c r="T98">
        <v>30.401421781003499</v>
      </c>
      <c r="U98">
        <v>0</v>
      </c>
      <c r="V98">
        <v>2.923145919</v>
      </c>
      <c r="W98">
        <v>-8.2589436939999992</v>
      </c>
      <c r="X98">
        <v>326.1299343</v>
      </c>
      <c r="Y98">
        <v>0</v>
      </c>
      <c r="Z98">
        <v>1.8267657592329001</v>
      </c>
      <c r="AA98">
        <v>-9.3599660144725902</v>
      </c>
      <c r="AB98">
        <v>71.507894419002696</v>
      </c>
      <c r="AC98">
        <v>0</v>
      </c>
      <c r="AD98">
        <v>2.0097715520000001</v>
      </c>
      <c r="AE98">
        <v>-7.449222775</v>
      </c>
      <c r="AF98">
        <v>115.31267920000001</v>
      </c>
      <c r="AG98">
        <v>0</v>
      </c>
      <c r="AH98">
        <v>3.2699119781767001</v>
      </c>
      <c r="AI98">
        <v>-4.9517515291176197</v>
      </c>
      <c r="AJ98">
        <v>34.014007878999102</v>
      </c>
      <c r="AK98">
        <v>0</v>
      </c>
      <c r="AL98">
        <v>0.89131223500000001</v>
      </c>
      <c r="AM98">
        <v>-9.4760893989999992</v>
      </c>
      <c r="AN98">
        <v>262.6699643</v>
      </c>
      <c r="AW98">
        <v>0</v>
      </c>
      <c r="AX98">
        <v>4.1097111004156996</v>
      </c>
      <c r="AY98">
        <v>-1.54249181689933</v>
      </c>
      <c r="AZ98">
        <v>43.270106662006498</v>
      </c>
      <c r="BA98">
        <v>0</v>
      </c>
      <c r="BB98">
        <v>2.7421011657447298</v>
      </c>
      <c r="BC98">
        <f>5.84543713382367*(-1)</f>
        <v>-5.8454371338236699</v>
      </c>
      <c r="BD98">
        <v>114.401690336992</v>
      </c>
      <c r="BE98">
        <v>0</v>
      </c>
      <c r="BF98">
        <v>1.3825344840926499</v>
      </c>
      <c r="BG98">
        <v>-7.7001199366499504</v>
      </c>
      <c r="BH98">
        <v>121.564171289996</v>
      </c>
      <c r="BI98">
        <v>0</v>
      </c>
      <c r="BJ98">
        <v>1.5713836910000001</v>
      </c>
      <c r="BK98">
        <f>6.838094372*(-1)</f>
        <v>-6.8380943719999996</v>
      </c>
      <c r="BL98">
        <v>165.18146490000001</v>
      </c>
    </row>
    <row r="99" spans="1:64" x14ac:dyDescent="0.4">
      <c r="A99">
        <v>0</v>
      </c>
      <c r="B99">
        <v>3.4314300372266802</v>
      </c>
      <c r="C99">
        <v>-9.2255441042504902</v>
      </c>
      <c r="D99">
        <v>75.382207155002106</v>
      </c>
      <c r="E99">
        <v>0</v>
      </c>
      <c r="F99">
        <v>4.6234586530000001</v>
      </c>
      <c r="G99">
        <v>-4.9405526829999999</v>
      </c>
      <c r="H99">
        <v>400.223094</v>
      </c>
      <c r="I99">
        <v>0</v>
      </c>
      <c r="J99">
        <v>4.34449652924964</v>
      </c>
      <c r="K99">
        <v>-4.0541487366275799</v>
      </c>
      <c r="L99">
        <v>32.516169080001397</v>
      </c>
      <c r="M99">
        <v>0</v>
      </c>
      <c r="N99">
        <v>4.4315864659999997</v>
      </c>
      <c r="O99">
        <v>-3.8804606239999999</v>
      </c>
      <c r="P99">
        <v>401.28905300000002</v>
      </c>
      <c r="Q99">
        <v>0</v>
      </c>
      <c r="R99">
        <v>3.7867735031161902</v>
      </c>
      <c r="S99">
        <v>-3.9598464632206301</v>
      </c>
      <c r="T99">
        <v>30.148572158999698</v>
      </c>
      <c r="U99">
        <v>0</v>
      </c>
      <c r="V99">
        <v>3.94119193</v>
      </c>
      <c r="W99">
        <v>-4.0867431390000002</v>
      </c>
      <c r="X99">
        <v>298.5562961</v>
      </c>
      <c r="Y99">
        <v>0</v>
      </c>
      <c r="Z99">
        <v>2.12425731233746</v>
      </c>
      <c r="AA99">
        <v>-7.7319493800714003</v>
      </c>
      <c r="AB99">
        <v>71.106704350997404</v>
      </c>
      <c r="AC99">
        <v>0</v>
      </c>
      <c r="AD99">
        <v>2.1335726629999998</v>
      </c>
      <c r="AE99">
        <v>-8.0357484540000002</v>
      </c>
      <c r="AF99">
        <v>321.04711029999999</v>
      </c>
      <c r="AG99">
        <v>0</v>
      </c>
      <c r="AH99">
        <v>3.6311537101338902</v>
      </c>
      <c r="AI99">
        <v>-2.78467605207311</v>
      </c>
      <c r="AJ99">
        <v>57.972687898989498</v>
      </c>
      <c r="AK99">
        <v>0</v>
      </c>
      <c r="AL99">
        <v>1.7417602379999999</v>
      </c>
      <c r="AM99">
        <v>-8.0358550290000004</v>
      </c>
      <c r="AN99">
        <v>200.94194909999999</v>
      </c>
      <c r="AW99">
        <v>0</v>
      </c>
      <c r="AX99">
        <v>1.4265581050152301</v>
      </c>
      <c r="AY99">
        <v>-8.3211730234036398</v>
      </c>
      <c r="AZ99">
        <v>71.068220265995393</v>
      </c>
      <c r="BA99">
        <v>0</v>
      </c>
      <c r="BB99">
        <v>1.5672665804421899</v>
      </c>
      <c r="BC99">
        <f>6.81977865607971*(-1)</f>
        <v>-6.81977865607971</v>
      </c>
      <c r="BD99">
        <v>160.49293116899199</v>
      </c>
      <c r="BE99">
        <v>0</v>
      </c>
      <c r="BF99">
        <v>1.4723449329487499</v>
      </c>
      <c r="BG99">
        <v>-7.7755239226803301</v>
      </c>
      <c r="BH99">
        <v>112.844150752003</v>
      </c>
      <c r="BI99">
        <v>0</v>
      </c>
      <c r="BJ99">
        <v>1.5675853209999999</v>
      </c>
      <c r="BK99">
        <f>6.383697015*(-1)</f>
        <v>-6.3836970150000001</v>
      </c>
      <c r="BL99">
        <v>132.20062329999999</v>
      </c>
    </row>
    <row r="100" spans="1:64" x14ac:dyDescent="0.4">
      <c r="A100">
        <v>0</v>
      </c>
      <c r="B100">
        <v>3.3533989226765</v>
      </c>
      <c r="C100">
        <v>-9.4187445088104305</v>
      </c>
      <c r="D100">
        <v>76.796310482000905</v>
      </c>
      <c r="E100">
        <v>0</v>
      </c>
      <c r="F100">
        <v>4.8758089289999997</v>
      </c>
      <c r="G100">
        <v>-3.8716936230000001</v>
      </c>
      <c r="H100">
        <v>278.0609187</v>
      </c>
      <c r="I100">
        <v>0</v>
      </c>
      <c r="J100">
        <v>2.8693733224027</v>
      </c>
      <c r="K100">
        <v>-1.32996015074733</v>
      </c>
      <c r="L100">
        <v>66.208846577996098</v>
      </c>
      <c r="M100">
        <v>0</v>
      </c>
      <c r="N100">
        <v>2.3981406079999998</v>
      </c>
      <c r="O100">
        <v>-7.9264405230000001</v>
      </c>
      <c r="P100">
        <v>214.32316900000001</v>
      </c>
      <c r="Q100">
        <v>0</v>
      </c>
      <c r="R100">
        <v>2.5412667533692099</v>
      </c>
      <c r="S100">
        <v>-6.2624865137344701</v>
      </c>
      <c r="T100">
        <v>130.775178829993</v>
      </c>
      <c r="U100">
        <v>0</v>
      </c>
      <c r="V100">
        <v>2.5788245650000001</v>
      </c>
      <c r="W100">
        <v>-6.1902559679999998</v>
      </c>
      <c r="X100">
        <v>161.8017328</v>
      </c>
      <c r="Y100">
        <v>0</v>
      </c>
      <c r="Z100">
        <v>4.1150706907069301</v>
      </c>
      <c r="AA100">
        <v>-3.6363293099604599</v>
      </c>
      <c r="AB100">
        <v>84.510895087994797</v>
      </c>
      <c r="AC100">
        <v>0</v>
      </c>
      <c r="AD100">
        <v>2.117345952</v>
      </c>
      <c r="AE100">
        <v>-7.675182382</v>
      </c>
      <c r="AF100">
        <v>50.034719799999998</v>
      </c>
      <c r="AG100">
        <v>0</v>
      </c>
      <c r="AH100">
        <v>3.8446084620586198</v>
      </c>
      <c r="AI100">
        <v>-2.81485341059778</v>
      </c>
      <c r="AJ100">
        <v>33.757539511003401</v>
      </c>
      <c r="AK100">
        <v>0</v>
      </c>
      <c r="AL100">
        <v>1.2089610559999999</v>
      </c>
      <c r="AM100">
        <v>-8.9036917590000009</v>
      </c>
      <c r="AN100">
        <v>143.31543590000001</v>
      </c>
      <c r="AW100">
        <v>0</v>
      </c>
      <c r="AX100">
        <v>2.8543417060590599</v>
      </c>
      <c r="AY100">
        <v>-5.2454628463509003</v>
      </c>
      <c r="AZ100">
        <v>74.394057434998103</v>
      </c>
      <c r="BA100">
        <v>0</v>
      </c>
      <c r="BB100">
        <v>2.9222027775050501</v>
      </c>
      <c r="BC100">
        <f>5.47909271791179*(-1)</f>
        <v>-5.4790927179117901</v>
      </c>
      <c r="BD100">
        <v>73.031914780964101</v>
      </c>
      <c r="BE100">
        <v>0</v>
      </c>
      <c r="BF100">
        <v>1.6908859204890601</v>
      </c>
      <c r="BG100">
        <v>-3.6996454288928802</v>
      </c>
      <c r="BH100">
        <v>58.989205226011102</v>
      </c>
      <c r="BI100">
        <v>0</v>
      </c>
      <c r="BJ100">
        <v>3.3888726290000002</v>
      </c>
      <c r="BK100">
        <f>2.383364453*(-1)</f>
        <v>-2.383364453</v>
      </c>
      <c r="BL100">
        <v>99.680278720000004</v>
      </c>
    </row>
    <row r="101" spans="1:64" x14ac:dyDescent="0.4">
      <c r="A101">
        <v>0</v>
      </c>
      <c r="B101">
        <v>3.5710914275576799</v>
      </c>
      <c r="C101">
        <v>-8.8506308998826508</v>
      </c>
      <c r="D101">
        <v>77.517793510000004</v>
      </c>
      <c r="E101">
        <v>0</v>
      </c>
      <c r="F101">
        <v>1.5421975290000001</v>
      </c>
      <c r="G101">
        <v>-0.81947102500000002</v>
      </c>
      <c r="H101">
        <v>5.3187733689999996</v>
      </c>
      <c r="I101">
        <v>0</v>
      </c>
      <c r="J101">
        <v>3.1015308860536401</v>
      </c>
      <c r="K101">
        <v>-2.1336875100991999</v>
      </c>
      <c r="L101">
        <v>111.985495651999</v>
      </c>
      <c r="M101">
        <v>0</v>
      </c>
      <c r="N101">
        <v>4.0874360860000003</v>
      </c>
      <c r="O101">
        <v>-5.2481332969999999</v>
      </c>
      <c r="P101">
        <v>336.97297279999998</v>
      </c>
      <c r="Q101">
        <v>0</v>
      </c>
      <c r="R101">
        <v>2.5204427335168398</v>
      </c>
      <c r="S101">
        <v>-7.64879751173358</v>
      </c>
      <c r="T101">
        <v>71.124446746995005</v>
      </c>
      <c r="U101">
        <v>0</v>
      </c>
      <c r="V101">
        <v>2.941871393</v>
      </c>
      <c r="W101">
        <v>-4.0821154609999999</v>
      </c>
      <c r="X101">
        <v>121.95811759999999</v>
      </c>
      <c r="Y101">
        <v>0</v>
      </c>
      <c r="Z101">
        <v>3.3038792955627998</v>
      </c>
      <c r="AA101">
        <v>-4.2683635124313</v>
      </c>
      <c r="AB101">
        <v>48.913450681997297</v>
      </c>
      <c r="AC101">
        <v>0</v>
      </c>
      <c r="AD101">
        <v>1.745748015</v>
      </c>
      <c r="AE101">
        <v>-1.9270758020000001</v>
      </c>
      <c r="AF101">
        <v>5.4954522690000003</v>
      </c>
      <c r="AG101">
        <v>0</v>
      </c>
      <c r="AH101">
        <v>2.6785197815019099</v>
      </c>
      <c r="AI101">
        <v>-7.2649433479523404</v>
      </c>
      <c r="AJ101">
        <v>31.8039166220114</v>
      </c>
      <c r="AK101">
        <v>0</v>
      </c>
      <c r="AL101">
        <v>1.316855707</v>
      </c>
      <c r="AM101">
        <v>-8.7803116960000001</v>
      </c>
      <c r="AN101">
        <v>115.49492360000001</v>
      </c>
      <c r="AW101">
        <v>0</v>
      </c>
      <c r="AX101">
        <v>1.59299942951784</v>
      </c>
      <c r="AY101">
        <v>-7.1256562585045398</v>
      </c>
      <c r="AZ101">
        <v>56.250609805996604</v>
      </c>
      <c r="BA101">
        <v>0</v>
      </c>
      <c r="BB101">
        <v>2.4109669984345299</v>
      </c>
      <c r="BC101">
        <f>5.62080359735559*(-1)</f>
        <v>-5.6208035973555903</v>
      </c>
      <c r="BD101">
        <v>219.747306794975</v>
      </c>
      <c r="BE101">
        <v>0</v>
      </c>
      <c r="BF101">
        <v>1.7707099252015399</v>
      </c>
      <c r="BG101">
        <v>-8.6993541867163504</v>
      </c>
      <c r="BH101">
        <v>64.682229780999407</v>
      </c>
      <c r="BI101">
        <v>0</v>
      </c>
      <c r="BJ101">
        <v>2.240439538</v>
      </c>
      <c r="BK101">
        <f>6.978077965*(-1)</f>
        <v>-6.9780779649999998</v>
      </c>
      <c r="BL101">
        <v>234.02433880000001</v>
      </c>
    </row>
    <row r="102" spans="1:64" x14ac:dyDescent="0.4">
      <c r="A102">
        <v>0</v>
      </c>
      <c r="B102">
        <v>3.29873337560621</v>
      </c>
      <c r="C102">
        <v>-0.37875811465134401</v>
      </c>
      <c r="D102">
        <v>33.043019611999597</v>
      </c>
      <c r="E102">
        <v>0</v>
      </c>
      <c r="F102">
        <v>3.816533009</v>
      </c>
      <c r="G102">
        <v>-2.5073808070000001</v>
      </c>
      <c r="H102">
        <v>125.4594718</v>
      </c>
      <c r="I102">
        <v>0</v>
      </c>
      <c r="J102">
        <v>3.2756478915535099</v>
      </c>
      <c r="K102">
        <v>-3.5436156358555602</v>
      </c>
      <c r="L102">
        <v>62.654315265004698</v>
      </c>
      <c r="M102">
        <v>0</v>
      </c>
      <c r="N102">
        <v>1.6812448929999999</v>
      </c>
      <c r="O102">
        <v>-9.4167686310000001</v>
      </c>
      <c r="P102">
        <v>427.21118949999999</v>
      </c>
      <c r="Q102">
        <v>0</v>
      </c>
      <c r="R102">
        <v>2.8762959672397699</v>
      </c>
      <c r="S102">
        <v>-4.6381886081254402</v>
      </c>
      <c r="T102">
        <v>92.391989426003406</v>
      </c>
      <c r="U102">
        <v>0</v>
      </c>
      <c r="V102">
        <v>2.1517660809999999</v>
      </c>
      <c r="W102">
        <v>-9.4631152919999995</v>
      </c>
      <c r="X102">
        <v>466.5597568</v>
      </c>
      <c r="Y102">
        <v>0</v>
      </c>
      <c r="Z102">
        <v>3.5948897298739402</v>
      </c>
      <c r="AA102">
        <v>-4.0672933234258499</v>
      </c>
      <c r="AB102">
        <v>40.572385777006197</v>
      </c>
      <c r="AC102">
        <v>0</v>
      </c>
      <c r="AD102">
        <v>3.872497531</v>
      </c>
      <c r="AE102">
        <v>-3.414372599</v>
      </c>
      <c r="AF102">
        <v>98.811390349999996</v>
      </c>
      <c r="AG102">
        <v>0</v>
      </c>
      <c r="AH102">
        <v>1.7756670894984501</v>
      </c>
      <c r="AI102">
        <v>-8.0512789054588403</v>
      </c>
      <c r="AJ102">
        <v>43.7648426219966</v>
      </c>
      <c r="AK102">
        <v>0</v>
      </c>
      <c r="AL102">
        <v>1.386750624</v>
      </c>
      <c r="AM102">
        <v>-9.9397282859999994</v>
      </c>
      <c r="AN102">
        <v>4565.7627570000004</v>
      </c>
      <c r="AW102">
        <v>0</v>
      </c>
      <c r="AX102">
        <v>2.9239086135606098</v>
      </c>
      <c r="AY102">
        <v>-5.0357791760511503</v>
      </c>
      <c r="AZ102">
        <v>73.782726240999096</v>
      </c>
      <c r="BA102">
        <v>0</v>
      </c>
      <c r="BB102">
        <v>1.95969603569794</v>
      </c>
      <c r="BC102">
        <f>8.67037143466219*(-1)</f>
        <v>-8.6703714346621901</v>
      </c>
      <c r="BD102">
        <v>136.60146236710699</v>
      </c>
      <c r="BE102">
        <v>0</v>
      </c>
      <c r="BF102">
        <v>1.5939164195978801</v>
      </c>
      <c r="BG102">
        <v>-9.0110999709014994</v>
      </c>
      <c r="BH102">
        <v>66.119861554994699</v>
      </c>
      <c r="BI102">
        <v>0</v>
      </c>
      <c r="BJ102">
        <v>1.0566261320000001</v>
      </c>
      <c r="BK102">
        <f>8.646736259*(-1)</f>
        <v>-8.6467362590000008</v>
      </c>
      <c r="BL102">
        <v>256.05523149999999</v>
      </c>
    </row>
    <row r="103" spans="1:64" x14ac:dyDescent="0.4">
      <c r="A103">
        <v>0</v>
      </c>
      <c r="B103">
        <v>4.4527026784716899</v>
      </c>
      <c r="C103">
        <v>-5.8623515030664999</v>
      </c>
      <c r="D103">
        <v>33.788163763005201</v>
      </c>
      <c r="E103">
        <v>0</v>
      </c>
      <c r="F103">
        <v>4.899202227</v>
      </c>
      <c r="G103">
        <v>-4.3441138439999998</v>
      </c>
      <c r="H103">
        <v>358.27812369999998</v>
      </c>
      <c r="I103">
        <v>0</v>
      </c>
      <c r="J103">
        <v>2.7462741216358002</v>
      </c>
      <c r="K103">
        <v>-8.0449820454935796</v>
      </c>
      <c r="L103">
        <v>116.564968844002</v>
      </c>
      <c r="M103">
        <v>0</v>
      </c>
      <c r="N103">
        <v>4.3377755579999997</v>
      </c>
      <c r="O103">
        <v>-3.8311431680000001</v>
      </c>
      <c r="P103">
        <v>429.33599550000002</v>
      </c>
      <c r="Q103">
        <v>0</v>
      </c>
      <c r="R103">
        <v>2.1522099727412298</v>
      </c>
      <c r="S103">
        <v>-9.4313675996039095</v>
      </c>
      <c r="T103">
        <v>130.931584185003</v>
      </c>
      <c r="U103">
        <v>0</v>
      </c>
      <c r="V103">
        <v>5.0047643339999999</v>
      </c>
      <c r="W103">
        <v>-1.5226429349999999</v>
      </c>
      <c r="X103">
        <v>65.486981760000006</v>
      </c>
      <c r="Y103">
        <v>0</v>
      </c>
      <c r="Z103">
        <v>1.81208997532208</v>
      </c>
      <c r="AA103">
        <v>-9.4985714852141392</v>
      </c>
      <c r="AB103">
        <v>68.074709434004006</v>
      </c>
      <c r="AC103">
        <v>0</v>
      </c>
      <c r="AD103">
        <v>3.4268802389999999</v>
      </c>
      <c r="AE103">
        <v>-4.1698632289999997</v>
      </c>
      <c r="AF103">
        <v>135.78292250000001</v>
      </c>
      <c r="AG103">
        <v>0</v>
      </c>
      <c r="AH103">
        <v>1.6052103695912601</v>
      </c>
      <c r="AI103">
        <v>-9.0224536674285396</v>
      </c>
      <c r="AJ103">
        <v>38.446090778990701</v>
      </c>
      <c r="AK103">
        <v>0</v>
      </c>
      <c r="AL103">
        <v>1.2956025040000001</v>
      </c>
      <c r="AM103">
        <v>-8.7841274540000001</v>
      </c>
      <c r="AN103">
        <v>111.7876526</v>
      </c>
      <c r="AW103">
        <v>0</v>
      </c>
      <c r="AX103">
        <v>2.3773256887007101</v>
      </c>
      <c r="AY103">
        <v>-5.4622750591777596</v>
      </c>
      <c r="AZ103">
        <v>86.125051604001698</v>
      </c>
      <c r="BA103">
        <v>0</v>
      </c>
      <c r="BB103">
        <v>0.80652475288321401</v>
      </c>
      <c r="BC103">
        <f>9.6904051536513*(-1)</f>
        <v>-9.6904051536512998</v>
      </c>
      <c r="BD103">
        <v>274.125963005004</v>
      </c>
      <c r="BE103">
        <v>0</v>
      </c>
      <c r="BF103">
        <v>1.56454545700902</v>
      </c>
      <c r="BG103">
        <v>-6.7873951633079397</v>
      </c>
      <c r="BH103">
        <v>122.547554087999</v>
      </c>
      <c r="BI103">
        <v>0</v>
      </c>
      <c r="BJ103">
        <v>1.0091966210000001</v>
      </c>
      <c r="BK103">
        <f>9.614176335*(-1)</f>
        <v>-9.6141763349999998</v>
      </c>
      <c r="BL103">
        <v>574.20049200000005</v>
      </c>
    </row>
    <row r="104" spans="1:64" x14ac:dyDescent="0.4">
      <c r="A104">
        <v>0</v>
      </c>
      <c r="B104">
        <v>3.6036880727352498</v>
      </c>
      <c r="C104">
        <v>-7.7509503173578098</v>
      </c>
      <c r="D104">
        <v>76.246413339002103</v>
      </c>
      <c r="E104">
        <v>0</v>
      </c>
      <c r="F104">
        <v>3.947102841</v>
      </c>
      <c r="G104">
        <v>-3.2726544880000001</v>
      </c>
      <c r="H104">
        <v>151.78613759999999</v>
      </c>
      <c r="I104">
        <v>0</v>
      </c>
      <c r="J104">
        <v>3.6752924654163999</v>
      </c>
      <c r="K104">
        <v>-5.9467472982481899</v>
      </c>
      <c r="L104">
        <v>35.223886439998701</v>
      </c>
      <c r="M104">
        <v>0</v>
      </c>
      <c r="N104">
        <v>2.3976247079999999</v>
      </c>
      <c r="O104">
        <v>-1.311230291</v>
      </c>
      <c r="P104">
        <v>22.117628450000002</v>
      </c>
      <c r="Q104">
        <v>0</v>
      </c>
      <c r="R104">
        <v>4.8289347292648399</v>
      </c>
      <c r="S104">
        <v>-1.6139268981072801</v>
      </c>
      <c r="T104">
        <v>30.215639279995202</v>
      </c>
      <c r="U104">
        <v>0</v>
      </c>
      <c r="V104">
        <v>2.5023511200000002</v>
      </c>
      <c r="W104">
        <v>-1.6017377930000001</v>
      </c>
      <c r="X104">
        <v>23.911539399999999</v>
      </c>
      <c r="Y104">
        <v>0</v>
      </c>
      <c r="Z104">
        <v>2.90417099898557</v>
      </c>
      <c r="AA104">
        <v>-6.1118212269444898</v>
      </c>
      <c r="AB104">
        <v>71.327861918005496</v>
      </c>
      <c r="AC104">
        <v>0</v>
      </c>
      <c r="AD104">
        <v>3.819179251</v>
      </c>
      <c r="AE104">
        <v>-3.4209242940000002</v>
      </c>
      <c r="AF104">
        <v>84.684877599999993</v>
      </c>
      <c r="AG104">
        <v>0</v>
      </c>
      <c r="AH104">
        <v>1.6942519266682501</v>
      </c>
      <c r="AI104">
        <v>-9.2945292292158008</v>
      </c>
      <c r="AJ104">
        <v>22.1756026430084</v>
      </c>
      <c r="AK104">
        <v>0</v>
      </c>
      <c r="AL104">
        <v>1.548048517</v>
      </c>
      <c r="AM104">
        <v>-1.4031155529999999</v>
      </c>
      <c r="AN104">
        <v>5.6565081419999999</v>
      </c>
      <c r="AW104">
        <v>0</v>
      </c>
      <c r="AX104">
        <v>1.84124455175282</v>
      </c>
      <c r="AY104">
        <v>-8.6992799812918093</v>
      </c>
      <c r="AZ104">
        <v>74.518542827994594</v>
      </c>
      <c r="BA104">
        <v>0</v>
      </c>
      <c r="BB104">
        <v>1.78350266329689</v>
      </c>
      <c r="BC104">
        <f>8.67279770305202*(-1)</f>
        <v>-8.6727977030520194</v>
      </c>
      <c r="BD104">
        <v>176.12039396900201</v>
      </c>
      <c r="BE104">
        <v>0</v>
      </c>
      <c r="BF104">
        <v>2.1892005257476801</v>
      </c>
      <c r="BG104">
        <v>-7.5475648799222901</v>
      </c>
      <c r="BH104">
        <v>60.679205163003601</v>
      </c>
      <c r="BI104">
        <v>0</v>
      </c>
      <c r="BJ104">
        <v>0.91121600199999997</v>
      </c>
      <c r="BK104">
        <f>9.352237045*(-1)</f>
        <v>-9.3522370450000007</v>
      </c>
      <c r="BL104">
        <v>380.23498719999998</v>
      </c>
    </row>
    <row r="105" spans="1:64" x14ac:dyDescent="0.4">
      <c r="A105">
        <v>0</v>
      </c>
      <c r="B105">
        <v>3.58571649414717</v>
      </c>
      <c r="C105">
        <v>-6.5057602320115704</v>
      </c>
      <c r="D105">
        <v>57.140996838999797</v>
      </c>
      <c r="E105">
        <v>0</v>
      </c>
      <c r="F105">
        <v>3.477560354</v>
      </c>
      <c r="G105">
        <v>-8.3197934750000009</v>
      </c>
      <c r="H105">
        <v>281.78863150000001</v>
      </c>
      <c r="I105">
        <v>0</v>
      </c>
      <c r="J105">
        <v>3.64538322867153</v>
      </c>
      <c r="K105">
        <v>-6.0754055911755804</v>
      </c>
      <c r="L105">
        <v>35.683230069997002</v>
      </c>
      <c r="M105">
        <v>0</v>
      </c>
      <c r="N105">
        <v>2.8783842609999999</v>
      </c>
      <c r="O105">
        <v>-1.9449466360000001</v>
      </c>
      <c r="P105">
        <v>58.06733852</v>
      </c>
      <c r="Q105">
        <v>0</v>
      </c>
      <c r="R105">
        <v>2.8623229797937699</v>
      </c>
      <c r="S105">
        <v>-1.6210428563725101</v>
      </c>
      <c r="T105">
        <v>70.275413039998895</v>
      </c>
      <c r="U105">
        <v>0</v>
      </c>
      <c r="V105">
        <v>3.8004718930000001</v>
      </c>
      <c r="W105">
        <v>-4.590718635</v>
      </c>
      <c r="X105">
        <v>218.85358400000001</v>
      </c>
      <c r="Y105">
        <v>0</v>
      </c>
      <c r="Z105">
        <v>3.2239739118541202</v>
      </c>
      <c r="AA105">
        <v>-4.5915429123211302</v>
      </c>
      <c r="AB105">
        <v>41.248856812002401</v>
      </c>
      <c r="AC105">
        <v>0</v>
      </c>
      <c r="AD105">
        <v>1.7874552779999999</v>
      </c>
      <c r="AE105">
        <v>-9.5788149590000007</v>
      </c>
      <c r="AF105">
        <v>337.24825049999998</v>
      </c>
      <c r="AG105">
        <v>0</v>
      </c>
      <c r="AH105">
        <v>1.5480485165340301</v>
      </c>
      <c r="AI105">
        <v>-1.40311555278464</v>
      </c>
      <c r="AJ105">
        <v>38.510323408991098</v>
      </c>
      <c r="AK105">
        <v>0</v>
      </c>
      <c r="AL105">
        <v>1.288014985</v>
      </c>
      <c r="AM105">
        <v>-9.9839316409999999</v>
      </c>
      <c r="AN105">
        <v>4397.3735740000002</v>
      </c>
      <c r="AW105">
        <v>0</v>
      </c>
      <c r="AX105">
        <v>1.71240986118482</v>
      </c>
      <c r="AY105">
        <v>-9.0228742300192692</v>
      </c>
      <c r="AZ105">
        <v>89.775058512997902</v>
      </c>
      <c r="BA105">
        <v>0</v>
      </c>
      <c r="BB105">
        <v>1.60833041506025</v>
      </c>
      <c r="BC105">
        <f>9.10694697337914*(-1)</f>
        <v>-9.1069469733791397</v>
      </c>
      <c r="BD105">
        <v>245.506043429952</v>
      </c>
      <c r="BE105">
        <v>0</v>
      </c>
      <c r="BF105">
        <v>1.51878491295466</v>
      </c>
      <c r="BG105">
        <v>-6.85835225776637</v>
      </c>
      <c r="BH105">
        <v>84.311637959006404</v>
      </c>
      <c r="BI105">
        <v>0</v>
      </c>
      <c r="BJ105">
        <v>1.157108027</v>
      </c>
      <c r="BK105">
        <f>8.647158435*(-1)</f>
        <v>-8.6471584349999997</v>
      </c>
      <c r="BL105">
        <v>302.7595925</v>
      </c>
    </row>
    <row r="106" spans="1:64" x14ac:dyDescent="0.4">
      <c r="A106">
        <v>0</v>
      </c>
      <c r="B106">
        <v>3.43121074424218</v>
      </c>
      <c r="C106">
        <v>-9.2267107443669705</v>
      </c>
      <c r="D106">
        <v>77.528881005004195</v>
      </c>
      <c r="E106">
        <v>0</v>
      </c>
      <c r="F106">
        <v>3.632781896</v>
      </c>
      <c r="G106">
        <v>-8.0646884940000003</v>
      </c>
      <c r="H106">
        <v>420.08013449999999</v>
      </c>
      <c r="I106">
        <v>0</v>
      </c>
      <c r="J106">
        <v>2.76649564579031</v>
      </c>
      <c r="K106">
        <v>-8.92175606704747</v>
      </c>
      <c r="L106">
        <v>116.302833985988</v>
      </c>
      <c r="M106">
        <v>0</v>
      </c>
      <c r="N106">
        <v>3.0136158320000002</v>
      </c>
      <c r="O106">
        <v>-3.0108389679999998</v>
      </c>
      <c r="P106">
        <v>112.7700287</v>
      </c>
      <c r="Q106">
        <v>0</v>
      </c>
      <c r="R106">
        <v>3.88997076067362</v>
      </c>
      <c r="S106">
        <v>-4.5575085657453602</v>
      </c>
      <c r="T106">
        <v>30.484661775000799</v>
      </c>
      <c r="U106">
        <v>0</v>
      </c>
      <c r="V106">
        <v>2.9627481040000001</v>
      </c>
      <c r="W106">
        <v>-4.0349154340000002</v>
      </c>
      <c r="X106">
        <v>92.04961213</v>
      </c>
      <c r="Y106">
        <v>0</v>
      </c>
      <c r="Z106">
        <v>2.4544530680891001</v>
      </c>
      <c r="AA106">
        <v>-8.4080787055331108</v>
      </c>
      <c r="AB106">
        <v>70.326069255999698</v>
      </c>
      <c r="AC106">
        <v>0</v>
      </c>
      <c r="AD106">
        <v>2.9802864809999998</v>
      </c>
      <c r="AE106">
        <v>-6.3639022540000001</v>
      </c>
      <c r="AF106">
        <v>151.83522930000001</v>
      </c>
      <c r="AG106">
        <v>0</v>
      </c>
      <c r="AH106">
        <v>3.8011049310453799</v>
      </c>
      <c r="AI106">
        <v>-2.68027702188474</v>
      </c>
      <c r="AJ106">
        <v>21.569694880003201</v>
      </c>
      <c r="AK106">
        <v>0</v>
      </c>
      <c r="AL106">
        <v>1.5797501430000001</v>
      </c>
      <c r="AM106">
        <v>-8.4923331550000007</v>
      </c>
      <c r="AN106">
        <v>121.7016842</v>
      </c>
      <c r="AW106">
        <v>0</v>
      </c>
      <c r="AX106">
        <v>1.6650773256488001</v>
      </c>
      <c r="AY106">
        <v>-9.05644569956746</v>
      </c>
      <c r="AZ106">
        <v>88.232996872000498</v>
      </c>
      <c r="BA106">
        <v>0</v>
      </c>
      <c r="BB106">
        <v>2.9964832577198401</v>
      </c>
      <c r="BC106">
        <f>4.49373696317535*(-1)</f>
        <v>-4.4937369631753503</v>
      </c>
      <c r="BD106">
        <v>100.84573733201201</v>
      </c>
      <c r="BE106">
        <v>0</v>
      </c>
      <c r="BF106">
        <v>3.3913373453460598</v>
      </c>
      <c r="BG106">
        <v>-2.38336347946173</v>
      </c>
      <c r="BH106">
        <v>65.524765424008294</v>
      </c>
      <c r="BI106">
        <v>0</v>
      </c>
      <c r="BJ106">
        <v>2.3168578279999998</v>
      </c>
      <c r="BK106">
        <f>2.265457808*(-1)</f>
        <v>-2.2654578079999999</v>
      </c>
      <c r="BL106">
        <v>29.339001889999999</v>
      </c>
    </row>
    <row r="107" spans="1:64" x14ac:dyDescent="0.4">
      <c r="A107">
        <v>0</v>
      </c>
      <c r="B107">
        <v>3.66987852570879</v>
      </c>
      <c r="C107">
        <v>-7.2690570321965904</v>
      </c>
      <c r="D107">
        <v>77.016545079000906</v>
      </c>
      <c r="E107">
        <v>0</v>
      </c>
      <c r="F107">
        <v>3.426633491</v>
      </c>
      <c r="G107">
        <v>-4.2824423869999997</v>
      </c>
      <c r="H107">
        <v>144.8379176</v>
      </c>
      <c r="I107">
        <v>0</v>
      </c>
      <c r="J107">
        <v>2.82245201341859</v>
      </c>
      <c r="K107">
        <v>-8.8638002197652099</v>
      </c>
      <c r="L107">
        <v>64.193867426991304</v>
      </c>
      <c r="M107">
        <v>0</v>
      </c>
      <c r="N107">
        <v>2.8655260980000001</v>
      </c>
      <c r="O107">
        <v>-7.8838621140000003</v>
      </c>
      <c r="P107">
        <v>250.56359599999999</v>
      </c>
      <c r="Q107">
        <v>0</v>
      </c>
      <c r="R107">
        <v>2.8692069047153299</v>
      </c>
      <c r="S107">
        <v>-4.5050080381715496</v>
      </c>
      <c r="T107">
        <v>70.463979688996901</v>
      </c>
      <c r="U107">
        <v>0</v>
      </c>
      <c r="V107">
        <v>2.3932068119999999</v>
      </c>
      <c r="W107">
        <v>-6.6651881020000001</v>
      </c>
      <c r="X107">
        <v>168.79397800000001</v>
      </c>
      <c r="Y107">
        <v>0</v>
      </c>
      <c r="Z107">
        <v>2.3469879793696902</v>
      </c>
      <c r="AA107">
        <v>-7.8735535911171199</v>
      </c>
      <c r="AB107">
        <v>67.961312288010902</v>
      </c>
      <c r="AC107">
        <v>0</v>
      </c>
      <c r="AD107">
        <v>3.3765877579999999</v>
      </c>
      <c r="AE107">
        <v>-4.6551233549999997</v>
      </c>
      <c r="AF107">
        <v>143.26742239999999</v>
      </c>
      <c r="AG107">
        <v>0</v>
      </c>
      <c r="AH107">
        <v>3.3207381250267201</v>
      </c>
      <c r="AI107">
        <v>-4.4878345986398998</v>
      </c>
      <c r="AJ107">
        <v>36.294840270987997</v>
      </c>
      <c r="AK107">
        <v>0</v>
      </c>
      <c r="AL107">
        <v>4.0299091809999998</v>
      </c>
      <c r="AM107">
        <v>-2.5568528110000002</v>
      </c>
      <c r="AN107">
        <v>89.895904779999995</v>
      </c>
      <c r="AW107">
        <v>0</v>
      </c>
      <c r="AX107">
        <v>3.16433105963559</v>
      </c>
      <c r="AY107">
        <v>-4.5153483552314597</v>
      </c>
      <c r="AZ107">
        <v>63.771036552992797</v>
      </c>
      <c r="BA107">
        <v>0</v>
      </c>
      <c r="BB107">
        <v>1.60389090834328</v>
      </c>
      <c r="BC107">
        <f>9.01767624704032*(-1)</f>
        <v>-9.0176762470403204</v>
      </c>
      <c r="BD107">
        <v>204.031351778074</v>
      </c>
      <c r="BE107">
        <v>0</v>
      </c>
      <c r="BF107">
        <v>2.4935513769055899</v>
      </c>
      <c r="BG107">
        <v>-6.5866756617700304</v>
      </c>
      <c r="BH107">
        <v>59.630143567002897</v>
      </c>
      <c r="BI107">
        <v>0</v>
      </c>
      <c r="BJ107">
        <v>1.0056127189999999</v>
      </c>
      <c r="BK107">
        <f>8.905154397*(-1)</f>
        <v>-8.9051543970000004</v>
      </c>
      <c r="BL107">
        <v>374.89267910000001</v>
      </c>
    </row>
    <row r="108" spans="1:64" x14ac:dyDescent="0.4">
      <c r="A108">
        <v>0</v>
      </c>
      <c r="B108">
        <v>4.7804928673691904</v>
      </c>
      <c r="C108">
        <v>-4.6117871297456503</v>
      </c>
      <c r="D108">
        <v>33.840596100999299</v>
      </c>
      <c r="E108">
        <v>0</v>
      </c>
      <c r="F108">
        <v>4.7493258679999997</v>
      </c>
      <c r="G108">
        <v>-4.9961069890000003</v>
      </c>
      <c r="H108">
        <v>462.07258339999998</v>
      </c>
      <c r="I108">
        <v>0</v>
      </c>
      <c r="J108">
        <v>2.7650282510854498</v>
      </c>
      <c r="K108">
        <v>-8.9248187827038894</v>
      </c>
      <c r="L108">
        <v>112.999547384999</v>
      </c>
      <c r="M108">
        <v>0</v>
      </c>
      <c r="N108">
        <v>3.608231054</v>
      </c>
      <c r="O108">
        <v>-5.8892965850000003</v>
      </c>
      <c r="P108">
        <v>444.60247199999998</v>
      </c>
      <c r="Q108">
        <v>0</v>
      </c>
      <c r="R108">
        <v>2.3972909581730102</v>
      </c>
      <c r="S108">
        <v>-8.2218883295979293</v>
      </c>
      <c r="T108">
        <v>145.97969453499499</v>
      </c>
      <c r="U108">
        <v>0</v>
      </c>
      <c r="V108">
        <v>2.5255112209999999</v>
      </c>
      <c r="W108">
        <v>-7.6376130949999999</v>
      </c>
      <c r="X108">
        <v>132.0616655</v>
      </c>
      <c r="Y108">
        <v>0</v>
      </c>
      <c r="Z108">
        <v>4.2859240980826403</v>
      </c>
      <c r="AA108">
        <v>-1.52500726930728</v>
      </c>
      <c r="AB108">
        <v>72.615405093994895</v>
      </c>
      <c r="AC108">
        <v>0</v>
      </c>
      <c r="AD108">
        <v>2.2712701289999999</v>
      </c>
      <c r="AE108">
        <v>-8.0317647559999994</v>
      </c>
      <c r="AF108">
        <v>205.68647530000001</v>
      </c>
      <c r="AG108">
        <v>0</v>
      </c>
      <c r="AH108">
        <v>1.7422566893374001</v>
      </c>
      <c r="AI108">
        <v>-9.2794897785104098</v>
      </c>
      <c r="AJ108">
        <v>38.038412748996002</v>
      </c>
      <c r="AK108">
        <v>0</v>
      </c>
      <c r="AL108">
        <v>3.477741956</v>
      </c>
      <c r="AM108">
        <v>-3.3520866960000002</v>
      </c>
      <c r="AN108">
        <v>80.057172289999997</v>
      </c>
      <c r="AW108">
        <v>0</v>
      </c>
      <c r="AX108">
        <v>1.48180443584637</v>
      </c>
      <c r="AY108">
        <v>-9.31547928896717</v>
      </c>
      <c r="AZ108">
        <v>73.684588358999406</v>
      </c>
      <c r="BA108">
        <v>0</v>
      </c>
      <c r="BB108">
        <v>1.8044509891076701</v>
      </c>
      <c r="BC108">
        <f>2.67251270745964*(-1)</f>
        <v>-2.67251270745964</v>
      </c>
      <c r="BD108">
        <v>25.8826454889494</v>
      </c>
      <c r="BE108">
        <v>0</v>
      </c>
      <c r="BF108">
        <v>1.8662074377924001</v>
      </c>
      <c r="BG108">
        <v>-2.2339028490016299</v>
      </c>
      <c r="BH108">
        <v>104.221567107</v>
      </c>
      <c r="BI108">
        <v>0</v>
      </c>
      <c r="BJ108">
        <v>1.118722615</v>
      </c>
      <c r="BK108">
        <f>9.196516409*(-1)</f>
        <v>-9.1965164089999991</v>
      </c>
      <c r="BL108">
        <v>365.70120650000001</v>
      </c>
    </row>
    <row r="109" spans="1:64" x14ac:dyDescent="0.4">
      <c r="A109">
        <v>0</v>
      </c>
      <c r="B109">
        <v>3.2116893655578602</v>
      </c>
      <c r="C109">
        <v>-9.7030236056760195</v>
      </c>
      <c r="D109">
        <v>59.0050670810014</v>
      </c>
      <c r="E109">
        <v>0</v>
      </c>
      <c r="F109">
        <v>5.4550258610000002</v>
      </c>
      <c r="G109">
        <v>-1.6023451769999999</v>
      </c>
      <c r="H109">
        <v>145.26901280000001</v>
      </c>
      <c r="I109">
        <v>0</v>
      </c>
      <c r="J109">
        <v>3.1618732268506502</v>
      </c>
      <c r="K109">
        <v>-8.6743401368516206</v>
      </c>
      <c r="L109">
        <v>34.896073804004097</v>
      </c>
      <c r="M109">
        <v>0</v>
      </c>
      <c r="N109">
        <v>3.528191278</v>
      </c>
      <c r="O109">
        <v>-6.2643558060000002</v>
      </c>
      <c r="P109">
        <v>516.71833219999996</v>
      </c>
      <c r="Q109">
        <v>0</v>
      </c>
      <c r="R109">
        <v>2.6864935955612199</v>
      </c>
      <c r="S109">
        <v>-7.2076784621080696</v>
      </c>
      <c r="T109">
        <v>148.084317229004</v>
      </c>
      <c r="U109">
        <v>0</v>
      </c>
      <c r="V109">
        <v>3.0888284079999999</v>
      </c>
      <c r="W109">
        <v>-7.6302904209999998</v>
      </c>
      <c r="X109">
        <v>347.0777799</v>
      </c>
      <c r="Y109">
        <v>0</v>
      </c>
      <c r="Z109">
        <v>2.3628776500809998</v>
      </c>
      <c r="AA109">
        <v>-8.6066888921418201</v>
      </c>
      <c r="AB109">
        <v>59.685669630998703</v>
      </c>
      <c r="AC109">
        <v>0</v>
      </c>
      <c r="AD109">
        <v>4.346747819</v>
      </c>
      <c r="AE109">
        <v>-1.359069986</v>
      </c>
      <c r="AF109">
        <v>30.16195815</v>
      </c>
      <c r="AG109">
        <v>0</v>
      </c>
      <c r="AH109">
        <v>1.57459318287632</v>
      </c>
      <c r="AI109">
        <v>-9.1908133686982705</v>
      </c>
      <c r="AJ109">
        <v>44.752876628001097</v>
      </c>
      <c r="AK109">
        <v>0</v>
      </c>
      <c r="AL109">
        <v>1.629174326</v>
      </c>
      <c r="AM109">
        <v>-9.5514974909999992</v>
      </c>
      <c r="AN109">
        <v>333.21941670000001</v>
      </c>
      <c r="AW109">
        <v>0</v>
      </c>
      <c r="AX109">
        <v>1.8894864221908301</v>
      </c>
      <c r="AY109">
        <v>-3.07801400968191</v>
      </c>
      <c r="AZ109">
        <v>103.558958733003</v>
      </c>
      <c r="BA109">
        <v>0</v>
      </c>
      <c r="BB109">
        <v>1.9873131780344899</v>
      </c>
      <c r="BC109">
        <f>5.05335806120874*(-1)</f>
        <v>-5.0533580612087396</v>
      </c>
      <c r="BD109">
        <v>53.640388041967498</v>
      </c>
      <c r="BE109">
        <v>0</v>
      </c>
      <c r="BF109">
        <v>1.2629340791290999</v>
      </c>
      <c r="BG109">
        <v>-8.4813361779807597</v>
      </c>
      <c r="BH109">
        <v>121.730671191005</v>
      </c>
      <c r="BI109">
        <v>0</v>
      </c>
      <c r="BJ109">
        <v>2.7423011160000001</v>
      </c>
      <c r="BK109">
        <f>4.909584615*(-1)</f>
        <v>-4.909584615</v>
      </c>
      <c r="BL109">
        <v>258.33750179999998</v>
      </c>
    </row>
    <row r="110" spans="1:64" x14ac:dyDescent="0.4">
      <c r="A110">
        <v>0</v>
      </c>
      <c r="B110">
        <v>5.0622327585963598</v>
      </c>
      <c r="C110">
        <v>-4.0879822828808097</v>
      </c>
      <c r="D110">
        <v>34.498750880004003</v>
      </c>
      <c r="E110">
        <v>0</v>
      </c>
      <c r="F110">
        <v>5.2389560230000001</v>
      </c>
      <c r="G110">
        <v>-3.4069914880000001</v>
      </c>
      <c r="H110">
        <v>377.96355749999998</v>
      </c>
      <c r="I110">
        <v>0</v>
      </c>
      <c r="J110">
        <v>4.1569103339672102</v>
      </c>
      <c r="K110">
        <v>-5.3011010758347599</v>
      </c>
      <c r="L110">
        <v>35.327527742003397</v>
      </c>
      <c r="M110">
        <v>0</v>
      </c>
      <c r="N110">
        <v>2.7631383939999998</v>
      </c>
      <c r="O110">
        <v>-8.753801374</v>
      </c>
      <c r="P110">
        <v>612.78315009999994</v>
      </c>
      <c r="Q110">
        <v>0</v>
      </c>
      <c r="R110">
        <v>2.4587722934885998</v>
      </c>
      <c r="S110">
        <v>-7.8917382744996303</v>
      </c>
      <c r="T110">
        <v>69.351755052994093</v>
      </c>
      <c r="U110">
        <v>0</v>
      </c>
      <c r="V110">
        <v>2.0645130699999998</v>
      </c>
      <c r="W110">
        <v>-8.6869536860000007</v>
      </c>
      <c r="X110">
        <v>322.73143859999999</v>
      </c>
      <c r="Y110">
        <v>0</v>
      </c>
      <c r="Z110">
        <v>4.1543556892049303</v>
      </c>
      <c r="AA110">
        <v>-3.2112957748615298</v>
      </c>
      <c r="AB110">
        <v>51.184846554999197</v>
      </c>
      <c r="AC110">
        <v>0</v>
      </c>
      <c r="AD110">
        <v>2.50757941</v>
      </c>
      <c r="AE110">
        <v>-0.46422534900000001</v>
      </c>
      <c r="AF110">
        <v>2.6402198380000002</v>
      </c>
      <c r="AG110">
        <v>0</v>
      </c>
      <c r="AH110">
        <v>1.70493543747037</v>
      </c>
      <c r="AI110">
        <v>-8.1756040556839498</v>
      </c>
      <c r="AJ110">
        <v>12.4267408989981</v>
      </c>
      <c r="AK110">
        <v>0</v>
      </c>
      <c r="AL110">
        <v>1.754961657</v>
      </c>
      <c r="AM110">
        <v>-7.900510272</v>
      </c>
      <c r="AN110">
        <v>97.259602229999999</v>
      </c>
      <c r="AW110">
        <v>0</v>
      </c>
      <c r="AX110">
        <v>1.89240855126861</v>
      </c>
      <c r="AY110">
        <v>-4.7053585575774903</v>
      </c>
      <c r="AZ110">
        <v>58.437751097007997</v>
      </c>
      <c r="BA110">
        <v>0</v>
      </c>
      <c r="BB110">
        <v>2.6446415706699198</v>
      </c>
      <c r="BC110">
        <f>5.84299544979187*(-1)</f>
        <v>-5.8429954497918697</v>
      </c>
      <c r="BD110">
        <v>130.659098342992</v>
      </c>
      <c r="BE110">
        <v>0</v>
      </c>
      <c r="BF110">
        <v>2.4986740599115298</v>
      </c>
      <c r="BG110">
        <v>-5.6535000890640603</v>
      </c>
      <c r="BH110">
        <v>64.957592755992593</v>
      </c>
      <c r="BI110">
        <v>0</v>
      </c>
      <c r="BJ110">
        <v>1.0115228080000001</v>
      </c>
      <c r="BK110">
        <f>9.614755532*(-1)</f>
        <v>-9.6147555320000002</v>
      </c>
      <c r="BL110">
        <v>370.61049850000001</v>
      </c>
    </row>
    <row r="111" spans="1:64" x14ac:dyDescent="0.4">
      <c r="A111">
        <v>0</v>
      </c>
      <c r="B111">
        <v>4.1486383121600303</v>
      </c>
      <c r="C111">
        <v>-2.7812005819365702</v>
      </c>
      <c r="D111">
        <v>78.032572752999798</v>
      </c>
      <c r="E111">
        <v>0</v>
      </c>
      <c r="F111">
        <v>4.4888278389999998</v>
      </c>
      <c r="G111">
        <v>-6.6940808550000002</v>
      </c>
      <c r="H111">
        <v>399.86435690000002</v>
      </c>
      <c r="I111">
        <v>0</v>
      </c>
      <c r="J111">
        <v>2.6974823179680398</v>
      </c>
      <c r="K111">
        <v>-9.2388486105964294</v>
      </c>
      <c r="L111">
        <v>65.0051708199898</v>
      </c>
      <c r="M111">
        <v>0</v>
      </c>
      <c r="N111">
        <v>2.7552594240000001</v>
      </c>
      <c r="O111">
        <v>-8.9512066529999998</v>
      </c>
      <c r="P111">
        <v>574.00059490000001</v>
      </c>
      <c r="Q111">
        <v>0</v>
      </c>
      <c r="R111">
        <v>2.66317360777487</v>
      </c>
      <c r="S111">
        <v>-6.9856550066599397</v>
      </c>
      <c r="T111">
        <v>146.054109015996</v>
      </c>
      <c r="U111">
        <v>0</v>
      </c>
      <c r="V111">
        <v>2.5891570019999999</v>
      </c>
      <c r="W111">
        <v>-6.5947548039999999</v>
      </c>
      <c r="X111">
        <v>185.04277719999999</v>
      </c>
      <c r="Y111">
        <v>0</v>
      </c>
      <c r="Z111">
        <v>3.1102657213410199</v>
      </c>
      <c r="AA111">
        <v>-5.2212108990391002</v>
      </c>
      <c r="AB111">
        <v>52.761711408995303</v>
      </c>
      <c r="AC111">
        <v>0</v>
      </c>
      <c r="AD111">
        <v>1.2594466040000001</v>
      </c>
      <c r="AE111">
        <v>-8.7820897690000006</v>
      </c>
      <c r="AF111">
        <v>4236.4673329999996</v>
      </c>
      <c r="AG111">
        <v>0</v>
      </c>
      <c r="AH111">
        <v>1.62225178732022</v>
      </c>
      <c r="AI111">
        <v>-8.9083093554708892</v>
      </c>
      <c r="AJ111">
        <v>30.060499669009001</v>
      </c>
      <c r="AK111">
        <v>0</v>
      </c>
      <c r="AL111">
        <v>1.2087419639999999</v>
      </c>
      <c r="AM111">
        <v>-9.7923063540000008</v>
      </c>
      <c r="AN111">
        <v>2330.2183409999998</v>
      </c>
      <c r="AW111">
        <v>0</v>
      </c>
      <c r="AX111">
        <v>2.7258595131975798</v>
      </c>
      <c r="AY111">
        <v>-5.7462011106397899</v>
      </c>
      <c r="AZ111">
        <v>37.171964843990203</v>
      </c>
      <c r="BA111">
        <v>0</v>
      </c>
      <c r="BB111">
        <v>0.99279749084458802</v>
      </c>
      <c r="BC111">
        <f>9.71852631109279*(-1)</f>
        <v>-9.7185263110927895</v>
      </c>
      <c r="BD111">
        <v>435.17107440903698</v>
      </c>
      <c r="BE111">
        <v>0</v>
      </c>
      <c r="BF111">
        <v>2.6477282043426298</v>
      </c>
      <c r="BG111">
        <v>-5.9106441642074303</v>
      </c>
      <c r="BH111">
        <v>68.122920613997806</v>
      </c>
      <c r="BI111">
        <v>0</v>
      </c>
      <c r="BJ111">
        <v>2.6867212440000001</v>
      </c>
      <c r="BK111">
        <f>6.191881196*(-1)</f>
        <v>-6.1918811959999998</v>
      </c>
      <c r="BL111">
        <v>273.54613890000002</v>
      </c>
    </row>
    <row r="112" spans="1:64" x14ac:dyDescent="0.4">
      <c r="A112">
        <v>0</v>
      </c>
      <c r="B112">
        <v>4.9463120159545602</v>
      </c>
      <c r="C112">
        <v>-4.4404661408653903</v>
      </c>
      <c r="D112">
        <v>34.697767653000398</v>
      </c>
      <c r="E112">
        <v>0</v>
      </c>
      <c r="F112">
        <v>4.3229220020000003</v>
      </c>
      <c r="G112">
        <v>-6.1463330450000004</v>
      </c>
      <c r="H112">
        <v>537.75769019999996</v>
      </c>
      <c r="I112">
        <v>0</v>
      </c>
      <c r="J112">
        <v>2.8692029427875201</v>
      </c>
      <c r="K112">
        <v>-8.0500449073114009</v>
      </c>
      <c r="L112">
        <v>65.3967781460087</v>
      </c>
      <c r="M112">
        <v>0</v>
      </c>
      <c r="N112">
        <v>4.0184350740000001</v>
      </c>
      <c r="O112">
        <v>-5.2925354039999997</v>
      </c>
      <c r="P112">
        <v>346.828643</v>
      </c>
      <c r="Q112">
        <v>0</v>
      </c>
      <c r="R112">
        <v>3.04488882334579</v>
      </c>
      <c r="S112">
        <v>-7.4930302126983399</v>
      </c>
      <c r="T112">
        <v>30.3558586720027</v>
      </c>
      <c r="U112">
        <v>0</v>
      </c>
      <c r="V112">
        <v>2.7355446159999999</v>
      </c>
      <c r="W112">
        <v>-5.277378562</v>
      </c>
      <c r="X112">
        <v>120.8192983</v>
      </c>
      <c r="Y112">
        <v>0</v>
      </c>
      <c r="Z112">
        <v>3.9529395780905201</v>
      </c>
      <c r="AA112">
        <v>-4.0836652861235798</v>
      </c>
      <c r="AB112">
        <v>32.548600482987197</v>
      </c>
      <c r="AC112">
        <v>0</v>
      </c>
      <c r="AD112">
        <v>3.8586952929999998</v>
      </c>
      <c r="AE112">
        <v>-3.1666968930000001</v>
      </c>
      <c r="AF112">
        <v>75.529767890000002</v>
      </c>
      <c r="AW112">
        <v>0</v>
      </c>
      <c r="AX112">
        <v>1.9732334426123299</v>
      </c>
      <c r="AY112">
        <v>-8.7782614340225997</v>
      </c>
      <c r="AZ112">
        <v>37.416795532000798</v>
      </c>
      <c r="BA112">
        <v>0</v>
      </c>
      <c r="BB112">
        <v>1.24400748755062</v>
      </c>
      <c r="BC112">
        <f>9.66681128313819*(-1)</f>
        <v>-9.6668112831381894</v>
      </c>
      <c r="BD112">
        <v>290.48821166297398</v>
      </c>
      <c r="BE112">
        <v>0</v>
      </c>
      <c r="BF112">
        <v>1.40095209066655</v>
      </c>
      <c r="BG112">
        <v>-7.6778858564001098</v>
      </c>
      <c r="BH112">
        <v>87.437227884001899</v>
      </c>
      <c r="BI112">
        <v>0</v>
      </c>
      <c r="BJ112">
        <v>1.3780902500000001</v>
      </c>
      <c r="BK112">
        <f>7.908517664*(-1)</f>
        <v>-7.9085176639999997</v>
      </c>
      <c r="BL112">
        <v>222.10378009999999</v>
      </c>
    </row>
    <row r="113" spans="1:64" x14ac:dyDescent="0.4">
      <c r="A113">
        <v>0</v>
      </c>
      <c r="B113">
        <v>4.5322566724735802</v>
      </c>
      <c r="C113">
        <v>-3.2983839064912899</v>
      </c>
      <c r="D113">
        <v>77.040284230999504</v>
      </c>
      <c r="E113">
        <v>0</v>
      </c>
      <c r="F113">
        <v>3.9063551680000002</v>
      </c>
      <c r="G113">
        <v>-7.3009763699999999</v>
      </c>
      <c r="H113">
        <v>631.80242999999996</v>
      </c>
      <c r="I113">
        <v>0</v>
      </c>
      <c r="J113">
        <v>2.95550792515307</v>
      </c>
      <c r="K113">
        <v>-7.7595037273475898</v>
      </c>
      <c r="L113">
        <v>90.617641032004002</v>
      </c>
      <c r="M113">
        <v>0</v>
      </c>
      <c r="N113">
        <v>1.9371072389999999</v>
      </c>
      <c r="O113">
        <v>-1.166705712</v>
      </c>
      <c r="P113">
        <v>12.509047860000001</v>
      </c>
      <c r="Q113">
        <v>0</v>
      </c>
      <c r="R113">
        <v>2.5516944573934</v>
      </c>
      <c r="S113">
        <v>-6.4650290534324402</v>
      </c>
      <c r="T113">
        <v>79.236264079998307</v>
      </c>
      <c r="U113">
        <v>0</v>
      </c>
      <c r="V113">
        <v>2.0940561440000001</v>
      </c>
      <c r="W113">
        <v>-1.5511154760000001</v>
      </c>
      <c r="X113">
        <v>16.943276919999999</v>
      </c>
      <c r="Y113">
        <v>0</v>
      </c>
      <c r="Z113">
        <v>4.2801739517678703</v>
      </c>
      <c r="AA113">
        <v>-0.91586233113468596</v>
      </c>
      <c r="AB113">
        <v>29.256783140997801</v>
      </c>
      <c r="AC113">
        <v>0</v>
      </c>
      <c r="AD113">
        <v>3.1622594820000001</v>
      </c>
      <c r="AE113">
        <v>-5.2248472650000002</v>
      </c>
      <c r="AF113">
        <v>129.60218040000001</v>
      </c>
      <c r="AW113">
        <v>0</v>
      </c>
      <c r="AX113">
        <v>1.39047389874065</v>
      </c>
      <c r="AY113">
        <v>-9.4627216895031108</v>
      </c>
      <c r="AZ113">
        <v>36.393050286991603</v>
      </c>
      <c r="BA113">
        <v>0</v>
      </c>
      <c r="BB113">
        <v>1.9283907372898399</v>
      </c>
      <c r="BC113">
        <f>5.98873178705948*(-1)</f>
        <v>-5.9887317870594803</v>
      </c>
      <c r="BD113">
        <v>96.953156691975806</v>
      </c>
      <c r="BE113">
        <v>0</v>
      </c>
      <c r="BF113">
        <v>1.5287843598349899</v>
      </c>
      <c r="BG113">
        <v>-8.2605018106140804</v>
      </c>
      <c r="BH113">
        <v>67.792412624010396</v>
      </c>
      <c r="BI113">
        <v>0</v>
      </c>
      <c r="BJ113">
        <v>1.501341171</v>
      </c>
      <c r="BK113">
        <f>8.55333913*(-1)</f>
        <v>-8.5533391299999995</v>
      </c>
      <c r="BL113">
        <v>480.93536890000001</v>
      </c>
    </row>
    <row r="114" spans="1:64" x14ac:dyDescent="0.4">
      <c r="A114">
        <v>0</v>
      </c>
      <c r="B114">
        <v>3.6907793767385701</v>
      </c>
      <c r="C114">
        <v>-6.8701227448217903</v>
      </c>
      <c r="D114">
        <v>75.511897746000599</v>
      </c>
      <c r="E114">
        <v>0</v>
      </c>
      <c r="F114">
        <v>1.5399568960000001</v>
      </c>
      <c r="G114">
        <v>-0.82370810699999997</v>
      </c>
      <c r="H114">
        <v>5.3354200809999996</v>
      </c>
      <c r="I114">
        <v>0</v>
      </c>
      <c r="J114">
        <v>5.2933257687442703</v>
      </c>
      <c r="K114">
        <v>-1.42852464089178</v>
      </c>
      <c r="L114">
        <v>36.644236872001699</v>
      </c>
      <c r="M114">
        <v>0</v>
      </c>
      <c r="N114">
        <v>2.9329264529999999</v>
      </c>
      <c r="O114">
        <v>-7.1874033979999998</v>
      </c>
      <c r="P114">
        <v>395.49965409999999</v>
      </c>
      <c r="Q114">
        <v>0</v>
      </c>
      <c r="R114">
        <v>2.8232482377913799</v>
      </c>
      <c r="S114">
        <v>-5.0150872639522399</v>
      </c>
      <c r="T114">
        <v>112.844822480998</v>
      </c>
      <c r="U114">
        <v>0</v>
      </c>
      <c r="V114">
        <v>3.1866987189999998</v>
      </c>
      <c r="W114">
        <v>-3.8643850729999998</v>
      </c>
      <c r="X114">
        <v>40.985209740000002</v>
      </c>
      <c r="Y114">
        <v>0</v>
      </c>
      <c r="Z114">
        <v>3.0025112414631101</v>
      </c>
      <c r="AA114">
        <v>-7.4490896187333897</v>
      </c>
      <c r="AB114">
        <v>52.677866255005902</v>
      </c>
      <c r="AC114">
        <v>0</v>
      </c>
      <c r="AD114">
        <v>3.542976415</v>
      </c>
      <c r="AE114">
        <v>-4.0932525650000002</v>
      </c>
      <c r="AF114">
        <v>88.73527009</v>
      </c>
      <c r="AW114">
        <v>0</v>
      </c>
      <c r="AX114">
        <v>1.70785905357171</v>
      </c>
      <c r="AY114">
        <v>-6.8474244498168098</v>
      </c>
      <c r="AZ114">
        <v>48.585321348000399</v>
      </c>
      <c r="BA114">
        <v>0</v>
      </c>
      <c r="BB114">
        <v>1.2891978482686599</v>
      </c>
      <c r="BC114">
        <f>8.97947579478158*(-1)</f>
        <v>-8.97947579478158</v>
      </c>
      <c r="BD114">
        <v>235.91347371693701</v>
      </c>
      <c r="BE114">
        <v>0</v>
      </c>
      <c r="BF114">
        <v>1.4585195036629801</v>
      </c>
      <c r="BG114">
        <v>-9.0545149834302308</v>
      </c>
      <c r="BH114">
        <v>58.497447763991602</v>
      </c>
      <c r="BI114">
        <v>0</v>
      </c>
      <c r="BJ114">
        <v>1.5484102259999999</v>
      </c>
      <c r="BK114">
        <f>8.738747744*(-1)</f>
        <v>-8.7387477439999994</v>
      </c>
      <c r="BL114">
        <v>493.71358240000001</v>
      </c>
    </row>
    <row r="115" spans="1:64" x14ac:dyDescent="0.4">
      <c r="A115">
        <v>0</v>
      </c>
      <c r="B115">
        <v>3.7467366662567398</v>
      </c>
      <c r="C115">
        <v>-7.7180450846057802</v>
      </c>
      <c r="D115">
        <v>57.912451643001901</v>
      </c>
      <c r="E115">
        <v>0</v>
      </c>
      <c r="F115">
        <v>3.2690075269999999</v>
      </c>
      <c r="G115">
        <v>-3.2712068539999999</v>
      </c>
      <c r="H115">
        <v>109.89082670000001</v>
      </c>
      <c r="I115">
        <v>0</v>
      </c>
      <c r="J115">
        <v>3.29677506980422</v>
      </c>
      <c r="K115">
        <v>-7.0031237791931096</v>
      </c>
      <c r="L115">
        <v>35.307116971001903</v>
      </c>
      <c r="M115">
        <v>0</v>
      </c>
      <c r="N115">
        <v>4.9075732189999997</v>
      </c>
      <c r="O115">
        <v>-1.5591769440000001</v>
      </c>
      <c r="P115">
        <v>115.9342718</v>
      </c>
      <c r="Q115">
        <v>0</v>
      </c>
      <c r="R115">
        <v>2.8748910968596402</v>
      </c>
      <c r="S115">
        <v>-4.4446589053722496</v>
      </c>
      <c r="T115">
        <v>112.55559530800301</v>
      </c>
      <c r="U115">
        <v>0</v>
      </c>
      <c r="V115">
        <v>2.0091770759999998</v>
      </c>
      <c r="W115">
        <v>-8.6312615770000001</v>
      </c>
      <c r="X115">
        <v>144.37152620000001</v>
      </c>
      <c r="Y115">
        <v>0</v>
      </c>
      <c r="Z115">
        <v>2.92997405365263</v>
      </c>
      <c r="AA115">
        <v>-7.2376155722825004</v>
      </c>
      <c r="AB115">
        <v>29.201519182999601</v>
      </c>
      <c r="AC115">
        <v>0</v>
      </c>
      <c r="AD115">
        <v>4.685022343</v>
      </c>
      <c r="AE115">
        <v>-0.91686531100000002</v>
      </c>
      <c r="AF115">
        <v>19.116389890000001</v>
      </c>
      <c r="BE115">
        <v>0</v>
      </c>
      <c r="BF115">
        <v>3.2220110585332602</v>
      </c>
      <c r="BG115">
        <v>-3.3785056108215499</v>
      </c>
      <c r="BH115">
        <v>58.1516104199981</v>
      </c>
      <c r="BI115">
        <v>0</v>
      </c>
      <c r="BJ115">
        <v>3.123068349</v>
      </c>
      <c r="BK115">
        <f>3.574546156*(-1)</f>
        <v>-3.5745461559999998</v>
      </c>
      <c r="BL115">
        <v>196.11182550000001</v>
      </c>
    </row>
    <row r="116" spans="1:64" x14ac:dyDescent="0.4">
      <c r="A116">
        <v>0</v>
      </c>
      <c r="B116">
        <v>3.5941015555579598</v>
      </c>
      <c r="C116">
        <v>-3.8209760287651902</v>
      </c>
      <c r="D116">
        <v>57.523636036996301</v>
      </c>
      <c r="E116">
        <v>0</v>
      </c>
      <c r="F116">
        <v>3.355372134</v>
      </c>
      <c r="G116">
        <v>-8.1535435189999994</v>
      </c>
      <c r="H116">
        <v>352.45469809999997</v>
      </c>
      <c r="I116">
        <v>0</v>
      </c>
      <c r="J116">
        <v>2.8679258341238598</v>
      </c>
      <c r="K116">
        <v>-1.32476652155251</v>
      </c>
      <c r="L116">
        <v>89.688678524995296</v>
      </c>
      <c r="M116">
        <v>0</v>
      </c>
      <c r="N116">
        <v>3.2392543960000002</v>
      </c>
      <c r="O116">
        <v>-7.0497506420000002</v>
      </c>
      <c r="P116">
        <v>593.48870109999996</v>
      </c>
      <c r="Q116">
        <v>0</v>
      </c>
      <c r="R116">
        <v>2.42487987258834</v>
      </c>
      <c r="S116">
        <v>-6.7745235431533901</v>
      </c>
      <c r="T116">
        <v>115.175264778998</v>
      </c>
      <c r="U116">
        <v>0</v>
      </c>
      <c r="V116">
        <v>2.3846636719999998</v>
      </c>
      <c r="W116">
        <v>-6.8332896520000004</v>
      </c>
      <c r="X116">
        <v>70.130039960000005</v>
      </c>
      <c r="Y116">
        <v>0</v>
      </c>
      <c r="Z116">
        <v>2.2566482948467099</v>
      </c>
      <c r="AA116">
        <v>-8.9908657836614694</v>
      </c>
      <c r="AB116">
        <v>50.449916356010299</v>
      </c>
      <c r="AC116">
        <v>0</v>
      </c>
      <c r="AD116">
        <v>1.6854312869999999</v>
      </c>
      <c r="AE116">
        <v>-9.8165230680000004</v>
      </c>
      <c r="AF116">
        <v>492.18675769999999</v>
      </c>
      <c r="BE116">
        <v>0</v>
      </c>
      <c r="BF116">
        <v>1.5247585685295499</v>
      </c>
      <c r="BG116">
        <v>-1.79140832430949</v>
      </c>
      <c r="BH116">
        <v>87.385440083002294</v>
      </c>
      <c r="BI116">
        <v>0</v>
      </c>
      <c r="BJ116">
        <v>1.5132167270000001</v>
      </c>
      <c r="BK116">
        <f>1.798873579*(-1)</f>
        <v>-1.7988735789999999</v>
      </c>
      <c r="BL116">
        <v>18.95902375</v>
      </c>
    </row>
    <row r="117" spans="1:64" x14ac:dyDescent="0.4">
      <c r="A117">
        <v>0</v>
      </c>
      <c r="B117">
        <v>4.7181163022570303</v>
      </c>
      <c r="C117">
        <v>-5.0136408551711096</v>
      </c>
      <c r="D117">
        <v>33.211369601995102</v>
      </c>
      <c r="E117">
        <v>0</v>
      </c>
      <c r="F117">
        <v>3.054064892</v>
      </c>
      <c r="G117">
        <v>-1.3007031710000001</v>
      </c>
      <c r="H117">
        <v>21.728695460000001</v>
      </c>
      <c r="I117">
        <v>0</v>
      </c>
      <c r="J117">
        <v>3.0150149640974</v>
      </c>
      <c r="K117">
        <v>-6.2482459855164301</v>
      </c>
      <c r="L117">
        <v>66.345408153007099</v>
      </c>
      <c r="M117">
        <v>0</v>
      </c>
      <c r="N117">
        <v>2.4664879769999999</v>
      </c>
      <c r="O117">
        <v>-1.236954651</v>
      </c>
      <c r="P117">
        <v>33.74915051</v>
      </c>
      <c r="Q117">
        <v>0</v>
      </c>
      <c r="R117">
        <v>2.8090288982320502</v>
      </c>
      <c r="S117">
        <v>-6.3355585803196197</v>
      </c>
      <c r="T117">
        <v>127.925649889002</v>
      </c>
      <c r="U117">
        <v>0</v>
      </c>
      <c r="V117">
        <v>2.4903726000000002</v>
      </c>
      <c r="W117">
        <v>-6.8442282429999999</v>
      </c>
      <c r="X117">
        <v>74.015471469999994</v>
      </c>
      <c r="Y117">
        <v>0</v>
      </c>
      <c r="Z117">
        <v>2.64317533105995</v>
      </c>
      <c r="AA117">
        <v>-7.7703229327808003</v>
      </c>
      <c r="AB117">
        <v>56.854860781008</v>
      </c>
      <c r="AC117">
        <v>0</v>
      </c>
      <c r="AD117">
        <v>2.9229140349999998</v>
      </c>
      <c r="AE117">
        <v>-6.8251801309999998</v>
      </c>
      <c r="AF117">
        <v>133.731945</v>
      </c>
      <c r="BE117">
        <v>0</v>
      </c>
      <c r="BF117">
        <v>1.58807556730417</v>
      </c>
      <c r="BG117">
        <v>-6.5340863398238103</v>
      </c>
      <c r="BH117">
        <v>106.24861692701199</v>
      </c>
      <c r="BI117">
        <v>0</v>
      </c>
      <c r="BJ117">
        <v>1.5947960299999999</v>
      </c>
      <c r="BK117">
        <f>6.497090391*(-1)</f>
        <v>-6.4970903910000004</v>
      </c>
      <c r="BL117">
        <v>197.9548149</v>
      </c>
    </row>
    <row r="118" spans="1:64" x14ac:dyDescent="0.4">
      <c r="A118">
        <v>0</v>
      </c>
      <c r="B118">
        <v>5.8593428697249301</v>
      </c>
      <c r="C118">
        <v>-1.8350397189938801</v>
      </c>
      <c r="D118">
        <v>34.408154398995897</v>
      </c>
      <c r="E118">
        <v>0</v>
      </c>
      <c r="F118">
        <v>3.1276481860000001</v>
      </c>
      <c r="G118">
        <v>-9.8012153069999997</v>
      </c>
      <c r="H118">
        <v>1092.99801</v>
      </c>
      <c r="I118">
        <v>0</v>
      </c>
      <c r="J118">
        <v>3.7557779334675998</v>
      </c>
      <c r="K118">
        <v>-2.0015332892275901</v>
      </c>
      <c r="L118">
        <v>92.094709541997801</v>
      </c>
      <c r="M118">
        <v>0</v>
      </c>
      <c r="N118">
        <v>2.2724243569999998</v>
      </c>
      <c r="O118">
        <v>-1.5442269470000001</v>
      </c>
      <c r="P118">
        <v>29.25987593</v>
      </c>
      <c r="Q118">
        <v>0</v>
      </c>
      <c r="R118">
        <v>2.6833618089575801</v>
      </c>
      <c r="S118">
        <v>-1.89134362397153</v>
      </c>
      <c r="T118">
        <v>115.286191823004</v>
      </c>
      <c r="U118">
        <v>0</v>
      </c>
      <c r="V118">
        <v>3.1667453399999999</v>
      </c>
      <c r="W118">
        <v>-1.7443355469999999</v>
      </c>
      <c r="X118">
        <v>17.543937580000001</v>
      </c>
      <c r="Y118">
        <v>0</v>
      </c>
      <c r="Z118">
        <v>2.3622037190902399</v>
      </c>
      <c r="AA118">
        <v>-8.2884390465777997</v>
      </c>
      <c r="AB118">
        <v>16.308062315001699</v>
      </c>
      <c r="AC118">
        <v>0</v>
      </c>
      <c r="AD118">
        <v>2.4243770260000002</v>
      </c>
      <c r="AE118">
        <v>-8.516825549</v>
      </c>
      <c r="AF118">
        <v>170.01456450000001</v>
      </c>
      <c r="BE118">
        <v>0</v>
      </c>
      <c r="BF118">
        <v>1.3150246455822201</v>
      </c>
      <c r="BG118">
        <v>-9.3747865547278302</v>
      </c>
      <c r="BH118">
        <v>52.801758444998903</v>
      </c>
      <c r="BI118">
        <v>0</v>
      </c>
      <c r="BJ118">
        <v>2.1365970160000001</v>
      </c>
      <c r="BK118">
        <f>8.247472388*(-1)</f>
        <v>-8.2474723880000003</v>
      </c>
      <c r="BL118">
        <v>360.15671939999999</v>
      </c>
    </row>
    <row r="119" spans="1:64" x14ac:dyDescent="0.4">
      <c r="A119">
        <v>0</v>
      </c>
      <c r="B119">
        <v>5.4196581144947702</v>
      </c>
      <c r="C119">
        <v>-3.4635281297709999</v>
      </c>
      <c r="D119">
        <v>33.610231038000997</v>
      </c>
      <c r="E119">
        <v>0</v>
      </c>
      <c r="F119">
        <v>5.6145485060000002</v>
      </c>
      <c r="G119">
        <v>-1.5017446750000001</v>
      </c>
      <c r="H119">
        <v>146.49748840000001</v>
      </c>
      <c r="I119">
        <v>0</v>
      </c>
      <c r="J119">
        <v>3.1021376669921099</v>
      </c>
      <c r="K119">
        <v>-5.96910168610178</v>
      </c>
      <c r="L119">
        <v>120.03331836400299</v>
      </c>
      <c r="M119">
        <v>0</v>
      </c>
      <c r="N119">
        <v>2.9539161979999999</v>
      </c>
      <c r="O119">
        <v>-6.1026912830000004</v>
      </c>
      <c r="P119">
        <v>214.2112328</v>
      </c>
      <c r="Q119">
        <v>0</v>
      </c>
      <c r="R119">
        <v>2.4468765721349</v>
      </c>
      <c r="S119">
        <v>-7.3418250213557403</v>
      </c>
      <c r="T119">
        <v>60.339326889006699</v>
      </c>
      <c r="U119">
        <v>0</v>
      </c>
      <c r="V119">
        <v>2.4479446810000001</v>
      </c>
      <c r="W119">
        <v>-7.0155893569999996</v>
      </c>
      <c r="X119">
        <v>110.17645419999999</v>
      </c>
      <c r="Y119">
        <v>0</v>
      </c>
      <c r="Z119">
        <v>1.9574228746743401</v>
      </c>
      <c r="AA119">
        <v>-9.4694552673537409</v>
      </c>
      <c r="AB119">
        <v>32.546796949012702</v>
      </c>
      <c r="AC119">
        <v>0</v>
      </c>
      <c r="AD119">
        <v>2.4020519500000002</v>
      </c>
      <c r="AE119">
        <v>-8.1504095589999999</v>
      </c>
      <c r="AF119">
        <v>246.39332780000001</v>
      </c>
      <c r="BE119">
        <v>0</v>
      </c>
      <c r="BF119">
        <v>1.55859008329041</v>
      </c>
      <c r="BG119">
        <v>-9.0953072546976603</v>
      </c>
      <c r="BH119">
        <v>53.3897511050017</v>
      </c>
      <c r="BI119">
        <v>0</v>
      </c>
      <c r="BJ119">
        <v>2.6036302770000002</v>
      </c>
      <c r="BK119">
        <f>5.370506963*(-1)</f>
        <v>-5.3705069630000004</v>
      </c>
      <c r="BL119">
        <v>236.51641609999999</v>
      </c>
    </row>
    <row r="120" spans="1:64" x14ac:dyDescent="0.4">
      <c r="A120">
        <v>0</v>
      </c>
      <c r="B120">
        <v>4.4487403481844696</v>
      </c>
      <c r="C120">
        <v>-6.5877687401045302</v>
      </c>
      <c r="D120">
        <v>34.440697745994797</v>
      </c>
      <c r="E120">
        <v>0</v>
      </c>
      <c r="F120">
        <v>4.4866119119999999</v>
      </c>
      <c r="G120">
        <v>-5.6162163930000002</v>
      </c>
      <c r="H120">
        <v>463.77948090000001</v>
      </c>
      <c r="I120">
        <v>0</v>
      </c>
      <c r="J120">
        <v>2.9117605589659399</v>
      </c>
      <c r="K120">
        <v>-8.3862410670532608</v>
      </c>
      <c r="L120">
        <v>65.128119225992094</v>
      </c>
      <c r="M120">
        <v>0</v>
      </c>
      <c r="N120">
        <v>3.8081314810000002</v>
      </c>
      <c r="O120">
        <v>-1.8768122629999999</v>
      </c>
      <c r="P120">
        <v>66.309574510000004</v>
      </c>
      <c r="Q120">
        <v>0</v>
      </c>
      <c r="R120">
        <v>2.5309276780632199</v>
      </c>
      <c r="S120">
        <v>-7.7957992711486499</v>
      </c>
      <c r="T120">
        <v>128.277047281997</v>
      </c>
      <c r="U120">
        <v>0</v>
      </c>
      <c r="V120">
        <v>2.5425001890000001</v>
      </c>
      <c r="W120">
        <v>-7.3461121150000004</v>
      </c>
      <c r="X120">
        <v>84.298484590000001</v>
      </c>
      <c r="Y120">
        <v>0</v>
      </c>
      <c r="Z120">
        <v>2.53021119565829</v>
      </c>
      <c r="AA120">
        <v>-5.0938450257362602</v>
      </c>
      <c r="AB120">
        <v>45.765621088008601</v>
      </c>
      <c r="AC120">
        <v>0</v>
      </c>
      <c r="AD120">
        <v>1.558422336</v>
      </c>
      <c r="AE120">
        <v>-9.9597419009999992</v>
      </c>
      <c r="AF120">
        <v>4190.7147789999999</v>
      </c>
      <c r="BE120">
        <v>0</v>
      </c>
      <c r="BF120">
        <v>1.79023270822894</v>
      </c>
      <c r="BG120">
        <v>-8.5293724236156905</v>
      </c>
      <c r="BH120">
        <v>56.8342950899968</v>
      </c>
      <c r="BI120">
        <v>0</v>
      </c>
      <c r="BJ120">
        <v>1.4394198979999999</v>
      </c>
      <c r="BK120">
        <f>5.501199051*(-1)</f>
        <v>-5.5011990510000004</v>
      </c>
      <c r="BL120">
        <v>81.321514469999997</v>
      </c>
    </row>
    <row r="121" spans="1:64" x14ac:dyDescent="0.4">
      <c r="A121">
        <v>0</v>
      </c>
      <c r="B121">
        <v>4.2425832255293203</v>
      </c>
      <c r="C121">
        <v>-6.40708908764742</v>
      </c>
      <c r="D121">
        <v>33.465203533</v>
      </c>
      <c r="E121">
        <v>0</v>
      </c>
      <c r="F121">
        <v>5.7031050580000002</v>
      </c>
      <c r="G121">
        <v>-2.0803952030000001</v>
      </c>
      <c r="H121">
        <v>273.52291700000001</v>
      </c>
      <c r="I121">
        <v>0</v>
      </c>
      <c r="J121">
        <v>3.0161988248534799</v>
      </c>
      <c r="K121">
        <v>-7.3386403955598203</v>
      </c>
      <c r="L121">
        <v>65.961973746001604</v>
      </c>
      <c r="M121">
        <v>0</v>
      </c>
      <c r="N121">
        <v>3.1131663440000001</v>
      </c>
      <c r="O121">
        <v>-6.5551865380000001</v>
      </c>
      <c r="P121">
        <v>197.5875619</v>
      </c>
      <c r="Q121">
        <v>0</v>
      </c>
      <c r="R121">
        <v>2.3618252130206798</v>
      </c>
      <c r="S121">
        <v>-8.6364468937212102</v>
      </c>
      <c r="T121">
        <v>67.354544194997203</v>
      </c>
      <c r="U121">
        <v>0</v>
      </c>
      <c r="V121">
        <v>2.312312817</v>
      </c>
      <c r="W121">
        <v>-7.9652503279999998</v>
      </c>
      <c r="X121">
        <v>138.6928575</v>
      </c>
      <c r="Y121">
        <v>0</v>
      </c>
      <c r="Z121">
        <v>2.0909778281262699</v>
      </c>
      <c r="AA121">
        <v>-8.96386434636457</v>
      </c>
      <c r="AB121">
        <v>14.937365238001799</v>
      </c>
      <c r="AC121">
        <v>0</v>
      </c>
      <c r="AD121">
        <v>2.492143548</v>
      </c>
      <c r="AE121">
        <v>-5.3154635499999996</v>
      </c>
      <c r="AF121">
        <v>51.62878516</v>
      </c>
      <c r="BE121">
        <v>0</v>
      </c>
      <c r="BF121">
        <v>2.59053015383925</v>
      </c>
      <c r="BG121">
        <v>-5.2658616458054599</v>
      </c>
      <c r="BH121">
        <v>58.540555923987903</v>
      </c>
      <c r="BI121">
        <v>0</v>
      </c>
      <c r="BJ121">
        <v>1.262276596</v>
      </c>
      <c r="BK121">
        <f>8.899845383*(-1)</f>
        <v>-8.8998453830000006</v>
      </c>
      <c r="BL121">
        <v>295.3572484</v>
      </c>
    </row>
    <row r="122" spans="1:64" x14ac:dyDescent="0.4">
      <c r="A122">
        <v>0</v>
      </c>
      <c r="B122">
        <v>3.8383357398545002</v>
      </c>
      <c r="C122">
        <v>-7.6121251962720002</v>
      </c>
      <c r="D122">
        <v>33.036995239999598</v>
      </c>
      <c r="E122">
        <v>0</v>
      </c>
      <c r="F122">
        <v>2.112772707</v>
      </c>
      <c r="G122">
        <v>-1.019287906</v>
      </c>
      <c r="H122">
        <v>3.2122776329999998</v>
      </c>
      <c r="I122">
        <v>0</v>
      </c>
      <c r="J122">
        <v>4.4325335193840898</v>
      </c>
      <c r="K122">
        <v>-3.5429358354385698</v>
      </c>
      <c r="L122">
        <v>35.576457974995698</v>
      </c>
      <c r="M122">
        <v>0</v>
      </c>
      <c r="N122">
        <v>3.303921909</v>
      </c>
      <c r="O122">
        <v>-6.9157785670000003</v>
      </c>
      <c r="P122">
        <v>313.67807260000001</v>
      </c>
      <c r="Q122">
        <v>0</v>
      </c>
      <c r="R122">
        <v>2.604927044474</v>
      </c>
      <c r="S122">
        <v>-7.1569888571992202</v>
      </c>
      <c r="T122">
        <v>95.614645480993204</v>
      </c>
      <c r="U122">
        <v>0</v>
      </c>
      <c r="V122">
        <v>2.7392876749999999</v>
      </c>
      <c r="W122">
        <v>-7.0352241180000004</v>
      </c>
      <c r="X122">
        <v>135.17287949999999</v>
      </c>
      <c r="Y122">
        <v>0</v>
      </c>
      <c r="Z122">
        <v>2.83712260847429</v>
      </c>
      <c r="AA122">
        <v>-3.194089387849</v>
      </c>
      <c r="AB122">
        <v>33.384987730998503</v>
      </c>
      <c r="AC122">
        <v>0</v>
      </c>
      <c r="AD122">
        <v>3.0468794689999998</v>
      </c>
      <c r="AE122">
        <v>-2.889834842</v>
      </c>
      <c r="AF122">
        <v>45.855217879999998</v>
      </c>
      <c r="BE122">
        <v>0</v>
      </c>
      <c r="BF122">
        <v>1.5035617032508599</v>
      </c>
      <c r="BG122">
        <v>-6.0111612818756699</v>
      </c>
      <c r="BH122">
        <v>97.425426135989198</v>
      </c>
      <c r="BI122">
        <v>0</v>
      </c>
      <c r="BJ122">
        <v>1.649141789</v>
      </c>
      <c r="BK122">
        <f>7.453012143*(-1)</f>
        <v>-7.4530121429999996</v>
      </c>
      <c r="BL122">
        <v>236.28891049999999</v>
      </c>
    </row>
    <row r="123" spans="1:64" x14ac:dyDescent="0.4">
      <c r="A123">
        <v>0</v>
      </c>
      <c r="B123">
        <v>3.6008364527887098</v>
      </c>
      <c r="C123">
        <v>-3.8160606169989602</v>
      </c>
      <c r="D123">
        <v>56.622540903001202</v>
      </c>
      <c r="E123">
        <v>0</v>
      </c>
      <c r="F123">
        <v>4.8856292720000001</v>
      </c>
      <c r="G123">
        <v>-4.0748721640000003</v>
      </c>
      <c r="H123">
        <v>248.66026429999999</v>
      </c>
      <c r="I123">
        <v>0</v>
      </c>
      <c r="J123">
        <v>3.3620234788936099</v>
      </c>
      <c r="K123">
        <v>-1.6311261459701001</v>
      </c>
      <c r="L123">
        <v>65.308702884998596</v>
      </c>
      <c r="M123">
        <v>0</v>
      </c>
      <c r="N123">
        <v>4.4497354810000003</v>
      </c>
      <c r="O123">
        <v>-3.5151557210000002</v>
      </c>
      <c r="P123">
        <v>408.46195019999999</v>
      </c>
      <c r="Q123">
        <v>0</v>
      </c>
      <c r="R123">
        <v>3.8491445156333599</v>
      </c>
      <c r="S123">
        <v>-5.2069275636542596</v>
      </c>
      <c r="T123">
        <v>21.7174963239958</v>
      </c>
      <c r="U123">
        <v>0</v>
      </c>
      <c r="V123">
        <v>3.9558180759999999</v>
      </c>
      <c r="W123">
        <v>-5.3464808030000004</v>
      </c>
      <c r="X123">
        <v>89.813318969999997</v>
      </c>
      <c r="Y123">
        <v>0</v>
      </c>
      <c r="Z123">
        <v>3.7992085955015198</v>
      </c>
      <c r="AA123">
        <v>-3.1964101785029002</v>
      </c>
      <c r="AB123">
        <v>15.8638976499933</v>
      </c>
      <c r="AC123">
        <v>0</v>
      </c>
      <c r="AD123">
        <v>4.3508360799999997</v>
      </c>
      <c r="AE123">
        <v>-3.0183156960000002</v>
      </c>
      <c r="AF123">
        <v>102.694565</v>
      </c>
      <c r="BE123">
        <v>0</v>
      </c>
      <c r="BF123">
        <v>1.28468310728524</v>
      </c>
      <c r="BG123">
        <v>-7.9387788436605797</v>
      </c>
      <c r="BH123">
        <v>104.313542504998</v>
      </c>
      <c r="BI123">
        <v>0</v>
      </c>
      <c r="BJ123">
        <v>0.97735038500000004</v>
      </c>
      <c r="BK123">
        <f>8.903410748*(-1)</f>
        <v>-8.9034107480000007</v>
      </c>
      <c r="BL123">
        <v>313.52956310000002</v>
      </c>
    </row>
    <row r="124" spans="1:64" x14ac:dyDescent="0.4">
      <c r="A124">
        <v>0</v>
      </c>
      <c r="B124">
        <v>3.21383080084843</v>
      </c>
      <c r="C124">
        <v>-9.6953207674375097</v>
      </c>
      <c r="D124">
        <v>59.100493518002601</v>
      </c>
      <c r="E124">
        <v>0</v>
      </c>
      <c r="F124">
        <v>2.0455563570000002</v>
      </c>
      <c r="G124">
        <v>-1.1566169310000001</v>
      </c>
      <c r="H124">
        <v>7.2656433119999999</v>
      </c>
      <c r="I124">
        <v>0</v>
      </c>
      <c r="J124">
        <v>2.6674242884159298</v>
      </c>
      <c r="K124">
        <v>-9.2436997033436104</v>
      </c>
      <c r="L124">
        <v>67.910680212997207</v>
      </c>
      <c r="M124">
        <v>0</v>
      </c>
      <c r="N124">
        <v>3.5463317239999999</v>
      </c>
      <c r="O124">
        <v>-1.5107269270000001</v>
      </c>
      <c r="P124">
        <v>34.360574640000003</v>
      </c>
      <c r="Q124">
        <v>0</v>
      </c>
      <c r="R124">
        <v>2.3640184857173598</v>
      </c>
      <c r="S124">
        <v>-7.7093532272923504</v>
      </c>
      <c r="T124">
        <v>52.172740448004298</v>
      </c>
      <c r="U124">
        <v>0</v>
      </c>
      <c r="V124">
        <v>1.4690314980000001</v>
      </c>
      <c r="W124">
        <v>-9.9849278449999996</v>
      </c>
      <c r="X124">
        <v>4131.606503</v>
      </c>
      <c r="BE124">
        <v>0</v>
      </c>
      <c r="BF124">
        <v>1.48204743953012</v>
      </c>
      <c r="BG124">
        <v>-7.3118269886979901</v>
      </c>
      <c r="BH124">
        <v>87.414315753005198</v>
      </c>
      <c r="BI124">
        <v>0</v>
      </c>
      <c r="BJ124">
        <v>1.0244052779999999</v>
      </c>
      <c r="BK124">
        <f>9.2573073*(-1)</f>
        <v>-9.2573073000000008</v>
      </c>
      <c r="BL124">
        <v>449.93044149999997</v>
      </c>
    </row>
    <row r="125" spans="1:64" x14ac:dyDescent="0.4">
      <c r="A125">
        <v>0</v>
      </c>
      <c r="B125">
        <v>5.51991239320538</v>
      </c>
      <c r="C125">
        <v>-1.6013579569148899</v>
      </c>
      <c r="D125">
        <v>34.5649661369971</v>
      </c>
      <c r="E125">
        <v>0</v>
      </c>
      <c r="F125">
        <v>5.2817048079999998</v>
      </c>
      <c r="G125">
        <v>-3.0981792600000002</v>
      </c>
      <c r="H125">
        <v>142.37014869999999</v>
      </c>
      <c r="I125">
        <v>0</v>
      </c>
      <c r="J125">
        <v>2.8257459330060999</v>
      </c>
      <c r="K125">
        <v>-8.7088035498594394</v>
      </c>
      <c r="L125">
        <v>116.542369756993</v>
      </c>
      <c r="M125">
        <v>0</v>
      </c>
      <c r="N125">
        <v>2.8280856970000001</v>
      </c>
      <c r="O125">
        <v>-8.6313600539999999</v>
      </c>
      <c r="P125">
        <v>359.23463129999999</v>
      </c>
      <c r="Q125">
        <v>0</v>
      </c>
      <c r="R125">
        <v>2.89821728528681</v>
      </c>
      <c r="S125">
        <v>-6.9394417268332003</v>
      </c>
      <c r="T125">
        <v>21.469473910008599</v>
      </c>
      <c r="U125">
        <v>0</v>
      </c>
      <c r="V125">
        <v>2.5147852240000002</v>
      </c>
      <c r="W125">
        <v>-8.2509721880000004</v>
      </c>
      <c r="X125">
        <v>105.43379280000001</v>
      </c>
      <c r="BE125">
        <v>0</v>
      </c>
      <c r="BF125">
        <v>1.5424004861698599</v>
      </c>
      <c r="BG125">
        <v>-8.9721061113153109</v>
      </c>
      <c r="BH125">
        <v>58.4257183860027</v>
      </c>
      <c r="BI125">
        <v>0</v>
      </c>
      <c r="BJ125">
        <v>1.561533979</v>
      </c>
      <c r="BK125">
        <f>8.869070467*(-1)</f>
        <v>-8.8690704670000002</v>
      </c>
      <c r="BL125">
        <v>457.18142230000001</v>
      </c>
    </row>
    <row r="126" spans="1:64" x14ac:dyDescent="0.4">
      <c r="A126">
        <v>0</v>
      </c>
      <c r="B126">
        <v>4.4527026784716899</v>
      </c>
      <c r="C126">
        <v>-5.8623515030664999</v>
      </c>
      <c r="D126">
        <v>33.9649114940039</v>
      </c>
      <c r="E126">
        <v>0</v>
      </c>
      <c r="F126">
        <v>3.8843828120000001</v>
      </c>
      <c r="G126">
        <v>-7.4984256980000001</v>
      </c>
      <c r="H126">
        <v>362.79736179999998</v>
      </c>
      <c r="I126">
        <v>0</v>
      </c>
      <c r="J126">
        <v>2.9683345614202001</v>
      </c>
      <c r="K126">
        <v>-6.8982681977001103</v>
      </c>
      <c r="L126">
        <v>89.528661503994897</v>
      </c>
      <c r="M126">
        <v>0</v>
      </c>
      <c r="N126">
        <v>3.198015566</v>
      </c>
      <c r="O126">
        <v>-6.9611350520000004</v>
      </c>
      <c r="P126">
        <v>172.63340959999999</v>
      </c>
      <c r="Q126">
        <v>0</v>
      </c>
      <c r="R126">
        <v>2.3538551712008902</v>
      </c>
      <c r="S126">
        <v>-8.9219267169074001</v>
      </c>
      <c r="T126">
        <v>52.292227600002597</v>
      </c>
      <c r="U126">
        <v>0</v>
      </c>
      <c r="V126">
        <v>2.9424326889999999</v>
      </c>
      <c r="W126">
        <v>-6.6538706540000003</v>
      </c>
      <c r="X126">
        <v>243.89546910000001</v>
      </c>
      <c r="BE126">
        <v>0</v>
      </c>
      <c r="BF126">
        <v>3.4036310820929798</v>
      </c>
      <c r="BG126">
        <v>-2.6355513382151998</v>
      </c>
      <c r="BH126">
        <v>52.851715879994998</v>
      </c>
      <c r="BI126">
        <v>0</v>
      </c>
      <c r="BJ126">
        <v>3.4465332254944498</v>
      </c>
      <c r="BK126">
        <f>2.56047491829787*(-1)</f>
        <v>-2.5604749182978699</v>
      </c>
      <c r="BL126">
        <v>109.80461504601401</v>
      </c>
    </row>
    <row r="127" spans="1:64" x14ac:dyDescent="0.4">
      <c r="A127">
        <v>0</v>
      </c>
      <c r="B127">
        <v>5.5726431886603196</v>
      </c>
      <c r="C127">
        <v>-2.23009026985418</v>
      </c>
      <c r="D127">
        <v>33.811807525999001</v>
      </c>
      <c r="E127">
        <v>0</v>
      </c>
      <c r="F127">
        <v>4.1055737199999998</v>
      </c>
      <c r="G127">
        <v>-7.3536059270000003</v>
      </c>
      <c r="H127">
        <v>178.61685159999999</v>
      </c>
      <c r="I127">
        <v>0</v>
      </c>
      <c r="J127">
        <v>4.0787033013148104</v>
      </c>
      <c r="K127">
        <v>-6.11039101892848</v>
      </c>
      <c r="L127">
        <v>34.706422896997502</v>
      </c>
      <c r="M127">
        <v>0</v>
      </c>
      <c r="N127">
        <v>4.0379671180000001</v>
      </c>
      <c r="O127">
        <v>-6.3117435549999996</v>
      </c>
      <c r="P127">
        <v>257.83161180000002</v>
      </c>
      <c r="Q127">
        <v>0</v>
      </c>
      <c r="R127">
        <v>2.4860862764658802</v>
      </c>
      <c r="S127">
        <v>-6.7650402496755797</v>
      </c>
      <c r="T127">
        <v>96.360785436991094</v>
      </c>
      <c r="U127">
        <v>0</v>
      </c>
      <c r="V127">
        <v>2.6392593440000001</v>
      </c>
      <c r="W127">
        <v>-6.7933070799999999</v>
      </c>
      <c r="X127">
        <v>83.865687739999998</v>
      </c>
    </row>
    <row r="128" spans="1:64" x14ac:dyDescent="0.4">
      <c r="A128">
        <v>0</v>
      </c>
      <c r="B128">
        <v>5.2000126514043297</v>
      </c>
      <c r="C128">
        <v>-3.9424022197938799</v>
      </c>
      <c r="D128">
        <v>32.921423136001899</v>
      </c>
      <c r="E128">
        <v>0</v>
      </c>
      <c r="F128">
        <v>3.73775915</v>
      </c>
      <c r="G128">
        <v>-4.1701723240000002</v>
      </c>
      <c r="H128">
        <v>93.792565460000006</v>
      </c>
      <c r="I128">
        <v>0</v>
      </c>
      <c r="J128">
        <v>3.0865464906426698</v>
      </c>
      <c r="K128">
        <v>-3.9022145104202601</v>
      </c>
      <c r="L128">
        <v>116.758043763009</v>
      </c>
      <c r="M128">
        <v>0</v>
      </c>
      <c r="N128">
        <v>3.0857068540000001</v>
      </c>
      <c r="O128">
        <v>-4.6364280149999999</v>
      </c>
      <c r="P128">
        <v>43.231222860000003</v>
      </c>
      <c r="Q128">
        <v>0</v>
      </c>
      <c r="R128">
        <v>2.5735986437439902</v>
      </c>
      <c r="S128">
        <v>-7.3659007152604703</v>
      </c>
      <c r="T128">
        <v>52.039165145993998</v>
      </c>
      <c r="U128">
        <v>0</v>
      </c>
      <c r="V128">
        <v>2.5558433460000001</v>
      </c>
      <c r="W128">
        <v>-7.7863768579999997</v>
      </c>
      <c r="X128">
        <v>133.3124943</v>
      </c>
    </row>
    <row r="129" spans="1:24" x14ac:dyDescent="0.4">
      <c r="A129">
        <v>0</v>
      </c>
      <c r="B129">
        <v>5.4527992440863802</v>
      </c>
      <c r="C129">
        <v>-3.3142563822149702</v>
      </c>
      <c r="D129">
        <v>33.638456885993897</v>
      </c>
      <c r="E129">
        <v>0</v>
      </c>
      <c r="F129">
        <v>4.4132992870000001</v>
      </c>
      <c r="G129">
        <v>-6.4294370379999997</v>
      </c>
      <c r="H129">
        <v>233.72537270000001</v>
      </c>
      <c r="I129">
        <v>0</v>
      </c>
      <c r="J129">
        <v>2.62259662457708</v>
      </c>
      <c r="K129">
        <v>-9.3318186294522896</v>
      </c>
      <c r="L129">
        <v>91.092306081001794</v>
      </c>
      <c r="M129">
        <v>0</v>
      </c>
      <c r="N129">
        <v>1.6922988830000001</v>
      </c>
      <c r="O129">
        <v>-9.9886531279999993</v>
      </c>
      <c r="P129">
        <v>5369.1108510000004</v>
      </c>
      <c r="Q129">
        <v>0</v>
      </c>
      <c r="R129">
        <v>4.7103757067324299</v>
      </c>
      <c r="S129">
        <v>-1.0270621609655199</v>
      </c>
      <c r="T129">
        <v>23.071952179001499</v>
      </c>
      <c r="U129">
        <v>0</v>
      </c>
      <c r="V129">
        <v>4.412448221</v>
      </c>
      <c r="W129">
        <v>-0.96194932799999999</v>
      </c>
      <c r="X129">
        <v>24.36353763</v>
      </c>
    </row>
    <row r="130" spans="1:24" x14ac:dyDescent="0.4">
      <c r="A130">
        <v>0</v>
      </c>
      <c r="B130">
        <v>3.8383357398545002</v>
      </c>
      <c r="C130">
        <v>-7.6121251962720002</v>
      </c>
      <c r="D130">
        <v>33.422167058000902</v>
      </c>
      <c r="E130">
        <v>0</v>
      </c>
      <c r="F130">
        <v>3.5373237290000001</v>
      </c>
      <c r="G130">
        <v>-1.32345921</v>
      </c>
      <c r="H130">
        <v>13.12216568</v>
      </c>
      <c r="I130">
        <v>0</v>
      </c>
      <c r="J130">
        <v>2.8904628817166498</v>
      </c>
      <c r="K130">
        <v>-1.9289947343576801</v>
      </c>
      <c r="L130">
        <v>116.21401926698999</v>
      </c>
      <c r="M130">
        <v>0</v>
      </c>
      <c r="N130">
        <v>2.6224473769999999</v>
      </c>
      <c r="O130">
        <v>-1.7247972540000001</v>
      </c>
      <c r="P130">
        <v>28.088706729999998</v>
      </c>
      <c r="Q130">
        <v>0</v>
      </c>
      <c r="R130">
        <v>2.33877460385962</v>
      </c>
      <c r="S130">
        <v>-8.3593600567621298</v>
      </c>
      <c r="T130">
        <v>91.251997298997594</v>
      </c>
      <c r="U130">
        <v>0</v>
      </c>
      <c r="V130">
        <v>2.2942502280000001</v>
      </c>
      <c r="W130">
        <v>-8.1947724910000002</v>
      </c>
      <c r="X130">
        <v>133.3249108</v>
      </c>
    </row>
    <row r="131" spans="1:24" x14ac:dyDescent="0.4">
      <c r="A131">
        <v>0</v>
      </c>
      <c r="B131">
        <v>4.3339537472947196</v>
      </c>
      <c r="C131">
        <v>-6.8096891390582996</v>
      </c>
      <c r="D131">
        <v>34.142592793999903</v>
      </c>
      <c r="E131">
        <v>0</v>
      </c>
      <c r="F131">
        <v>3.3993643310000001</v>
      </c>
      <c r="G131">
        <v>-2.929704842</v>
      </c>
      <c r="H131">
        <v>49.922893539999997</v>
      </c>
      <c r="I131">
        <v>0</v>
      </c>
      <c r="J131">
        <v>4.0637087223741597</v>
      </c>
      <c r="K131">
        <v>-4.7811122437254303</v>
      </c>
      <c r="L131">
        <v>35.847159526994801</v>
      </c>
      <c r="M131">
        <v>0</v>
      </c>
      <c r="N131">
        <v>4.1362911609999999</v>
      </c>
      <c r="O131">
        <v>-4.3110941499999997</v>
      </c>
      <c r="P131">
        <v>165.12880379999999</v>
      </c>
    </row>
    <row r="132" spans="1:24" x14ac:dyDescent="0.4">
      <c r="A132">
        <v>0</v>
      </c>
      <c r="B132">
        <v>3.68760935834029</v>
      </c>
      <c r="C132">
        <v>-4.3756377238543296</v>
      </c>
      <c r="D132">
        <v>77.857440938998394</v>
      </c>
      <c r="E132">
        <v>0</v>
      </c>
      <c r="F132">
        <v>3.9871687059999998</v>
      </c>
      <c r="G132">
        <v>-7.942072273</v>
      </c>
      <c r="H132">
        <v>334.43728440000001</v>
      </c>
      <c r="I132">
        <v>0</v>
      </c>
      <c r="J132">
        <v>2.6806441065339199</v>
      </c>
      <c r="K132">
        <v>-8.9803187351999902</v>
      </c>
      <c r="L132">
        <v>116.037695481005</v>
      </c>
      <c r="M132">
        <v>0</v>
      </c>
      <c r="N132">
        <v>2.215297005</v>
      </c>
      <c r="O132">
        <v>-9.264845437</v>
      </c>
      <c r="P132">
        <v>164.87308089999999</v>
      </c>
    </row>
    <row r="133" spans="1:24" x14ac:dyDescent="0.4">
      <c r="A133">
        <v>0</v>
      </c>
      <c r="B133">
        <v>4.4487403481844696</v>
      </c>
      <c r="C133">
        <v>-6.5877687401045302</v>
      </c>
      <c r="D133">
        <v>33.966915229000698</v>
      </c>
      <c r="E133">
        <v>0</v>
      </c>
      <c r="F133">
        <v>3.7288143909999998</v>
      </c>
      <c r="G133">
        <v>-6.6453971940000001</v>
      </c>
      <c r="H133">
        <v>149.6708668</v>
      </c>
      <c r="I133">
        <v>0</v>
      </c>
      <c r="J133">
        <v>3.2661186219603402</v>
      </c>
      <c r="K133">
        <v>-4.2747882226913303</v>
      </c>
      <c r="L133">
        <v>64.675912380000199</v>
      </c>
      <c r="M133">
        <v>0</v>
      </c>
      <c r="N133">
        <v>3.1420903039999999</v>
      </c>
      <c r="O133">
        <v>-3.7243220520000002</v>
      </c>
      <c r="P133">
        <v>58.598059409999998</v>
      </c>
    </row>
    <row r="134" spans="1:24" x14ac:dyDescent="0.4">
      <c r="A134">
        <v>0</v>
      </c>
      <c r="B134">
        <v>3.71650333255432</v>
      </c>
      <c r="C134">
        <v>-3.4716219750360602</v>
      </c>
      <c r="D134">
        <v>77.711633179998898</v>
      </c>
      <c r="E134">
        <v>0</v>
      </c>
      <c r="F134">
        <v>4.003873477</v>
      </c>
      <c r="G134">
        <v>-6.6630313839999999</v>
      </c>
      <c r="H134">
        <v>387.59646739999999</v>
      </c>
      <c r="I134">
        <v>0</v>
      </c>
      <c r="J134">
        <v>3.23226436079957</v>
      </c>
      <c r="K134">
        <v>-8.1170446405833196</v>
      </c>
      <c r="L134">
        <v>35.868509965002801</v>
      </c>
      <c r="M134">
        <v>0</v>
      </c>
      <c r="N134">
        <v>3.2391314160000002</v>
      </c>
      <c r="O134">
        <v>-8.2147347560000004</v>
      </c>
      <c r="P134">
        <v>233.43865589999999</v>
      </c>
    </row>
    <row r="135" spans="1:24" x14ac:dyDescent="0.4">
      <c r="A135">
        <v>0</v>
      </c>
      <c r="B135">
        <v>4.0539316574482003</v>
      </c>
      <c r="C135">
        <v>-7.7156912573963803</v>
      </c>
      <c r="D135">
        <v>32.663230916004899</v>
      </c>
      <c r="E135">
        <v>0</v>
      </c>
      <c r="F135">
        <v>2.661415528</v>
      </c>
      <c r="G135">
        <v>-8.491385867</v>
      </c>
      <c r="H135">
        <v>105.0426626</v>
      </c>
      <c r="I135">
        <v>0</v>
      </c>
      <c r="J135">
        <v>3.8264629735189102</v>
      </c>
      <c r="K135">
        <v>-0.54873449358998605</v>
      </c>
      <c r="L135">
        <v>35.380744113004702</v>
      </c>
      <c r="M135">
        <v>0</v>
      </c>
      <c r="N135">
        <v>3.2015277000000002</v>
      </c>
      <c r="O135">
        <v>-0.54840011</v>
      </c>
      <c r="P135">
        <v>8.1739705059999999</v>
      </c>
    </row>
    <row r="136" spans="1:24" x14ac:dyDescent="0.4">
      <c r="A136">
        <v>0</v>
      </c>
      <c r="B136">
        <v>3.3606931074556798</v>
      </c>
      <c r="C136">
        <v>-6.6998577238787798</v>
      </c>
      <c r="D136">
        <v>75.294856593994993</v>
      </c>
      <c r="E136">
        <v>0</v>
      </c>
      <c r="F136">
        <v>4.0653785019999997</v>
      </c>
      <c r="G136">
        <v>-7.3464111130000003</v>
      </c>
      <c r="H136">
        <v>157.4654634</v>
      </c>
      <c r="I136">
        <v>0</v>
      </c>
      <c r="J136">
        <v>3.2592352569009599</v>
      </c>
      <c r="K136">
        <v>-7.2301408053218896</v>
      </c>
      <c r="L136">
        <v>34.802303582997403</v>
      </c>
      <c r="M136">
        <v>0</v>
      </c>
      <c r="N136">
        <v>3.1926433080000001</v>
      </c>
      <c r="O136">
        <v>-7.3635279640000002</v>
      </c>
      <c r="P136">
        <v>211.5350531</v>
      </c>
    </row>
    <row r="137" spans="1:24" x14ac:dyDescent="0.4">
      <c r="A137">
        <v>0</v>
      </c>
      <c r="B137">
        <v>4.0535575870632998</v>
      </c>
      <c r="C137">
        <v>-6.5177868019874801</v>
      </c>
      <c r="D137">
        <v>35.020259516000799</v>
      </c>
      <c r="E137">
        <v>0</v>
      </c>
      <c r="F137">
        <v>3.1281341760000001</v>
      </c>
      <c r="G137">
        <v>-9.789155568</v>
      </c>
      <c r="H137">
        <v>468.93897440000001</v>
      </c>
      <c r="I137">
        <v>0</v>
      </c>
      <c r="J137">
        <v>3.8369688540369502</v>
      </c>
      <c r="K137">
        <v>-6.6750311346887798</v>
      </c>
      <c r="L137">
        <v>35.542203306002101</v>
      </c>
      <c r="M137">
        <v>0</v>
      </c>
      <c r="N137">
        <v>3.7381288239999999</v>
      </c>
      <c r="O137">
        <v>-6.9709016549999996</v>
      </c>
      <c r="P137">
        <v>166.44133299999999</v>
      </c>
    </row>
    <row r="138" spans="1:24" x14ac:dyDescent="0.4">
      <c r="A138">
        <v>0</v>
      </c>
      <c r="B138">
        <v>4.2838387370126103</v>
      </c>
      <c r="C138">
        <v>-6.7912091415776796</v>
      </c>
      <c r="D138">
        <v>34.850405618002597</v>
      </c>
      <c r="E138">
        <v>0</v>
      </c>
      <c r="F138">
        <v>4.7539117019999999</v>
      </c>
      <c r="G138">
        <v>-4.2368873359999997</v>
      </c>
      <c r="H138">
        <v>148.21805380000001</v>
      </c>
      <c r="I138">
        <v>0</v>
      </c>
      <c r="J138">
        <v>4.8328761120166099</v>
      </c>
      <c r="K138">
        <v>-2.4896285696320102</v>
      </c>
      <c r="L138">
        <v>38.116269266989498</v>
      </c>
      <c r="M138">
        <v>0</v>
      </c>
      <c r="N138">
        <v>5.0738517329999997</v>
      </c>
      <c r="O138">
        <v>-2.3996265010000002</v>
      </c>
      <c r="P138">
        <v>71.906254809999993</v>
      </c>
    </row>
    <row r="139" spans="1:24" x14ac:dyDescent="0.4">
      <c r="A139">
        <v>0</v>
      </c>
      <c r="B139">
        <v>5.10917634708058</v>
      </c>
      <c r="C139">
        <v>-4.0742737839610097</v>
      </c>
      <c r="D139">
        <v>34.538912686002703</v>
      </c>
      <c r="E139">
        <v>0</v>
      </c>
      <c r="F139">
        <v>3.316091471</v>
      </c>
      <c r="G139">
        <v>-0.36988636400000002</v>
      </c>
      <c r="H139">
        <v>6.2610481760000001</v>
      </c>
      <c r="I139">
        <v>0</v>
      </c>
      <c r="J139">
        <v>4.5752859008447802</v>
      </c>
      <c r="K139">
        <v>-3.7131071454006999</v>
      </c>
      <c r="L139">
        <v>36.377614748998802</v>
      </c>
      <c r="M139">
        <v>0</v>
      </c>
      <c r="N139">
        <v>4.5877315129999996</v>
      </c>
      <c r="O139">
        <v>-3.793926007</v>
      </c>
      <c r="P139">
        <v>131.0200169</v>
      </c>
    </row>
    <row r="140" spans="1:24" x14ac:dyDescent="0.4">
      <c r="A140">
        <v>0</v>
      </c>
      <c r="B140">
        <v>3.4633273192730401</v>
      </c>
      <c r="C140">
        <v>-1.3661023481279899</v>
      </c>
      <c r="D140">
        <v>77.967961801994505</v>
      </c>
      <c r="E140">
        <v>0</v>
      </c>
      <c r="F140">
        <v>3.031534293</v>
      </c>
      <c r="G140">
        <v>-1.3490843539999999</v>
      </c>
      <c r="H140">
        <v>17.320988839999998</v>
      </c>
    </row>
    <row r="141" spans="1:24" x14ac:dyDescent="0.4">
      <c r="A141">
        <v>0</v>
      </c>
      <c r="B141">
        <v>3.3459399145832101</v>
      </c>
      <c r="C141">
        <v>-6.3646468774287301</v>
      </c>
      <c r="D141">
        <v>77.545794705001697</v>
      </c>
      <c r="E141">
        <v>0</v>
      </c>
      <c r="F141">
        <v>3.2982590250000001</v>
      </c>
      <c r="G141">
        <v>-6.4415630830000001</v>
      </c>
      <c r="H141">
        <v>94.093121229999994</v>
      </c>
    </row>
    <row r="142" spans="1:24" x14ac:dyDescent="0.4">
      <c r="A142">
        <v>0</v>
      </c>
      <c r="B142">
        <v>5.6008422402404197</v>
      </c>
      <c r="C142">
        <v>-2.6312536476927302</v>
      </c>
      <c r="D142">
        <v>33.638217343999699</v>
      </c>
      <c r="E142">
        <v>0</v>
      </c>
      <c r="F142">
        <v>5.6320483530000001</v>
      </c>
      <c r="G142">
        <v>-2.6536815059999999</v>
      </c>
      <c r="H142">
        <v>155.63049570000001</v>
      </c>
    </row>
    <row r="255" spans="1:64" x14ac:dyDescent="0.4">
      <c r="A255">
        <f>SUM(A4:A103)</f>
        <v>0</v>
      </c>
      <c r="B255">
        <f>AVERAGEA(B4:B103)</f>
        <v>4.3738432374679306</v>
      </c>
      <c r="C255">
        <f>AVERAGEA(C4:C103)</f>
        <v>-5.195964541468431</v>
      </c>
      <c r="D255">
        <f>AVERAGEA(D4:D103)</f>
        <v>47.693971580319982</v>
      </c>
      <c r="E255">
        <f>SUM(E4:E103)</f>
        <v>0</v>
      </c>
      <c r="F255">
        <f>AVERAGEA(F4:F103)</f>
        <v>4.2763113719100003</v>
      </c>
      <c r="G255">
        <f>AVERAGEA(G4:G103)</f>
        <v>-4.3868301572099995</v>
      </c>
      <c r="H255">
        <f>AVERAGEA(H4:H103)</f>
        <v>244.97166429651008</v>
      </c>
      <c r="I255">
        <f>SUM(I4:I103)</f>
        <v>0</v>
      </c>
      <c r="J255">
        <f>AVERAGEA(J4:J103)</f>
        <v>3.4273872788760671</v>
      </c>
      <c r="K255">
        <f>AVERAGEA(K4:K103)</f>
        <v>-5.7590073248990326</v>
      </c>
      <c r="L255">
        <f>AVERAGEA(L4:L103)</f>
        <v>64.107084943529969</v>
      </c>
      <c r="M255">
        <f>SUM(M4:M103)</f>
        <v>0</v>
      </c>
      <c r="N255">
        <f>AVERAGEA(N4:N103)</f>
        <v>3.3003725410500007</v>
      </c>
      <c r="O255">
        <f>AVERAGEA(O4:O103)</f>
        <v>-5.8889065272699987</v>
      </c>
      <c r="P255">
        <f>AVERAGEA(P4:P103)</f>
        <v>350.99336943769987</v>
      </c>
      <c r="Q255">
        <f>SUM(Q4:Q103)</f>
        <v>0</v>
      </c>
      <c r="R255">
        <f>AVERAGEA(R4:R103)</f>
        <v>3.1039952862067541</v>
      </c>
      <c r="S255">
        <f>AVERAGEA(S4:S103)</f>
        <v>-5.7795570208986939</v>
      </c>
      <c r="T255">
        <f>AVERAGEA(T4:T103)</f>
        <v>67.945487058519873</v>
      </c>
      <c r="U255">
        <f>SUM(U4:U103)</f>
        <v>0</v>
      </c>
      <c r="V255">
        <f>AVERAGEA(V4:V103)</f>
        <v>3.0614729844299999</v>
      </c>
      <c r="W255">
        <f>AVERAGEA(W4:W103)</f>
        <v>-5.62260377476</v>
      </c>
      <c r="X255">
        <f>AVERAGEA(X4:X103)</f>
        <v>273.0793823931001</v>
      </c>
      <c r="Y255">
        <f>SUM(Y4:Y103)</f>
        <v>0</v>
      </c>
      <c r="Z255">
        <f>AVERAGEA(Z4:Z103)</f>
        <v>2.7127585426248104</v>
      </c>
      <c r="AA255">
        <f>AVERAGEA(AA4:AA103)</f>
        <v>-6.1240222240770574</v>
      </c>
      <c r="AB255">
        <f>AVERAGEA(AB4:AB103)</f>
        <v>82.385477474579929</v>
      </c>
      <c r="AC255">
        <f>SUM(AC4:AC103)</f>
        <v>0</v>
      </c>
      <c r="AD255">
        <f>AVERAGEA(AD4:AD103)</f>
        <v>2.6054754150399986</v>
      </c>
      <c r="AE255">
        <f>AVERAGEA(AE4:AE103)</f>
        <v>-5.7150722166300003</v>
      </c>
      <c r="AF255">
        <f>AVERAGEA(AF4:AF103)</f>
        <v>306.56275610745013</v>
      </c>
      <c r="AG255">
        <f>SUM(AG4:AG103)</f>
        <v>0</v>
      </c>
      <c r="AH255">
        <f>AVERAGEA(AH4:AH103)</f>
        <v>2.285779138543389</v>
      </c>
      <c r="AI255">
        <f>AVERAGEA(AI4:AI103)</f>
        <v>-6.7271272327860752</v>
      </c>
      <c r="AJ255">
        <f>AVERAGEA(AJ4:AJ103)</f>
        <v>80.794890933549866</v>
      </c>
      <c r="AK255">
        <f>SUM(AK4:AK103)</f>
        <v>0</v>
      </c>
      <c r="AL255">
        <f>AVERAGEA(AL4:AL103)</f>
        <v>2.1018842490800007</v>
      </c>
      <c r="AM255">
        <f>AVERAGEA(AM4:AM103)</f>
        <v>-6.627260804269997</v>
      </c>
      <c r="AN255">
        <f>AVERAGEA(AN4:AN103)</f>
        <v>321.79572603931007</v>
      </c>
      <c r="AO255">
        <f>SUM(AO4:AO103)</f>
        <v>0</v>
      </c>
      <c r="AP255">
        <f>AVERAGEA(AP4:AP103)</f>
        <v>2.319419798253167</v>
      </c>
      <c r="AQ255">
        <f>AVERAGEA(AQ4:AQ103)</f>
        <v>-6.2058098267898139</v>
      </c>
      <c r="AR255">
        <f>AVERAGEA(AR4:AR103)</f>
        <v>72.525684283881816</v>
      </c>
      <c r="AS255">
        <f>SUM(AS4:AS103)</f>
        <v>0</v>
      </c>
      <c r="AT255">
        <f>AVERAGEA(AT4:AT103)</f>
        <v>2.1559467573077549</v>
      </c>
      <c r="AU255">
        <f>AVERAGEA(AU4:AU103)</f>
        <v>-5.9827969059989137</v>
      </c>
      <c r="AV255">
        <f>AVERAGEA(AV4:AV103)</f>
        <v>302.63282484334462</v>
      </c>
      <c r="AW255">
        <f>SUM(AW4:AW103)</f>
        <v>0</v>
      </c>
      <c r="AX255">
        <f>AVERAGEA(AX4:AX103)</f>
        <v>2.1701146719432822</v>
      </c>
      <c r="AY255">
        <f>AVERAGEA(AY4:AY103)</f>
        <v>-6.5029983128959135</v>
      </c>
      <c r="AZ255">
        <f>AVERAGEA(AZ4:AZ103)</f>
        <v>76.570760324929907</v>
      </c>
      <c r="BA255">
        <f>SUM(BA4:BA103)</f>
        <v>0</v>
      </c>
      <c r="BB255">
        <f>AVERAGEA(BB4:BB103)</f>
        <v>2.0302348347168948</v>
      </c>
      <c r="BC255">
        <f>AVERAGEA(BC4:BC103)</f>
        <v>-6.4761141973875667</v>
      </c>
      <c r="BD255">
        <f>AVERAGEA(BD4:BD103)</f>
        <v>289.18973396923229</v>
      </c>
      <c r="BE255">
        <f>SUM(BE4:BE103)</f>
        <v>0</v>
      </c>
      <c r="BF255">
        <f>AVERAGEA(BF4:BF103)</f>
        <v>1.9506497136629803</v>
      </c>
      <c r="BG255">
        <f>AVERAGEA(BG4:BG103)</f>
        <v>-6.0271227074588953</v>
      </c>
      <c r="BH255">
        <f>AVERAGEA(BH4:BH103)</f>
        <v>74.145102935729923</v>
      </c>
      <c r="BI255">
        <f>SUM(BI4:BI103)</f>
        <v>0</v>
      </c>
      <c r="BJ255">
        <f>AVERAGEA(BJ4:BJ103)</f>
        <v>1.8937414768499996</v>
      </c>
      <c r="BK255">
        <f>AVERAGEA(BK4:BK103)</f>
        <v>-5.9220837132100028</v>
      </c>
      <c r="BL255">
        <f>AVERAGEA(BL4:BL103)</f>
        <v>274.32648798685005</v>
      </c>
    </row>
    <row r="256" spans="1:64" x14ac:dyDescent="0.4">
      <c r="A256">
        <f>AVERAGEA(A4:A103)*100</f>
        <v>0</v>
      </c>
      <c r="B256">
        <f>STDEVPA(B4:B103)</f>
        <v>0.86609397554580847</v>
      </c>
      <c r="C256">
        <f>-STDEVPA(C4:C103)</f>
        <v>-2.9091687535617639</v>
      </c>
      <c r="D256">
        <f>STDEVPA(D4:D103)</f>
        <v>18.821898019788556</v>
      </c>
      <c r="E256">
        <f>AVERAGEA(E4:E103)*100</f>
        <v>0</v>
      </c>
      <c r="F256">
        <f>STDEVPA(F4:F103)</f>
        <v>1.0814488354986218</v>
      </c>
      <c r="G256">
        <f>-STDEVPA(G4:G103)</f>
        <v>-2.6338233846207992</v>
      </c>
      <c r="H256">
        <f>STDEVPA(H4:H103)</f>
        <v>164.51578646425</v>
      </c>
      <c r="I256">
        <f>AVERAGEA(I4:I103)*100</f>
        <v>0</v>
      </c>
      <c r="J256">
        <f>STDEVPA(J4:J103)</f>
        <v>0.68723919264981237</v>
      </c>
      <c r="K256">
        <f>-STDEVPA(K4:K103)</f>
        <v>-2.5076887625743201</v>
      </c>
      <c r="L256">
        <f>STDEVPA(L4:L103)</f>
        <v>29.307265362144754</v>
      </c>
      <c r="M256">
        <f>AVERAGEA(M4:M103)*100</f>
        <v>0</v>
      </c>
      <c r="N256">
        <f>STDEVPA(N4:N103)</f>
        <v>0.84902226341993614</v>
      </c>
      <c r="O256">
        <f>-STDEVPA(O4:O103)</f>
        <v>-2.6501511803022506</v>
      </c>
      <c r="P256">
        <f>STDEVPA(P4:P103)</f>
        <v>626.78902363834482</v>
      </c>
      <c r="Q256">
        <f>AVERAGEA(Q4:Q103)*100</f>
        <v>0</v>
      </c>
      <c r="R256">
        <f>STDEVPA(R4:R103)</f>
        <v>0.79540037540677389</v>
      </c>
      <c r="S256">
        <f>-STDEVPA(S4:S103)</f>
        <v>-2.4388647425663361</v>
      </c>
      <c r="T256">
        <f>STDEVPA(T4:T103)</f>
        <v>42.744773780730867</v>
      </c>
      <c r="U256">
        <f>AVERAGEA(U4:U103)*100</f>
        <v>0</v>
      </c>
      <c r="V256">
        <f>STDEVPA(V4:V103)</f>
        <v>0.84427185345953937</v>
      </c>
      <c r="W256">
        <f>-STDEVPA(W4:W103)</f>
        <v>-2.5768870590815149</v>
      </c>
      <c r="X256">
        <f>STDEVPA(X4:X103)</f>
        <v>170.8514961134083</v>
      </c>
      <c r="Y256">
        <f>AVERAGEA(Y4:Y103)*100</f>
        <v>0</v>
      </c>
      <c r="Z256">
        <f>STDEVPA(Z4:Z103)</f>
        <v>0.83776962300059676</v>
      </c>
      <c r="AA256">
        <f>-STDEVPA(AA4:AA103)</f>
        <v>-2.619587163339232</v>
      </c>
      <c r="AB256">
        <f>STDEVPA(AB4:AB103)</f>
        <v>25.241590648148833</v>
      </c>
      <c r="AC256">
        <f>AVERAGEA(AC4:AC103)*100</f>
        <v>0</v>
      </c>
      <c r="AD256">
        <f>STDEVPA(AD4:AD103)</f>
        <v>0.87266216157027066</v>
      </c>
      <c r="AE256">
        <f>-STDEVPA(AE4:AE103)</f>
        <v>-2.8151738795057644</v>
      </c>
      <c r="AF256">
        <f>STDEVPA(AF4:AF103)</f>
        <v>262.27767801906111</v>
      </c>
      <c r="AG256">
        <f>AVERAGEA(AG4:AG103)*100</f>
        <v>0</v>
      </c>
      <c r="AH256">
        <f>STDEVPA(AH4:AH103)</f>
        <v>0.70508555518161631</v>
      </c>
      <c r="AI256">
        <f>-STDEVPA(AI4:AI103)</f>
        <v>-2.6821647736056944</v>
      </c>
      <c r="AJ256">
        <f>STDEVPA(AJ4:AJ103)</f>
        <v>26.080017111988045</v>
      </c>
      <c r="AK256">
        <f>AVERAGEA(AK4:AK103)*100</f>
        <v>0</v>
      </c>
      <c r="AL256">
        <f>STDEVPA(AL4:AL103)</f>
        <v>0.82157615558133668</v>
      </c>
      <c r="AM256">
        <f>-STDEVPA(AM4:AM103)</f>
        <v>-2.795497892515844</v>
      </c>
      <c r="AN256">
        <f>STDEVPA(AN4:AN103)</f>
        <v>486.53082841115685</v>
      </c>
      <c r="AO256">
        <f>AVERAGEA(AO4:AO103)*100</f>
        <v>0</v>
      </c>
      <c r="AP256">
        <f>STDEVPA(AP4:AP103)</f>
        <v>0.80291597204025511</v>
      </c>
      <c r="AQ256">
        <f>-STDEVPA(AQ4:AQ103)</f>
        <v>-2.6441274965140535</v>
      </c>
      <c r="AR256">
        <f>STDEVPA(AR4:AR103)</f>
        <v>26.181534340232744</v>
      </c>
      <c r="AS256">
        <f>AVERAGEA(AS4:AS103)*100</f>
        <v>0</v>
      </c>
      <c r="AT256">
        <f>STDEVPA(AT4:AT103)</f>
        <v>0.84873763436965721</v>
      </c>
      <c r="AU256">
        <f>-STDEVPA(AU4:AU103)</f>
        <v>-2.7336999705525771</v>
      </c>
      <c r="AV256">
        <f>STDEVPA(AV4:AV103)</f>
        <v>622.80337631473401</v>
      </c>
      <c r="AW256">
        <f>AVERAGEA(AW4:AW103)*100</f>
        <v>0</v>
      </c>
      <c r="AX256">
        <f>STDEVPA(AX4:AX103)</f>
        <v>0.80849425992173829</v>
      </c>
      <c r="AY256">
        <f>-STDEVPA(AY4:AY103)</f>
        <v>-2.5479853425904788</v>
      </c>
      <c r="AZ256">
        <f>STDEVPA(AZ4:AZ103)</f>
        <v>23.4873054460259</v>
      </c>
      <c r="BA256">
        <f>AVERAGEA(BA4:BA103)*100</f>
        <v>0</v>
      </c>
      <c r="BB256">
        <f>STDEVPA(BB4:BB103)</f>
        <v>0.86704051909753543</v>
      </c>
      <c r="BC256">
        <f>-STDEVPA(BC4:BC103)</f>
        <v>-2.6739757975706948</v>
      </c>
      <c r="BD256">
        <f>STDEVPA(BD4:BD103)</f>
        <v>524.63979886798484</v>
      </c>
      <c r="BE256">
        <f>AVERAGEA(BE4:BE103)*100</f>
        <v>0</v>
      </c>
      <c r="BF256">
        <f>STDEVPA(BF4:BF103)</f>
        <v>0.71314187459047729</v>
      </c>
      <c r="BG256">
        <f>-STDEVPA(BG4:BG103)</f>
        <v>-2.7567363533126334</v>
      </c>
      <c r="BH256">
        <f>STDEVPA(BH4:BH103)</f>
        <v>20.31028345423185</v>
      </c>
      <c r="BI256">
        <f>AVERAGEA(BI4:BI103)*100</f>
        <v>0</v>
      </c>
      <c r="BJ256">
        <f>STDEVPA(BJ4:BJ103)</f>
        <v>0.78872042027849254</v>
      </c>
      <c r="BK256">
        <f>-STDEVPA(BK4:BK103)</f>
        <v>-2.8378167271401487</v>
      </c>
      <c r="BL256">
        <f>STDEVPA(BL4:BL103)</f>
        <v>235.27347984402888</v>
      </c>
    </row>
    <row r="259" spans="1:1" x14ac:dyDescent="0.4">
      <c r="A259">
        <v>-1</v>
      </c>
    </row>
  </sheetData>
  <sortState xmlns:xlrd2="http://schemas.microsoft.com/office/spreadsheetml/2017/richdata2" ref="BI4:BL253">
    <sortCondition ref="BI4:BI253"/>
  </sortState>
  <mergeCells count="24">
    <mergeCell ref="BE2:BH2"/>
    <mergeCell ref="BI2:BL2"/>
    <mergeCell ref="AG2:AJ2"/>
    <mergeCell ref="AK2:AN2"/>
    <mergeCell ref="AO2:AR2"/>
    <mergeCell ref="AS2:AV2"/>
    <mergeCell ref="AW2:AZ2"/>
    <mergeCell ref="BA2:BD2"/>
    <mergeCell ref="AW1:BD1"/>
    <mergeCell ref="BE1:BL1"/>
    <mergeCell ref="A2:D2"/>
    <mergeCell ref="E2:H2"/>
    <mergeCell ref="I2:L2"/>
    <mergeCell ref="M2:P2"/>
    <mergeCell ref="Q2:T2"/>
    <mergeCell ref="U2:X2"/>
    <mergeCell ref="Y2:AB2"/>
    <mergeCell ref="AC2:AF2"/>
    <mergeCell ref="A1:H1"/>
    <mergeCell ref="I1:P1"/>
    <mergeCell ref="Q1:X1"/>
    <mergeCell ref="Y1:AF1"/>
    <mergeCell ref="AG1:AN1"/>
    <mergeCell ref="AO1:A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F71CC-562B-46A7-AADE-7BB4BBD157C8}">
  <dimension ref="A1:AG45"/>
  <sheetViews>
    <sheetView workbookViewId="0">
      <selection activeCell="W20" sqref="W20"/>
    </sheetView>
  </sheetViews>
  <sheetFormatPr defaultRowHeight="14.6" x14ac:dyDescent="0.4"/>
  <cols>
    <col min="2" max="2" width="11.15234375" customWidth="1"/>
    <col min="3" max="3" width="11.3828125" customWidth="1"/>
    <col min="4" max="4" width="11.84375" bestFit="1" customWidth="1"/>
    <col min="5" max="5" width="11" customWidth="1"/>
    <col min="6" max="6" width="11.84375" bestFit="1" customWidth="1"/>
    <col min="7" max="7" width="11.23046875" customWidth="1"/>
    <col min="8" max="8" width="11.84375" bestFit="1" customWidth="1"/>
    <col min="9" max="9" width="10.61328125" customWidth="1"/>
  </cols>
  <sheetData>
    <row r="1" spans="1:33" ht="14.6" customHeight="1" x14ac:dyDescent="0.4">
      <c r="A1" s="14" t="s">
        <v>6</v>
      </c>
      <c r="B1" s="12" t="s">
        <v>7</v>
      </c>
      <c r="C1" s="12"/>
      <c r="D1" s="12" t="s">
        <v>2</v>
      </c>
      <c r="E1" s="12"/>
      <c r="F1" s="12" t="s">
        <v>3</v>
      </c>
      <c r="G1" s="12"/>
      <c r="H1" s="12" t="s">
        <v>4</v>
      </c>
      <c r="I1" s="12"/>
      <c r="U1" s="14" t="s">
        <v>6</v>
      </c>
      <c r="V1" s="12" t="s">
        <v>2</v>
      </c>
      <c r="W1" s="12"/>
      <c r="X1" s="12"/>
      <c r="Y1" s="12"/>
      <c r="Z1" s="12" t="s">
        <v>3</v>
      </c>
      <c r="AA1" s="12"/>
      <c r="AB1" s="12"/>
      <c r="AC1" s="12"/>
      <c r="AD1" s="12" t="s">
        <v>4</v>
      </c>
      <c r="AE1" s="12"/>
      <c r="AF1" s="12"/>
      <c r="AG1" s="12"/>
    </row>
    <row r="2" spans="1:33" ht="43.75" x14ac:dyDescent="0.4">
      <c r="A2" s="14"/>
      <c r="B2" s="2" t="s">
        <v>0</v>
      </c>
      <c r="C2" s="1" t="s">
        <v>5</v>
      </c>
      <c r="D2" s="1" t="s">
        <v>0</v>
      </c>
      <c r="E2" s="1" t="s">
        <v>5</v>
      </c>
      <c r="F2" s="1" t="s">
        <v>0</v>
      </c>
      <c r="G2" s="1" t="s">
        <v>5</v>
      </c>
      <c r="H2" s="1" t="s">
        <v>0</v>
      </c>
      <c r="I2" s="1" t="s">
        <v>5</v>
      </c>
      <c r="U2" s="14"/>
      <c r="V2" s="3" t="s">
        <v>22</v>
      </c>
      <c r="W2" s="3" t="s">
        <v>20</v>
      </c>
      <c r="X2" s="3" t="s">
        <v>23</v>
      </c>
      <c r="Y2" s="3" t="s">
        <v>21</v>
      </c>
      <c r="Z2" s="3" t="s">
        <v>22</v>
      </c>
      <c r="AA2" s="3" t="s">
        <v>20</v>
      </c>
      <c r="AB2" s="3" t="s">
        <v>23</v>
      </c>
      <c r="AC2" s="3" t="s">
        <v>21</v>
      </c>
      <c r="AD2" s="3" t="s">
        <v>22</v>
      </c>
      <c r="AE2" s="3" t="s">
        <v>20</v>
      </c>
      <c r="AF2" s="3" t="s">
        <v>23</v>
      </c>
      <c r="AG2" s="3" t="s">
        <v>21</v>
      </c>
    </row>
    <row r="3" spans="1:33" x14ac:dyDescent="0.4">
      <c r="A3" s="9">
        <v>40</v>
      </c>
      <c r="B3">
        <f>'scale detailed'!A255</f>
        <v>0</v>
      </c>
      <c r="C3">
        <f>'scale detailed'!E255 / 250 * 100</f>
        <v>4</v>
      </c>
      <c r="D3">
        <f>'scale processed'!B255</f>
        <v>2.6609988425199997</v>
      </c>
      <c r="E3">
        <f>'scale processed'!F255</f>
        <v>2.7794547449991605</v>
      </c>
      <c r="F3">
        <f>'scale processed'!C255</f>
        <v>-4.1262998036300012</v>
      </c>
      <c r="G3">
        <f>'scale processed'!G255</f>
        <v>-5.8110879010454504</v>
      </c>
      <c r="H3">
        <f>'scale processed'!D255</f>
        <v>0.49736209161</v>
      </c>
      <c r="I3">
        <f>'scale processed'!H255</f>
        <v>136.59547641130146</v>
      </c>
      <c r="U3" s="10">
        <v>40</v>
      </c>
      <c r="V3">
        <f>$D3+'scale processed'!B$256</f>
        <v>3.2965787171970335</v>
      </c>
      <c r="W3">
        <f>$D3-'scale processed'!B$256</f>
        <v>2.0254189678429659</v>
      </c>
      <c r="X3">
        <f>$E3+'scale processed'!F$256</f>
        <v>3.5702101798996813</v>
      </c>
      <c r="Y3">
        <f>$E3-'scale processed'!F$256</f>
        <v>1.9886993100986396</v>
      </c>
      <c r="Z3">
        <f>$F3+'scale processed'!C$256</f>
        <v>-6.2073081850796772</v>
      </c>
      <c r="AA3">
        <f>$F3-'scale processed'!C$256</f>
        <v>-2.0452914221803247</v>
      </c>
      <c r="AB3">
        <f>$G3+'scale processed'!G$256</f>
        <v>-8.786093228059201</v>
      </c>
      <c r="AC3">
        <f>$G3-'scale processed'!G$256</f>
        <v>-2.8360825740316988</v>
      </c>
      <c r="AD3">
        <f>$H3+'scale processed'!$D$256</f>
        <v>0.63592981459438858</v>
      </c>
      <c r="AE3">
        <f>$H3-'scale processed'!$D$256</f>
        <v>0.35879436862561143</v>
      </c>
      <c r="AF3">
        <f>MIN($I3+'scale processed'!H$256, 7200)</f>
        <v>375.70502000026408</v>
      </c>
      <c r="AG3">
        <f>MAX($I3-'scale processed'!H$256, 0)</f>
        <v>0</v>
      </c>
    </row>
    <row r="4" spans="1:33" x14ac:dyDescent="0.4">
      <c r="A4">
        <v>100</v>
      </c>
      <c r="B4">
        <f>'scale detailed'!I255</f>
        <v>0</v>
      </c>
      <c r="C4">
        <f>'scale detailed'!M255 / 250 * 100</f>
        <v>12.8</v>
      </c>
      <c r="D4">
        <f>'scale processed'!J255</f>
        <v>2.3172585161000008</v>
      </c>
      <c r="E4">
        <f>'scale processed'!N255</f>
        <v>2.2884275581422067</v>
      </c>
      <c r="F4">
        <f>'scale processed'!K255</f>
        <v>-5.3020302213499981</v>
      </c>
      <c r="G4">
        <f>'scale processed'!O255</f>
        <v>-5.8258113039373551</v>
      </c>
      <c r="H4">
        <f>'scale processed'!L255</f>
        <v>4.5273371467699999</v>
      </c>
      <c r="I4">
        <f>'scale processed'!P255</f>
        <v>151.86796143298855</v>
      </c>
      <c r="U4" s="10">
        <v>100</v>
      </c>
      <c r="V4">
        <f>$D4+'scale processed'!J$256</f>
        <v>2.6532713050786114</v>
      </c>
      <c r="W4">
        <f>$D4-'scale processed'!J$256</f>
        <v>1.9812457271213901</v>
      </c>
      <c r="X4">
        <f>$E4+'scale processed'!N$256</f>
        <v>2.7085932807898718</v>
      </c>
      <c r="Y4">
        <f>$E4-'scale processed'!N$256</f>
        <v>1.8682618354945415</v>
      </c>
      <c r="Z4">
        <f>$F4+'scale processed'!K$256</f>
        <v>-7.2141914143432295</v>
      </c>
      <c r="AA4">
        <f>$F4-'scale processed'!K$256</f>
        <v>-3.3898690283567667</v>
      </c>
      <c r="AB4">
        <f>$G4+'scale processed'!O$256</f>
        <v>-8.020369632741625</v>
      </c>
      <c r="AC4">
        <f>$G4-'scale processed'!O$256</f>
        <v>-3.6312529751330849</v>
      </c>
      <c r="AD4">
        <f>$H4+'scale processed'!$L$256</f>
        <v>5.3541417730143364</v>
      </c>
      <c r="AE4">
        <f>$H4-'scale processed'!$L$256</f>
        <v>3.7005325205256634</v>
      </c>
      <c r="AF4">
        <f>MIN($I4+'scale processed'!P$256, 7200)</f>
        <v>299.62995408766722</v>
      </c>
      <c r="AG4">
        <f>MAX($I4-'scale processed'!P$256, 0)</f>
        <v>4.105968778309915</v>
      </c>
    </row>
    <row r="5" spans="1:33" x14ac:dyDescent="0.4">
      <c r="A5">
        <v>625</v>
      </c>
      <c r="B5">
        <f>'scale detailed'!Q255</f>
        <v>0</v>
      </c>
      <c r="C5">
        <f>'scale detailed'!U255 / 250 * 100</f>
        <v>45.2</v>
      </c>
      <c r="D5">
        <f>'scale processed'!R255</f>
        <v>2.5964170117399998</v>
      </c>
      <c r="E5">
        <f>'scale processed'!V255</f>
        <v>2.2115956229837654</v>
      </c>
      <c r="F5">
        <f>'scale processed'!S255</f>
        <v>-6.3852308694000008</v>
      </c>
      <c r="G5">
        <f>'scale processed'!W255</f>
        <v>-7.8633339715092152</v>
      </c>
      <c r="H5">
        <f>'scale processed'!T255</f>
        <v>64.076519374900002</v>
      </c>
      <c r="I5">
        <f>'scale processed'!X255</f>
        <v>568.25403757822824</v>
      </c>
      <c r="U5" s="10">
        <v>625</v>
      </c>
      <c r="V5">
        <f>D5+'scale processed'!R256</f>
        <v>3.4743313660237738</v>
      </c>
      <c r="W5">
        <f>D5-'scale processed'!R256</f>
        <v>1.7185026574562259</v>
      </c>
      <c r="X5">
        <f>$E5+'scale processed'!V$256</f>
        <v>2.9980827647026369</v>
      </c>
      <c r="Y5">
        <f>$E5-'scale processed'!V$256</f>
        <v>1.425108481264894</v>
      </c>
      <c r="Z5">
        <f>$F5+'scale processed'!$S$256</f>
        <v>-9.3544071187384716</v>
      </c>
      <c r="AA5">
        <f>$F5-'scale processed'!$S$256</f>
        <v>-3.4160546200615296</v>
      </c>
      <c r="AB5">
        <f>$G5+'scale processed'!W$256</f>
        <v>-9.9291518530166787</v>
      </c>
      <c r="AC5">
        <f>$G5-'scale processed'!W$256</f>
        <v>-5.7975160900017517</v>
      </c>
      <c r="AD5">
        <f>$H5+'scale processed'!$T$256</f>
        <v>78.978357385927566</v>
      </c>
      <c r="AE5">
        <f>$H5-'scale processed'!$T$256</f>
        <v>49.174681363872438</v>
      </c>
      <c r="AF5">
        <f>MIN($I5+'scale processed'!X$256, 7200)</f>
        <v>1628.3081132432033</v>
      </c>
      <c r="AG5">
        <f>MAX($I5-'scale processed'!X$256, 0)</f>
        <v>0</v>
      </c>
    </row>
    <row r="6" spans="1:33" x14ac:dyDescent="0.4">
      <c r="A6">
        <v>1600</v>
      </c>
      <c r="B6">
        <f>'scale detailed'!Y255</f>
        <v>0</v>
      </c>
      <c r="C6">
        <f>'scale detailed'!AC255 / 250 * 100</f>
        <v>66</v>
      </c>
      <c r="D6">
        <f>'scale processed'!Z255</f>
        <v>2.4567753524843696</v>
      </c>
      <c r="E6">
        <f>'scale processed'!AD255</f>
        <v>2.3835043676941177</v>
      </c>
      <c r="F6">
        <f>'scale processed'!AA255</f>
        <v>-6.768533888469431</v>
      </c>
      <c r="G6">
        <f>'scale processed'!AE255</f>
        <v>-6.7859573123529424</v>
      </c>
      <c r="H6">
        <v>111.4788986215063</v>
      </c>
      <c r="I6">
        <f>'scale processed'!AF255</f>
        <v>374.84950887778825</v>
      </c>
      <c r="U6" s="10">
        <v>1600</v>
      </c>
      <c r="V6">
        <f>D6+'scale processed'!Z256</f>
        <v>3.2100664884648928</v>
      </c>
      <c r="W6">
        <f>D6-'scale processed'!Z256</f>
        <v>1.7034842165038464</v>
      </c>
      <c r="X6">
        <f>$E6+'scale processed'!AD$256</f>
        <v>3.1675276288087275</v>
      </c>
      <c r="Y6">
        <f>$E6-'scale processed'!AD$256</f>
        <v>1.5994811065795078</v>
      </c>
      <c r="Z6">
        <f>$F6+'scale processed'!$AA$256</f>
        <v>-9.688899221489585</v>
      </c>
      <c r="AA6">
        <f>$F6-'scale processed'!$AA$256</f>
        <v>-3.8481685554492775</v>
      </c>
      <c r="AB6">
        <f>$G6+'scale processed'!AE$256</f>
        <v>-9.7847756691760779</v>
      </c>
      <c r="AC6">
        <f>$G6-'scale processed'!AE$256</f>
        <v>-3.7871389555298074</v>
      </c>
      <c r="AD6">
        <f>$H6+'scale processed'!$AB$256</f>
        <v>141.27597546232587</v>
      </c>
      <c r="AE6">
        <f>$H6-'scale processed'!$AB$256</f>
        <v>81.681821780686732</v>
      </c>
      <c r="AF6">
        <f>MIN($I6+'scale processed'!AF$256, 7200)</f>
        <v>1076.8302074761045</v>
      </c>
      <c r="AG6">
        <f>MAX($I6-'scale processed'!AF$256, 0)</f>
        <v>0</v>
      </c>
    </row>
    <row r="7" spans="1:33" x14ac:dyDescent="0.4">
      <c r="A7">
        <v>2500</v>
      </c>
      <c r="B7">
        <f>'scale detailed'!AG255</f>
        <v>0</v>
      </c>
      <c r="C7">
        <f>'scale detailed'!AK255 / 250 * 100</f>
        <v>60.4</v>
      </c>
      <c r="D7">
        <f>'scale processed'!AH255</f>
        <v>2.3693170757787332</v>
      </c>
      <c r="E7">
        <f>'scale processed'!AL255</f>
        <v>2.2920020141920112</v>
      </c>
      <c r="F7">
        <f>'scale processed'!AI255</f>
        <v>-6.9349610429152699</v>
      </c>
      <c r="G7">
        <f>'scale processed'!AM255</f>
        <v>-6.9787034613082168</v>
      </c>
      <c r="H7">
        <f>'scale processed'!AJ255</f>
        <v>138.64432508077715</v>
      </c>
      <c r="I7">
        <f>'scale processed'!AN255</f>
        <v>470.8738988539381</v>
      </c>
      <c r="U7" s="10">
        <v>2500</v>
      </c>
      <c r="V7">
        <f>D7+'scale processed'!AH256</f>
        <v>3.044771986549323</v>
      </c>
      <c r="W7">
        <f>D7-'scale processed'!AH256</f>
        <v>1.6938621650081436</v>
      </c>
      <c r="X7">
        <f>$E7+'scale processed'!AL$256</f>
        <v>3.0441670255450579</v>
      </c>
      <c r="Y7">
        <f>$E7-'scale processed'!AL$256</f>
        <v>1.5398370028389645</v>
      </c>
      <c r="Z7">
        <f>$F7+'scale processed'!$AI$256</f>
        <v>-9.7124552291658723</v>
      </c>
      <c r="AA7">
        <f>$F7-'scale processed'!$AI$256</f>
        <v>-4.1574668566646675</v>
      </c>
      <c r="AB7">
        <f>$G7+'scale processed'!AM$256</f>
        <v>-9.8535722496868186</v>
      </c>
      <c r="AC7">
        <f>$G7-'scale processed'!AM$256</f>
        <v>-4.1038346729296151</v>
      </c>
      <c r="AD7">
        <f>$H7+'scale processed'!$AJ$256</f>
        <v>174.42193653086343</v>
      </c>
      <c r="AE7">
        <f>$H7-'scale processed'!$AJ$256</f>
        <v>102.86671363069087</v>
      </c>
      <c r="AF7">
        <f>$I7+'scale processed'!AN$256</f>
        <v>1251.3391295823119</v>
      </c>
      <c r="AG7">
        <f>MAX($I7-'scale processed'!AN$256, 0)</f>
        <v>0</v>
      </c>
    </row>
    <row r="8" spans="1:33" x14ac:dyDescent="0.4">
      <c r="A8">
        <v>3600</v>
      </c>
      <c r="B8">
        <f>'scale detailed'!AO255</f>
        <v>0</v>
      </c>
      <c r="C8">
        <f>'scale detailed'!AS255 / 250 * 100</f>
        <v>57.199999999999996</v>
      </c>
      <c r="D8">
        <f>'scale processed'!AP255</f>
        <v>2.2751730065294518</v>
      </c>
      <c r="E8">
        <f>'scale processed'!AT255</f>
        <v>2.240281119126601</v>
      </c>
      <c r="F8">
        <f>'scale processed'!AQ255</f>
        <v>-6.9339040797144991</v>
      </c>
      <c r="G8">
        <f>'scale processed'!AU255</f>
        <v>-6.9099621744317687</v>
      </c>
      <c r="H8">
        <f>'scale processed'!AR255</f>
        <v>148.17019804323024</v>
      </c>
      <c r="I8">
        <f>'scale processed'!AV255</f>
        <v>604.43728235647745</v>
      </c>
      <c r="U8" s="10">
        <v>3600</v>
      </c>
      <c r="V8">
        <f>D8+'scale processed'!AP256</f>
        <v>2.8641725020376905</v>
      </c>
      <c r="W8">
        <f>D8-'scale processed'!AP256</f>
        <v>1.686173511021213</v>
      </c>
      <c r="X8">
        <f>$E8+'scale processed'!AT$256</f>
        <v>2.8590599884004755</v>
      </c>
      <c r="Y8">
        <f>$E8-'scale processed'!AT$256</f>
        <v>1.6215022498527265</v>
      </c>
      <c r="Z8">
        <f>$F8+'scale processed'!$AQ$256</f>
        <v>-9.8229016896995951</v>
      </c>
      <c r="AA8">
        <f>$F8-'scale processed'!$AQ$256</f>
        <v>-4.044906469729403</v>
      </c>
      <c r="AB8">
        <f>$G8+'scale processed'!AU$256</f>
        <v>-9.8668143416510397</v>
      </c>
      <c r="AC8">
        <f>$G8-'scale processed'!AU$256</f>
        <v>-3.9531100072124983</v>
      </c>
      <c r="AD8">
        <f>$H8+'scale processed'!$AR$256</f>
        <v>197.34127449252313</v>
      </c>
      <c r="AE8">
        <f>$H8-'scale processed'!$AR$256</f>
        <v>98.99912159393736</v>
      </c>
      <c r="AF8">
        <f>MIN($I8+'scale processed'!AV$256, 7200)</f>
        <v>1210.4682839392472</v>
      </c>
      <c r="AG8">
        <f>MAX($I8-'scale processed'!AV256, 0)</f>
        <v>0</v>
      </c>
    </row>
    <row r="9" spans="1:33" x14ac:dyDescent="0.4">
      <c r="A9">
        <v>5625</v>
      </c>
      <c r="B9">
        <f>'scale detailed'!AW255</f>
        <v>0</v>
      </c>
      <c r="C9">
        <f>'scale detailed'!BA255 / 250 * 100</f>
        <v>54.800000000000004</v>
      </c>
      <c r="D9">
        <f>'scale processed'!AX255</f>
        <v>2.0296215914400002</v>
      </c>
      <c r="E9">
        <f>'scale processed'!BB255</f>
        <v>2.0054409495753442</v>
      </c>
      <c r="F9">
        <f>'scale processed'!AY255</f>
        <v>-8.1335399532099988</v>
      </c>
      <c r="G9">
        <f>'scale processed'!BC255</f>
        <v>-8.1412720650467083</v>
      </c>
      <c r="H9">
        <f>'scale processed'!AZ255</f>
        <v>190.08622731380012</v>
      </c>
      <c r="I9">
        <f>'scale processed'!BD255</f>
        <v>973.23589627444971</v>
      </c>
      <c r="U9" s="10">
        <v>5625</v>
      </c>
      <c r="V9">
        <f>D9+'scale processed'!AX256</f>
        <v>2.5229148567803259</v>
      </c>
      <c r="W9">
        <f>D9-'scale processed'!AX256</f>
        <v>1.5363283260996745</v>
      </c>
      <c r="X9">
        <f>$E9+'scale processed'!BB$256</f>
        <v>2.5126530749746072</v>
      </c>
      <c r="Y9">
        <f>$E9-'scale processed'!BB$256</f>
        <v>1.4982288241760813</v>
      </c>
      <c r="Z9">
        <f>$F9+'scale processed'!$AY256</f>
        <v>-10.514428367587698</v>
      </c>
      <c r="AA9">
        <f>$F9-'scale processed'!$AY256</f>
        <v>-5.7526515388322998</v>
      </c>
      <c r="AB9">
        <f>$G9+'scale processed'!BC$256</f>
        <v>-10.55825839575094</v>
      </c>
      <c r="AC9">
        <f>$G9-'scale processed'!BC$256</f>
        <v>-5.7242857343424758</v>
      </c>
      <c r="AD9">
        <f>$H9+'scale processed'!$AZ$256</f>
        <v>337.87910275090491</v>
      </c>
      <c r="AE9">
        <f>$H9-'scale processed'!$AZ$256</f>
        <v>42.29335187669534</v>
      </c>
      <c r="AF9">
        <f>MIN($I9+'scale processed'!BD$256, 7200)</f>
        <v>1563.6175999225384</v>
      </c>
      <c r="AG9">
        <f>MAX($I9-'scale processed'!BD$256, 0)</f>
        <v>382.85419262636117</v>
      </c>
    </row>
    <row r="40" spans="6:7" x14ac:dyDescent="0.4">
      <c r="F40" s="11"/>
      <c r="G40" s="10"/>
    </row>
    <row r="41" spans="6:7" x14ac:dyDescent="0.4">
      <c r="F41" s="10"/>
      <c r="G41" s="10"/>
    </row>
    <row r="42" spans="6:7" x14ac:dyDescent="0.4">
      <c r="F42" s="10"/>
      <c r="G42" s="10"/>
    </row>
    <row r="43" spans="6:7" x14ac:dyDescent="0.4">
      <c r="F43" s="10"/>
      <c r="G43" s="10"/>
    </row>
    <row r="44" spans="6:7" x14ac:dyDescent="0.4">
      <c r="F44" s="10"/>
      <c r="G44" s="10"/>
    </row>
    <row r="45" spans="6:7" x14ac:dyDescent="0.4">
      <c r="F45" s="10"/>
      <c r="G45" s="10"/>
    </row>
  </sheetData>
  <mergeCells count="9">
    <mergeCell ref="AD1:AG1"/>
    <mergeCell ref="D1:E1"/>
    <mergeCell ref="F1:G1"/>
    <mergeCell ref="H1:I1"/>
    <mergeCell ref="A1:A2"/>
    <mergeCell ref="B1:C1"/>
    <mergeCell ref="U1:U2"/>
    <mergeCell ref="V1:Y1"/>
    <mergeCell ref="Z1:AC1"/>
  </mergeCells>
  <pageMargins left="0.7" right="0.7" top="0.75" bottom="0.75" header="0.3" footer="0.3"/>
  <pageSetup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0EF53-16DA-4DDB-BBF0-EF605E16089C}">
  <dimension ref="A1:CB258"/>
  <sheetViews>
    <sheetView topLeftCell="AF209" zoomScaleNormal="100" workbookViewId="0">
      <selection activeCell="AW4" sqref="AW4:AZ253"/>
    </sheetView>
  </sheetViews>
  <sheetFormatPr defaultRowHeight="14.6" x14ac:dyDescent="0.4"/>
  <sheetData>
    <row r="1" spans="1:80" x14ac:dyDescent="0.4">
      <c r="A1" s="12" t="s">
        <v>97</v>
      </c>
      <c r="B1" s="12"/>
      <c r="C1" s="12"/>
      <c r="D1" s="12"/>
      <c r="E1" s="12"/>
      <c r="F1" s="12"/>
      <c r="G1" s="12"/>
      <c r="H1" s="12"/>
      <c r="I1" s="12" t="s">
        <v>96</v>
      </c>
      <c r="J1" s="12"/>
      <c r="K1" s="12"/>
      <c r="L1" s="12"/>
      <c r="M1" s="12"/>
      <c r="N1" s="12"/>
      <c r="O1" s="12"/>
      <c r="P1" s="12"/>
      <c r="Q1" s="12" t="s">
        <v>95</v>
      </c>
      <c r="R1" s="12"/>
      <c r="S1" s="12"/>
      <c r="T1" s="12"/>
      <c r="U1" s="12"/>
      <c r="V1" s="12"/>
      <c r="W1" s="12"/>
      <c r="X1" s="12"/>
      <c r="Y1" s="12" t="s">
        <v>94</v>
      </c>
      <c r="Z1" s="12"/>
      <c r="AA1" s="12"/>
      <c r="AB1" s="12"/>
      <c r="AC1" s="12"/>
      <c r="AD1" s="12"/>
      <c r="AE1" s="12"/>
      <c r="AF1" s="12"/>
      <c r="AG1" s="12" t="s">
        <v>93</v>
      </c>
      <c r="AH1" s="12"/>
      <c r="AI1" s="12"/>
      <c r="AJ1" s="12"/>
      <c r="AK1" s="12"/>
      <c r="AL1" s="12"/>
      <c r="AM1" s="12"/>
      <c r="AN1" s="12"/>
      <c r="AO1" s="12" t="s">
        <v>92</v>
      </c>
      <c r="AP1" s="12"/>
      <c r="AQ1" s="12"/>
      <c r="AR1" s="12"/>
      <c r="AS1" s="12"/>
      <c r="AT1" s="12"/>
      <c r="AU1" s="12"/>
      <c r="AV1" s="12"/>
      <c r="AW1" s="12" t="s">
        <v>91</v>
      </c>
      <c r="AX1" s="12"/>
      <c r="AY1" s="12"/>
      <c r="AZ1" s="12"/>
      <c r="BA1" s="12"/>
      <c r="BB1" s="12"/>
      <c r="BC1" s="12"/>
      <c r="BD1" s="12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spans="1:80" x14ac:dyDescent="0.4">
      <c r="A2" s="12" t="s">
        <v>24</v>
      </c>
      <c r="B2" s="12"/>
      <c r="C2" s="12"/>
      <c r="D2" s="12"/>
      <c r="E2" s="12" t="s">
        <v>25</v>
      </c>
      <c r="F2" s="12"/>
      <c r="G2" s="12"/>
      <c r="H2" s="12"/>
      <c r="I2" s="12" t="s">
        <v>24</v>
      </c>
      <c r="J2" s="12"/>
      <c r="K2" s="12"/>
      <c r="L2" s="12"/>
      <c r="M2" s="12" t="s">
        <v>25</v>
      </c>
      <c r="N2" s="12"/>
      <c r="O2" s="12"/>
      <c r="P2" s="12"/>
      <c r="Q2" s="12" t="s">
        <v>24</v>
      </c>
      <c r="R2" s="12"/>
      <c r="S2" s="12"/>
      <c r="T2" s="12"/>
      <c r="U2" s="12" t="s">
        <v>25</v>
      </c>
      <c r="V2" s="12"/>
      <c r="W2" s="12"/>
      <c r="X2" s="12"/>
      <c r="Y2" s="12" t="s">
        <v>24</v>
      </c>
      <c r="Z2" s="12"/>
      <c r="AA2" s="12"/>
      <c r="AB2" s="12"/>
      <c r="AC2" s="12" t="s">
        <v>25</v>
      </c>
      <c r="AD2" s="12"/>
      <c r="AE2" s="12"/>
      <c r="AF2" s="12"/>
      <c r="AG2" s="12" t="s">
        <v>24</v>
      </c>
      <c r="AH2" s="12"/>
      <c r="AI2" s="12"/>
      <c r="AJ2" s="12"/>
      <c r="AK2" s="12" t="s">
        <v>25</v>
      </c>
      <c r="AL2" s="12"/>
      <c r="AM2" s="12"/>
      <c r="AN2" s="12"/>
      <c r="AO2" s="12" t="s">
        <v>24</v>
      </c>
      <c r="AP2" s="12"/>
      <c r="AQ2" s="12"/>
      <c r="AR2" s="12"/>
      <c r="AS2" s="12" t="s">
        <v>25</v>
      </c>
      <c r="AT2" s="12"/>
      <c r="AU2" s="12"/>
      <c r="AV2" s="12"/>
      <c r="AW2" s="12" t="s">
        <v>24</v>
      </c>
      <c r="AX2" s="12"/>
      <c r="AY2" s="12"/>
      <c r="AZ2" s="12"/>
      <c r="BA2" s="12" t="s">
        <v>25</v>
      </c>
      <c r="BB2" s="12"/>
      <c r="BC2" s="12"/>
      <c r="BD2" s="12"/>
    </row>
    <row r="3" spans="1:80" x14ac:dyDescent="0.4">
      <c r="A3" t="s">
        <v>16</v>
      </c>
      <c r="B3" t="s">
        <v>17</v>
      </c>
      <c r="C3" t="s">
        <v>18</v>
      </c>
      <c r="D3" t="s">
        <v>19</v>
      </c>
      <c r="E3" t="s">
        <v>16</v>
      </c>
      <c r="F3" t="s">
        <v>17</v>
      </c>
      <c r="G3" t="s">
        <v>18</v>
      </c>
      <c r="H3" s="4" t="s">
        <v>19</v>
      </c>
      <c r="I3" t="s">
        <v>16</v>
      </c>
      <c r="J3" t="s">
        <v>17</v>
      </c>
      <c r="K3" t="s">
        <v>18</v>
      </c>
      <c r="L3" t="s">
        <v>19</v>
      </c>
      <c r="M3" t="s">
        <v>16</v>
      </c>
      <c r="N3" t="s">
        <v>17</v>
      </c>
      <c r="O3" t="s">
        <v>18</v>
      </c>
      <c r="P3" s="4" t="s">
        <v>19</v>
      </c>
      <c r="Q3" t="s">
        <v>16</v>
      </c>
      <c r="R3" t="s">
        <v>17</v>
      </c>
      <c r="S3" t="s">
        <v>18</v>
      </c>
      <c r="T3" t="s">
        <v>19</v>
      </c>
      <c r="U3" t="s">
        <v>16</v>
      </c>
      <c r="V3" t="s">
        <v>17</v>
      </c>
      <c r="W3" t="s">
        <v>18</v>
      </c>
      <c r="X3" s="4" t="s">
        <v>19</v>
      </c>
      <c r="Y3" t="s">
        <v>16</v>
      </c>
      <c r="Z3" t="s">
        <v>17</v>
      </c>
      <c r="AA3" t="s">
        <v>18</v>
      </c>
      <c r="AB3" t="s">
        <v>19</v>
      </c>
      <c r="AC3" t="s">
        <v>16</v>
      </c>
      <c r="AD3" t="s">
        <v>17</v>
      </c>
      <c r="AE3" t="s">
        <v>18</v>
      </c>
      <c r="AF3" s="4" t="s">
        <v>19</v>
      </c>
      <c r="AG3" t="s">
        <v>16</v>
      </c>
      <c r="AH3" t="s">
        <v>17</v>
      </c>
      <c r="AI3" t="s">
        <v>18</v>
      </c>
      <c r="AJ3" t="s">
        <v>19</v>
      </c>
      <c r="AK3" t="s">
        <v>16</v>
      </c>
      <c r="AL3" t="s">
        <v>17</v>
      </c>
      <c r="AM3" t="s">
        <v>18</v>
      </c>
      <c r="AN3" s="4" t="s">
        <v>19</v>
      </c>
      <c r="AO3" t="s">
        <v>16</v>
      </c>
      <c r="AP3" t="s">
        <v>17</v>
      </c>
      <c r="AQ3" t="s">
        <v>18</v>
      </c>
      <c r="AR3" t="s">
        <v>19</v>
      </c>
      <c r="AS3" t="s">
        <v>16</v>
      </c>
      <c r="AT3" t="s">
        <v>17</v>
      </c>
      <c r="AU3" t="s">
        <v>18</v>
      </c>
      <c r="AV3" s="4" t="s">
        <v>19</v>
      </c>
      <c r="AW3" t="s">
        <v>16</v>
      </c>
      <c r="AX3" t="s">
        <v>17</v>
      </c>
      <c r="AY3" t="s">
        <v>18</v>
      </c>
      <c r="AZ3" t="s">
        <v>19</v>
      </c>
      <c r="BA3" t="s">
        <v>16</v>
      </c>
      <c r="BB3" t="s">
        <v>17</v>
      </c>
      <c r="BC3" t="s">
        <v>18</v>
      </c>
      <c r="BD3" s="4" t="s">
        <v>19</v>
      </c>
    </row>
    <row r="4" spans="1:80" x14ac:dyDescent="0.4">
      <c r="A4">
        <v>0</v>
      </c>
      <c r="B4">
        <v>2.2145816850000002</v>
      </c>
      <c r="C4">
        <v>-6.8113713479999998</v>
      </c>
      <c r="D4">
        <v>0.46394221200000002</v>
      </c>
      <c r="E4">
        <v>1</v>
      </c>
      <c r="F4">
        <v>0</v>
      </c>
      <c r="G4">
        <v>0</v>
      </c>
      <c r="H4">
        <v>7200</v>
      </c>
      <c r="I4">
        <v>0</v>
      </c>
      <c r="J4">
        <v>1.9178726800000001</v>
      </c>
      <c r="K4">
        <v>-6.8195055040000003</v>
      </c>
      <c r="L4">
        <v>4.7853921330000002</v>
      </c>
      <c r="M4">
        <v>1</v>
      </c>
      <c r="N4">
        <v>0</v>
      </c>
      <c r="O4">
        <v>0</v>
      </c>
      <c r="P4">
        <v>0</v>
      </c>
      <c r="Q4">
        <v>0</v>
      </c>
      <c r="R4">
        <v>2.3655930610000002</v>
      </c>
      <c r="S4">
        <v>-6.2658734559999996</v>
      </c>
      <c r="T4">
        <v>66.893865559999995</v>
      </c>
      <c r="U4">
        <v>1</v>
      </c>
      <c r="V4">
        <v>0</v>
      </c>
      <c r="W4">
        <v>0</v>
      </c>
      <c r="X4">
        <v>7200</v>
      </c>
      <c r="Y4">
        <v>0</v>
      </c>
      <c r="Z4">
        <v>1.4372803583018601</v>
      </c>
      <c r="AA4">
        <v>-9.9847545144090795</v>
      </c>
      <c r="AB4">
        <v>87.874342175011407</v>
      </c>
      <c r="AC4">
        <v>1</v>
      </c>
      <c r="AD4">
        <v>0</v>
      </c>
      <c r="AE4">
        <v>0</v>
      </c>
      <c r="AF4">
        <v>0</v>
      </c>
      <c r="AG4">
        <v>0</v>
      </c>
      <c r="AH4">
        <v>1.83208191572291</v>
      </c>
      <c r="AI4">
        <v>-9.5610834908782802</v>
      </c>
      <c r="AJ4">
        <v>234.90771386099999</v>
      </c>
      <c r="AK4">
        <v>1</v>
      </c>
      <c r="AL4">
        <v>0</v>
      </c>
      <c r="AM4">
        <v>0</v>
      </c>
      <c r="AN4">
        <v>0</v>
      </c>
      <c r="AO4">
        <v>0</v>
      </c>
      <c r="AP4">
        <v>1.40770319674947</v>
      </c>
      <c r="AQ4">
        <v>-9.9901916849380292</v>
      </c>
      <c r="AR4">
        <v>313.64800982699597</v>
      </c>
      <c r="AS4">
        <v>1</v>
      </c>
      <c r="AT4">
        <v>0</v>
      </c>
      <c r="AU4">
        <v>0</v>
      </c>
      <c r="AV4">
        <v>0</v>
      </c>
      <c r="AW4">
        <v>0</v>
      </c>
      <c r="AX4">
        <v>1.6268459200000001</v>
      </c>
      <c r="AY4">
        <v>-9.9314732939999999</v>
      </c>
      <c r="AZ4">
        <v>364.65685120000001</v>
      </c>
      <c r="BA4">
        <v>1</v>
      </c>
      <c r="BB4">
        <v>0</v>
      </c>
      <c r="BC4">
        <v>0</v>
      </c>
      <c r="BD4">
        <v>0</v>
      </c>
    </row>
    <row r="5" spans="1:80" x14ac:dyDescent="0.4">
      <c r="A5">
        <v>0</v>
      </c>
      <c r="B5">
        <v>2.958259993</v>
      </c>
      <c r="C5">
        <v>-2.1295323960000001</v>
      </c>
      <c r="D5">
        <v>0.24886551200000001</v>
      </c>
      <c r="E5">
        <v>1</v>
      </c>
      <c r="F5">
        <v>0</v>
      </c>
      <c r="G5">
        <v>0</v>
      </c>
      <c r="H5">
        <v>7200</v>
      </c>
      <c r="I5">
        <v>0</v>
      </c>
      <c r="J5">
        <v>2.9369757270000001</v>
      </c>
      <c r="K5">
        <v>-3.6299507129999999</v>
      </c>
      <c r="L5">
        <v>5.0977258990000003</v>
      </c>
      <c r="M5">
        <v>1</v>
      </c>
      <c r="N5">
        <v>0</v>
      </c>
      <c r="O5">
        <v>0</v>
      </c>
      <c r="P5">
        <v>0</v>
      </c>
      <c r="Q5">
        <v>0</v>
      </c>
      <c r="R5">
        <v>2.0015774620000002</v>
      </c>
      <c r="S5">
        <v>-9.0713207540000003</v>
      </c>
      <c r="T5">
        <v>65.214490909999995</v>
      </c>
      <c r="U5">
        <v>1</v>
      </c>
      <c r="V5">
        <v>0</v>
      </c>
      <c r="W5">
        <v>0</v>
      </c>
      <c r="X5">
        <v>7200</v>
      </c>
      <c r="Y5">
        <v>0</v>
      </c>
      <c r="Z5">
        <v>2.57383089934814</v>
      </c>
      <c r="AA5">
        <v>-6.7630995325895302</v>
      </c>
      <c r="AB5">
        <v>51.546139746002098</v>
      </c>
      <c r="AC5">
        <v>1</v>
      </c>
      <c r="AD5">
        <v>0</v>
      </c>
      <c r="AE5">
        <v>0</v>
      </c>
      <c r="AF5">
        <v>0</v>
      </c>
      <c r="AG5">
        <v>0</v>
      </c>
      <c r="AH5">
        <v>2.2665081039584898</v>
      </c>
      <c r="AI5">
        <v>-7.0704797999863498</v>
      </c>
      <c r="AJ5">
        <v>218.57806151499901</v>
      </c>
      <c r="AK5">
        <v>1</v>
      </c>
      <c r="AL5">
        <v>0</v>
      </c>
      <c r="AM5">
        <v>0</v>
      </c>
      <c r="AN5">
        <v>0</v>
      </c>
      <c r="AO5">
        <v>0</v>
      </c>
      <c r="AP5">
        <v>1.7630992422848299</v>
      </c>
      <c r="AQ5">
        <v>-9.7249628496385707</v>
      </c>
      <c r="AR5">
        <v>199.007028496998</v>
      </c>
      <c r="AS5">
        <v>1</v>
      </c>
      <c r="AT5">
        <v>0</v>
      </c>
      <c r="AU5">
        <v>0</v>
      </c>
      <c r="AV5">
        <v>0</v>
      </c>
      <c r="AW5">
        <v>0</v>
      </c>
      <c r="AX5">
        <v>1.64531429</v>
      </c>
      <c r="AY5">
        <v>-9.8999279300000005</v>
      </c>
      <c r="AZ5">
        <v>520.76212050000004</v>
      </c>
      <c r="BA5">
        <v>1</v>
      </c>
      <c r="BB5">
        <v>0</v>
      </c>
      <c r="BC5">
        <v>0</v>
      </c>
      <c r="BD5">
        <v>0</v>
      </c>
    </row>
    <row r="6" spans="1:80" x14ac:dyDescent="0.4">
      <c r="A6">
        <v>0</v>
      </c>
      <c r="B6">
        <v>2.958259993</v>
      </c>
      <c r="C6">
        <v>-2.1295323960000001</v>
      </c>
      <c r="D6">
        <v>0.236242441</v>
      </c>
      <c r="E6">
        <v>1</v>
      </c>
      <c r="F6">
        <v>0</v>
      </c>
      <c r="G6">
        <v>0</v>
      </c>
      <c r="H6">
        <v>7200</v>
      </c>
      <c r="I6">
        <v>0</v>
      </c>
      <c r="J6">
        <v>1.7395332800000001</v>
      </c>
      <c r="K6">
        <v>-8.1593033330000004</v>
      </c>
      <c r="L6">
        <v>2.5275712119999998</v>
      </c>
      <c r="M6">
        <v>1</v>
      </c>
      <c r="N6">
        <v>0</v>
      </c>
      <c r="O6">
        <v>0</v>
      </c>
      <c r="P6">
        <v>0</v>
      </c>
      <c r="Q6">
        <v>0</v>
      </c>
      <c r="R6">
        <v>1.1032640730000001</v>
      </c>
      <c r="S6">
        <v>-9.7471126879999996</v>
      </c>
      <c r="T6">
        <v>65.128313869999999</v>
      </c>
      <c r="U6">
        <v>1</v>
      </c>
      <c r="V6">
        <v>0</v>
      </c>
      <c r="W6">
        <v>0</v>
      </c>
      <c r="X6">
        <v>7200</v>
      </c>
      <c r="Y6">
        <v>0</v>
      </c>
      <c r="Z6">
        <v>1.80373897188007</v>
      </c>
      <c r="AA6">
        <v>-9.3419012048100392</v>
      </c>
      <c r="AB6">
        <v>103.436774418005</v>
      </c>
      <c r="AC6">
        <v>1</v>
      </c>
      <c r="AD6">
        <v>0</v>
      </c>
      <c r="AE6">
        <v>0</v>
      </c>
      <c r="AF6">
        <v>0</v>
      </c>
      <c r="AG6">
        <v>0</v>
      </c>
      <c r="AH6">
        <v>2.7869352932606799</v>
      </c>
      <c r="AI6">
        <v>-5.0841181749719597</v>
      </c>
      <c r="AJ6">
        <v>226.61226632200101</v>
      </c>
      <c r="AK6">
        <v>1</v>
      </c>
      <c r="AL6">
        <v>0</v>
      </c>
      <c r="AM6">
        <v>0</v>
      </c>
      <c r="AN6">
        <v>0</v>
      </c>
      <c r="AO6">
        <v>0</v>
      </c>
      <c r="AP6">
        <v>2.9511709008672602</v>
      </c>
      <c r="AQ6">
        <v>-4.29108334094827</v>
      </c>
      <c r="AR6">
        <v>197.53081296500699</v>
      </c>
      <c r="AS6">
        <v>1</v>
      </c>
      <c r="AT6">
        <v>0</v>
      </c>
      <c r="AU6">
        <v>0</v>
      </c>
      <c r="AV6">
        <v>0</v>
      </c>
      <c r="AW6">
        <v>0</v>
      </c>
      <c r="AX6">
        <v>1.624537696</v>
      </c>
      <c r="AY6">
        <v>-9.7918816240000002</v>
      </c>
      <c r="AZ6">
        <v>421.65188560000001</v>
      </c>
      <c r="BA6">
        <v>1</v>
      </c>
      <c r="BB6">
        <v>0</v>
      </c>
      <c r="BC6">
        <v>0</v>
      </c>
      <c r="BD6">
        <v>0</v>
      </c>
    </row>
    <row r="7" spans="1:80" x14ac:dyDescent="0.4">
      <c r="A7">
        <v>0</v>
      </c>
      <c r="B7">
        <v>2.4203853479999999</v>
      </c>
      <c r="C7">
        <v>-3.0640490919999999</v>
      </c>
      <c r="D7">
        <v>0.45158674700000001</v>
      </c>
      <c r="E7">
        <v>1</v>
      </c>
      <c r="F7">
        <v>0</v>
      </c>
      <c r="G7">
        <v>0</v>
      </c>
      <c r="H7">
        <v>7200</v>
      </c>
      <c r="I7">
        <v>0</v>
      </c>
      <c r="J7">
        <v>1.9729431399999999</v>
      </c>
      <c r="K7">
        <v>-7.4480732160000001</v>
      </c>
      <c r="L7">
        <v>4.6240635909999996</v>
      </c>
      <c r="M7">
        <v>1</v>
      </c>
      <c r="N7">
        <v>0</v>
      </c>
      <c r="O7">
        <v>0</v>
      </c>
      <c r="P7">
        <v>0</v>
      </c>
      <c r="Q7">
        <v>0</v>
      </c>
      <c r="R7">
        <v>1.487975909</v>
      </c>
      <c r="S7">
        <v>-9.406057036</v>
      </c>
      <c r="T7">
        <v>56.934970020000002</v>
      </c>
      <c r="U7">
        <v>1</v>
      </c>
      <c r="V7">
        <v>0</v>
      </c>
      <c r="W7">
        <v>0</v>
      </c>
      <c r="X7">
        <v>7200</v>
      </c>
      <c r="Y7">
        <v>0</v>
      </c>
      <c r="Z7">
        <v>2.9513903688936298</v>
      </c>
      <c r="AA7">
        <v>-2.9400785140480798</v>
      </c>
      <c r="AB7">
        <v>125.975623014004</v>
      </c>
      <c r="AC7">
        <v>1</v>
      </c>
      <c r="AD7">
        <v>0</v>
      </c>
      <c r="AE7">
        <v>0</v>
      </c>
      <c r="AF7">
        <v>0</v>
      </c>
      <c r="AG7">
        <v>0</v>
      </c>
      <c r="AH7">
        <v>3.3100403487980801</v>
      </c>
      <c r="AI7">
        <v>-3.1328040764015901</v>
      </c>
      <c r="AJ7">
        <v>224.95673976000299</v>
      </c>
      <c r="AK7">
        <v>1</v>
      </c>
      <c r="AL7">
        <v>0</v>
      </c>
      <c r="AM7">
        <v>0</v>
      </c>
      <c r="AN7">
        <v>0</v>
      </c>
      <c r="AO7">
        <v>0</v>
      </c>
      <c r="AP7">
        <v>3.1792759112261999</v>
      </c>
      <c r="AQ7">
        <v>-2.5777496165529601</v>
      </c>
      <c r="AR7">
        <v>145.92577052500499</v>
      </c>
      <c r="AS7">
        <v>1</v>
      </c>
      <c r="AT7">
        <v>0</v>
      </c>
      <c r="AU7">
        <v>0</v>
      </c>
      <c r="AV7">
        <v>0</v>
      </c>
      <c r="AW7">
        <v>0</v>
      </c>
      <c r="AX7">
        <v>1.721426297</v>
      </c>
      <c r="AY7">
        <v>-9.6863380590000006</v>
      </c>
      <c r="AZ7">
        <v>521.60162790000004</v>
      </c>
      <c r="BA7">
        <v>1</v>
      </c>
      <c r="BB7">
        <v>0</v>
      </c>
      <c r="BC7">
        <v>0</v>
      </c>
      <c r="BD7">
        <v>0</v>
      </c>
    </row>
    <row r="8" spans="1:80" x14ac:dyDescent="0.4">
      <c r="A8">
        <v>0</v>
      </c>
      <c r="B8">
        <v>3.3300179280000002</v>
      </c>
      <c r="C8">
        <v>-6.3678388019999996</v>
      </c>
      <c r="D8">
        <v>0.30220428700000002</v>
      </c>
      <c r="E8">
        <v>1</v>
      </c>
      <c r="F8">
        <v>0</v>
      </c>
      <c r="G8">
        <v>0</v>
      </c>
      <c r="H8">
        <v>7200</v>
      </c>
      <c r="I8">
        <v>0</v>
      </c>
      <c r="J8">
        <v>2.3911466020000001</v>
      </c>
      <c r="K8">
        <v>-4.2342958160000004</v>
      </c>
      <c r="L8">
        <v>5.7981476000000001</v>
      </c>
      <c r="M8">
        <v>1</v>
      </c>
      <c r="N8">
        <v>0</v>
      </c>
      <c r="O8">
        <v>0</v>
      </c>
      <c r="P8">
        <v>0</v>
      </c>
      <c r="Q8">
        <v>0</v>
      </c>
      <c r="R8">
        <v>1.4457751409999999</v>
      </c>
      <c r="S8">
        <v>-9.4071852790000001</v>
      </c>
      <c r="T8">
        <v>57.10870414</v>
      </c>
      <c r="U8">
        <v>1</v>
      </c>
      <c r="V8">
        <v>0</v>
      </c>
      <c r="W8">
        <v>0</v>
      </c>
      <c r="X8">
        <v>7200</v>
      </c>
      <c r="Y8">
        <v>0</v>
      </c>
      <c r="Z8">
        <v>1.4411531844771901</v>
      </c>
      <c r="AA8">
        <v>-9.9794419638904994</v>
      </c>
      <c r="AB8">
        <v>89.023462466997401</v>
      </c>
      <c r="AC8">
        <v>1</v>
      </c>
      <c r="AD8">
        <v>0</v>
      </c>
      <c r="AE8">
        <v>0</v>
      </c>
      <c r="AF8">
        <v>0</v>
      </c>
      <c r="AG8">
        <v>0</v>
      </c>
      <c r="AH8">
        <v>3.3106017285835798</v>
      </c>
      <c r="AI8">
        <v>-3.1206610221789401</v>
      </c>
      <c r="AJ8">
        <v>190.322074721989</v>
      </c>
      <c r="AK8">
        <v>1</v>
      </c>
      <c r="AL8">
        <v>0</v>
      </c>
      <c r="AM8">
        <v>0</v>
      </c>
      <c r="AN8">
        <v>0</v>
      </c>
      <c r="AO8">
        <v>0</v>
      </c>
      <c r="AP8">
        <v>1.31136373241833</v>
      </c>
      <c r="AQ8">
        <v>-9.9895019172034996</v>
      </c>
      <c r="AR8">
        <v>231.116227983991</v>
      </c>
      <c r="AS8">
        <v>1</v>
      </c>
      <c r="AT8">
        <v>0</v>
      </c>
      <c r="AU8">
        <v>0</v>
      </c>
      <c r="AV8">
        <v>0</v>
      </c>
      <c r="AW8">
        <v>0</v>
      </c>
      <c r="AX8">
        <v>1.4633023080000001</v>
      </c>
      <c r="AY8">
        <v>-9.9881472430000002</v>
      </c>
      <c r="AZ8">
        <v>519.5105016</v>
      </c>
      <c r="BA8">
        <v>1</v>
      </c>
      <c r="BB8">
        <v>0</v>
      </c>
      <c r="BC8">
        <v>0</v>
      </c>
      <c r="BD8">
        <v>0</v>
      </c>
    </row>
    <row r="9" spans="1:80" x14ac:dyDescent="0.4">
      <c r="A9">
        <v>0</v>
      </c>
      <c r="B9">
        <v>3.3314870939999999</v>
      </c>
      <c r="C9">
        <v>-4.2720180230000002</v>
      </c>
      <c r="D9">
        <v>0.28477743999999999</v>
      </c>
      <c r="E9">
        <v>1</v>
      </c>
      <c r="F9">
        <v>0</v>
      </c>
      <c r="G9">
        <v>0</v>
      </c>
      <c r="H9">
        <v>7200</v>
      </c>
      <c r="I9">
        <v>0</v>
      </c>
      <c r="J9">
        <v>1.73619751</v>
      </c>
      <c r="K9">
        <v>-8.2411211560000002</v>
      </c>
      <c r="L9">
        <v>5.3947834779999999</v>
      </c>
      <c r="M9">
        <v>1</v>
      </c>
      <c r="N9">
        <v>0</v>
      </c>
      <c r="O9">
        <v>0</v>
      </c>
      <c r="P9">
        <v>0</v>
      </c>
      <c r="Q9">
        <v>0</v>
      </c>
      <c r="R9">
        <v>2.4913165240000001</v>
      </c>
      <c r="S9">
        <v>-0.53272476999999996</v>
      </c>
      <c r="T9">
        <v>64.790104990000003</v>
      </c>
      <c r="U9">
        <v>1</v>
      </c>
      <c r="V9">
        <v>0</v>
      </c>
      <c r="W9">
        <v>0</v>
      </c>
      <c r="X9">
        <v>7200</v>
      </c>
      <c r="Y9">
        <v>0</v>
      </c>
      <c r="Z9">
        <v>1.9465090120444499</v>
      </c>
      <c r="AA9">
        <v>-9.37625838991511</v>
      </c>
      <c r="AB9">
        <v>156.981011582989</v>
      </c>
      <c r="AC9">
        <v>1</v>
      </c>
      <c r="AD9">
        <v>0</v>
      </c>
      <c r="AE9">
        <v>0</v>
      </c>
      <c r="AF9">
        <v>0</v>
      </c>
      <c r="AG9">
        <v>0</v>
      </c>
      <c r="AH9">
        <v>1.4799194219995599</v>
      </c>
      <c r="AI9">
        <v>-9.8272347267013007</v>
      </c>
      <c r="AJ9">
        <v>117.295574136005</v>
      </c>
      <c r="AK9">
        <v>1</v>
      </c>
      <c r="AL9">
        <v>0</v>
      </c>
      <c r="AM9">
        <v>0</v>
      </c>
      <c r="AN9">
        <v>0</v>
      </c>
      <c r="AO9">
        <v>0</v>
      </c>
      <c r="AP9">
        <v>1.50928221202229</v>
      </c>
      <c r="AQ9">
        <v>-9.9767384171581792</v>
      </c>
      <c r="AR9">
        <v>125.016022100011</v>
      </c>
      <c r="AS9">
        <v>1</v>
      </c>
      <c r="AT9">
        <v>0</v>
      </c>
      <c r="AU9">
        <v>0</v>
      </c>
      <c r="AV9">
        <v>0</v>
      </c>
      <c r="AW9">
        <v>0</v>
      </c>
      <c r="AX9">
        <v>1.6385970700000001</v>
      </c>
      <c r="AY9">
        <v>-9.9101548469999994</v>
      </c>
      <c r="AZ9">
        <v>300.80070890000002</v>
      </c>
      <c r="BA9">
        <v>1</v>
      </c>
      <c r="BB9">
        <v>0</v>
      </c>
      <c r="BC9">
        <v>0</v>
      </c>
      <c r="BD9">
        <v>0</v>
      </c>
    </row>
    <row r="10" spans="1:80" x14ac:dyDescent="0.4">
      <c r="A10">
        <v>0</v>
      </c>
      <c r="B10">
        <v>3.3314870939999999</v>
      </c>
      <c r="C10">
        <v>-4.2720180230000002</v>
      </c>
      <c r="D10">
        <v>0.34892234999999999</v>
      </c>
      <c r="E10">
        <v>1</v>
      </c>
      <c r="F10">
        <v>0</v>
      </c>
      <c r="G10">
        <v>0</v>
      </c>
      <c r="H10">
        <v>7200</v>
      </c>
      <c r="I10">
        <v>0</v>
      </c>
      <c r="J10">
        <v>1.8228589559999999</v>
      </c>
      <c r="K10">
        <v>-6.8183218439999997</v>
      </c>
      <c r="L10">
        <v>6.0811077730000003</v>
      </c>
      <c r="M10">
        <v>1</v>
      </c>
      <c r="N10">
        <v>0</v>
      </c>
      <c r="O10">
        <v>0</v>
      </c>
      <c r="P10">
        <v>0</v>
      </c>
      <c r="Q10">
        <v>0</v>
      </c>
      <c r="R10">
        <v>1.3823289910000001</v>
      </c>
      <c r="S10">
        <v>-8.7837042529999998</v>
      </c>
      <c r="T10">
        <v>57.239503089999999</v>
      </c>
      <c r="U10">
        <v>1</v>
      </c>
      <c r="V10">
        <v>0</v>
      </c>
      <c r="W10">
        <v>0</v>
      </c>
      <c r="X10">
        <v>7200</v>
      </c>
      <c r="Y10">
        <v>0</v>
      </c>
      <c r="Z10">
        <v>2.0410890276193201</v>
      </c>
      <c r="AA10">
        <v>-8.379642491996</v>
      </c>
      <c r="AB10">
        <v>120.996454073989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2.4431322517079299</v>
      </c>
      <c r="AI10">
        <v>-7.0912068521691101</v>
      </c>
      <c r="AJ10">
        <v>118.26217895800001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1.76725806907301</v>
      </c>
      <c r="AQ10">
        <v>-9.5932788512483906</v>
      </c>
      <c r="AR10">
        <v>123.98045434799801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1.6382802670000001</v>
      </c>
      <c r="AY10">
        <v>-9.9119911750000007</v>
      </c>
      <c r="AZ10">
        <v>400.21337069999998</v>
      </c>
      <c r="BA10">
        <v>1</v>
      </c>
      <c r="BB10">
        <v>0</v>
      </c>
      <c r="BC10">
        <v>0</v>
      </c>
      <c r="BD10">
        <v>0</v>
      </c>
    </row>
    <row r="11" spans="1:80" x14ac:dyDescent="0.4">
      <c r="A11">
        <v>0</v>
      </c>
      <c r="B11">
        <v>3.6236966599999998</v>
      </c>
      <c r="C11">
        <v>-2.6276647789999998</v>
      </c>
      <c r="D11">
        <v>0.35921553499999997</v>
      </c>
      <c r="E11">
        <v>1</v>
      </c>
      <c r="F11">
        <v>0</v>
      </c>
      <c r="G11">
        <v>0</v>
      </c>
      <c r="H11">
        <v>7200</v>
      </c>
      <c r="I11">
        <v>0</v>
      </c>
      <c r="J11">
        <v>2.2446068189999999</v>
      </c>
      <c r="K11">
        <v>-5.894520698</v>
      </c>
      <c r="L11">
        <v>5.8813887600000001</v>
      </c>
      <c r="M11">
        <v>1</v>
      </c>
      <c r="N11">
        <v>0</v>
      </c>
      <c r="O11">
        <v>0</v>
      </c>
      <c r="P11">
        <v>0</v>
      </c>
      <c r="Q11">
        <v>0</v>
      </c>
      <c r="R11">
        <v>1.340547079</v>
      </c>
      <c r="S11">
        <v>-9.5740054810000004</v>
      </c>
      <c r="T11">
        <v>56.933244080000001</v>
      </c>
      <c r="U11">
        <v>1</v>
      </c>
      <c r="V11">
        <v>0</v>
      </c>
      <c r="W11">
        <v>0</v>
      </c>
      <c r="X11">
        <v>7200</v>
      </c>
      <c r="Y11">
        <v>0</v>
      </c>
      <c r="Z11">
        <v>2.14354600356535</v>
      </c>
      <c r="AA11">
        <v>-8.4634182225820194</v>
      </c>
      <c r="AB11">
        <v>103.514311096005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1.85767029945124</v>
      </c>
      <c r="AI11">
        <v>-9.4970065508208901</v>
      </c>
      <c r="AJ11">
        <v>189.208037281001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2.07591952764747</v>
      </c>
      <c r="AQ11">
        <v>-7.84740535942157</v>
      </c>
      <c r="AR11">
        <v>197.85481455500101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1.784003389</v>
      </c>
      <c r="AY11">
        <v>-9.3013404679999994</v>
      </c>
      <c r="AZ11">
        <v>400.460803</v>
      </c>
      <c r="BA11">
        <v>1</v>
      </c>
      <c r="BB11">
        <v>0</v>
      </c>
      <c r="BC11">
        <v>0</v>
      </c>
      <c r="BD11">
        <v>0</v>
      </c>
    </row>
    <row r="12" spans="1:80" x14ac:dyDescent="0.4">
      <c r="A12">
        <v>0</v>
      </c>
      <c r="B12">
        <v>1.987328293</v>
      </c>
      <c r="C12">
        <v>-1.229525668</v>
      </c>
      <c r="D12">
        <v>0.34282682599999997</v>
      </c>
      <c r="E12">
        <v>1</v>
      </c>
      <c r="F12">
        <v>0</v>
      </c>
      <c r="G12">
        <v>0</v>
      </c>
      <c r="H12">
        <v>7200</v>
      </c>
      <c r="I12">
        <v>0</v>
      </c>
      <c r="J12">
        <v>2.831627283</v>
      </c>
      <c r="K12">
        <v>-2.0395913999999999</v>
      </c>
      <c r="L12">
        <v>5.166905549</v>
      </c>
      <c r="M12">
        <v>1</v>
      </c>
      <c r="N12">
        <v>0</v>
      </c>
      <c r="O12">
        <v>0</v>
      </c>
      <c r="P12">
        <v>0</v>
      </c>
      <c r="Q12">
        <v>0</v>
      </c>
      <c r="R12">
        <v>4.6864108140000003</v>
      </c>
      <c r="S12">
        <v>-1.5222379180000001</v>
      </c>
      <c r="T12">
        <v>66.015402859999995</v>
      </c>
      <c r="U12">
        <v>1</v>
      </c>
      <c r="V12">
        <v>0</v>
      </c>
      <c r="W12">
        <v>0</v>
      </c>
      <c r="X12">
        <v>7200</v>
      </c>
      <c r="Y12">
        <v>0</v>
      </c>
      <c r="Z12">
        <v>1.58449163246479</v>
      </c>
      <c r="AA12">
        <v>-9.8624034268943799</v>
      </c>
      <c r="AB12">
        <v>103.00523046500101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1.64809329807114</v>
      </c>
      <c r="AI12">
        <v>-9.7810766846005208</v>
      </c>
      <c r="AJ12">
        <v>136.35350635599701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1.4748916579339499</v>
      </c>
      <c r="AQ12">
        <v>-9.9833743542188103</v>
      </c>
      <c r="AR12">
        <v>125.33602330500401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1.3418792369999999</v>
      </c>
      <c r="AY12">
        <v>-9.9935535140000002</v>
      </c>
      <c r="AZ12">
        <v>241.60495</v>
      </c>
      <c r="BA12">
        <v>1</v>
      </c>
      <c r="BB12">
        <v>0</v>
      </c>
      <c r="BC12">
        <v>0</v>
      </c>
      <c r="BD12">
        <v>0</v>
      </c>
    </row>
    <row r="13" spans="1:80" x14ac:dyDescent="0.4">
      <c r="A13">
        <v>0</v>
      </c>
      <c r="B13">
        <v>3.6143759809999998</v>
      </c>
      <c r="C13">
        <v>-2.1288667010000002</v>
      </c>
      <c r="D13">
        <v>0.286308638</v>
      </c>
      <c r="E13">
        <v>1</v>
      </c>
      <c r="F13">
        <v>0</v>
      </c>
      <c r="G13">
        <v>0</v>
      </c>
      <c r="H13">
        <v>7200</v>
      </c>
      <c r="I13">
        <v>0</v>
      </c>
      <c r="J13">
        <v>2.0430512950000002</v>
      </c>
      <c r="K13">
        <v>-7.2060649459999997</v>
      </c>
      <c r="L13">
        <v>5.8835187900000001</v>
      </c>
      <c r="M13">
        <v>1</v>
      </c>
      <c r="N13">
        <v>0</v>
      </c>
      <c r="O13">
        <v>0</v>
      </c>
      <c r="P13">
        <v>0</v>
      </c>
      <c r="Q13">
        <v>0</v>
      </c>
      <c r="R13">
        <v>1.689779454</v>
      </c>
      <c r="S13">
        <v>-9.3446303240000006</v>
      </c>
      <c r="T13">
        <v>56.504059730000002</v>
      </c>
      <c r="U13">
        <v>1</v>
      </c>
      <c r="V13">
        <v>0</v>
      </c>
      <c r="W13">
        <v>0</v>
      </c>
      <c r="X13">
        <v>7200</v>
      </c>
      <c r="Y13">
        <v>0</v>
      </c>
      <c r="Z13">
        <v>1.44112269175081</v>
      </c>
      <c r="AA13">
        <v>-9.93087112387974</v>
      </c>
      <c r="AB13">
        <v>74.9248614509997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2.16592221972292</v>
      </c>
      <c r="AI13">
        <v>-7.5749506582300103</v>
      </c>
      <c r="AJ13">
        <v>190.06266437200199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3.2757289809187702</v>
      </c>
      <c r="AQ13">
        <v>-3.2605984217595601</v>
      </c>
      <c r="AR13">
        <v>164.88334282700001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1.6729803249999999</v>
      </c>
      <c r="AY13">
        <v>-9.8255070609999997</v>
      </c>
      <c r="AZ13">
        <v>400.42360509999997</v>
      </c>
      <c r="BA13">
        <v>1</v>
      </c>
      <c r="BB13">
        <v>0</v>
      </c>
      <c r="BC13">
        <v>0</v>
      </c>
      <c r="BD13">
        <v>0</v>
      </c>
    </row>
    <row r="14" spans="1:80" x14ac:dyDescent="0.4">
      <c r="A14">
        <v>0</v>
      </c>
      <c r="B14">
        <v>1.9843619050000001</v>
      </c>
      <c r="C14">
        <v>-3.6305291610000001</v>
      </c>
      <c r="D14">
        <v>0.36788880099999999</v>
      </c>
      <c r="E14">
        <v>0</v>
      </c>
      <c r="F14">
        <v>2.7370735138400399</v>
      </c>
      <c r="G14">
        <v>-9.9111188508601007</v>
      </c>
      <c r="H14">
        <v>80.378744684858205</v>
      </c>
      <c r="I14">
        <v>0</v>
      </c>
      <c r="J14">
        <v>2.7355091100000002</v>
      </c>
      <c r="K14">
        <v>-1.917248466</v>
      </c>
      <c r="L14">
        <v>4.4453370100000003</v>
      </c>
      <c r="M14">
        <v>1</v>
      </c>
      <c r="N14">
        <v>0</v>
      </c>
      <c r="O14">
        <v>0</v>
      </c>
      <c r="P14">
        <v>0</v>
      </c>
      <c r="Q14">
        <v>0</v>
      </c>
      <c r="R14">
        <v>1.4190431610000001</v>
      </c>
      <c r="S14">
        <v>-9.4699544210000006</v>
      </c>
      <c r="T14">
        <v>55.700677839999997</v>
      </c>
      <c r="U14">
        <v>1</v>
      </c>
      <c r="V14">
        <v>0</v>
      </c>
      <c r="W14">
        <v>0</v>
      </c>
      <c r="X14">
        <v>7200</v>
      </c>
      <c r="Y14">
        <v>0</v>
      </c>
      <c r="Z14">
        <v>1.4889083339407301</v>
      </c>
      <c r="AA14">
        <v>-9.9703589065578093</v>
      </c>
      <c r="AB14">
        <v>107.03215413699201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1.79948616854345</v>
      </c>
      <c r="AI14">
        <v>-9.6632837998088892</v>
      </c>
      <c r="AJ14">
        <v>119.370787716994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1.36533399931663</v>
      </c>
      <c r="AQ14">
        <v>-9.9921047929858808</v>
      </c>
      <c r="AR14">
        <v>141.89555127099399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1.6570238900000001</v>
      </c>
      <c r="AY14">
        <v>-9.8751752370000005</v>
      </c>
      <c r="AZ14">
        <v>238.0896314</v>
      </c>
      <c r="BA14">
        <v>1</v>
      </c>
      <c r="BB14">
        <v>0</v>
      </c>
      <c r="BC14">
        <v>0</v>
      </c>
      <c r="BD14">
        <v>0</v>
      </c>
    </row>
    <row r="15" spans="1:80" x14ac:dyDescent="0.4">
      <c r="A15">
        <v>0</v>
      </c>
      <c r="B15">
        <v>2.6901539470000002</v>
      </c>
      <c r="C15">
        <v>-3.8556970480000001</v>
      </c>
      <c r="D15">
        <v>0.37247444299999999</v>
      </c>
      <c r="E15">
        <v>0</v>
      </c>
      <c r="F15">
        <v>2.5990325396481699</v>
      </c>
      <c r="G15">
        <v>-2.0350814816196601</v>
      </c>
      <c r="H15">
        <v>13.623619352001599</v>
      </c>
      <c r="I15">
        <v>0</v>
      </c>
      <c r="J15">
        <v>2.2392119730000002</v>
      </c>
      <c r="K15">
        <v>-4.9234731030000001</v>
      </c>
      <c r="L15">
        <v>5.2354746800000003</v>
      </c>
      <c r="M15">
        <v>1</v>
      </c>
      <c r="N15">
        <v>0</v>
      </c>
      <c r="O15">
        <v>0</v>
      </c>
      <c r="P15">
        <v>0</v>
      </c>
      <c r="Q15">
        <v>0</v>
      </c>
      <c r="R15">
        <v>1.710409791</v>
      </c>
      <c r="S15">
        <v>-1.2784717539999999</v>
      </c>
      <c r="T15">
        <v>57.899082739999997</v>
      </c>
      <c r="U15">
        <v>1</v>
      </c>
      <c r="V15">
        <v>0</v>
      </c>
      <c r="W15">
        <v>0</v>
      </c>
      <c r="X15">
        <v>7200</v>
      </c>
      <c r="Y15">
        <v>0</v>
      </c>
      <c r="Z15">
        <v>2.18073707818434</v>
      </c>
      <c r="AA15">
        <v>-1.3600716778866599</v>
      </c>
      <c r="AB15">
        <v>86.418018468000795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2.1871972873524301</v>
      </c>
      <c r="AI15">
        <v>-8.3939082032091594</v>
      </c>
      <c r="AJ15">
        <v>131.22380775300499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1.6317805824697</v>
      </c>
      <c r="AQ15">
        <v>-9.9187822368380907</v>
      </c>
      <c r="AR15">
        <v>229.85276054099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1.6595940730000001</v>
      </c>
      <c r="AY15">
        <v>-9.8721809149999995</v>
      </c>
      <c r="AZ15">
        <v>521.75826259999997</v>
      </c>
      <c r="BA15">
        <v>1</v>
      </c>
      <c r="BB15">
        <v>0</v>
      </c>
      <c r="BC15">
        <v>0</v>
      </c>
      <c r="BD15">
        <v>0</v>
      </c>
    </row>
    <row r="16" spans="1:80" x14ac:dyDescent="0.4">
      <c r="A16">
        <v>0</v>
      </c>
      <c r="B16">
        <v>3.4303359659999999</v>
      </c>
      <c r="C16">
        <v>-1.913108496</v>
      </c>
      <c r="D16">
        <v>0.36972213599999998</v>
      </c>
      <c r="E16">
        <v>0</v>
      </c>
      <c r="F16">
        <v>2.5990325396481699</v>
      </c>
      <c r="G16">
        <v>-2.0350814816196601</v>
      </c>
      <c r="H16">
        <v>13.640391976106899</v>
      </c>
      <c r="I16">
        <v>0</v>
      </c>
      <c r="J16">
        <v>1.9751490949999999</v>
      </c>
      <c r="K16">
        <v>-6.4392735029999999</v>
      </c>
      <c r="L16">
        <v>5.049246772</v>
      </c>
      <c r="M16">
        <v>1</v>
      </c>
      <c r="N16">
        <v>0</v>
      </c>
      <c r="O16">
        <v>0</v>
      </c>
      <c r="P16">
        <v>0</v>
      </c>
      <c r="Q16">
        <v>0</v>
      </c>
      <c r="R16">
        <v>1.36239215</v>
      </c>
      <c r="S16">
        <v>-9.6482338970000008</v>
      </c>
      <c r="T16">
        <v>92.79376456</v>
      </c>
      <c r="U16">
        <v>1</v>
      </c>
      <c r="V16">
        <v>0</v>
      </c>
      <c r="W16">
        <v>0</v>
      </c>
      <c r="X16">
        <v>7200</v>
      </c>
      <c r="Y16">
        <v>0</v>
      </c>
      <c r="Z16">
        <v>1.6149242803230399</v>
      </c>
      <c r="AA16">
        <v>-9.9206400843287792</v>
      </c>
      <c r="AB16">
        <v>137.81454087298999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1.7381696551386301</v>
      </c>
      <c r="AI16">
        <v>-9.7178543625676106</v>
      </c>
      <c r="AJ16">
        <v>138.22237437000101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1.4974647924861699</v>
      </c>
      <c r="AQ16">
        <v>-9.9822461885247709</v>
      </c>
      <c r="AR16">
        <v>122.784724184006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1.599362505</v>
      </c>
      <c r="AY16">
        <v>-9.9582016519999996</v>
      </c>
      <c r="AZ16">
        <v>521.07607259999997</v>
      </c>
      <c r="BA16">
        <v>1</v>
      </c>
      <c r="BB16">
        <v>0</v>
      </c>
      <c r="BC16">
        <v>0</v>
      </c>
      <c r="BD16">
        <v>0</v>
      </c>
    </row>
    <row r="17" spans="1:56" x14ac:dyDescent="0.4">
      <c r="A17">
        <v>0</v>
      </c>
      <c r="B17">
        <v>3.1941010969999999</v>
      </c>
      <c r="C17">
        <v>-1.709412194</v>
      </c>
      <c r="D17">
        <v>0.35223252300000002</v>
      </c>
      <c r="E17">
        <v>0</v>
      </c>
      <c r="F17">
        <v>2.4737570919667702</v>
      </c>
      <c r="G17">
        <v>-7.6217777695155799</v>
      </c>
      <c r="H17">
        <v>20.329296052921499</v>
      </c>
      <c r="I17">
        <v>0</v>
      </c>
      <c r="J17">
        <v>2.3786954910000002</v>
      </c>
      <c r="K17">
        <v>-2.6960379159999999</v>
      </c>
      <c r="L17">
        <v>4.9972999869999999</v>
      </c>
      <c r="M17">
        <v>1</v>
      </c>
      <c r="N17">
        <v>0</v>
      </c>
      <c r="O17">
        <v>0</v>
      </c>
      <c r="P17">
        <v>0</v>
      </c>
      <c r="Q17">
        <v>0</v>
      </c>
      <c r="R17">
        <v>1.628250102</v>
      </c>
      <c r="S17">
        <v>-9.8199176569999995</v>
      </c>
      <c r="T17">
        <v>92.205148429999994</v>
      </c>
      <c r="U17">
        <v>1</v>
      </c>
      <c r="V17">
        <v>0</v>
      </c>
      <c r="W17">
        <v>0</v>
      </c>
      <c r="X17">
        <v>7200</v>
      </c>
      <c r="Y17">
        <v>0</v>
      </c>
      <c r="Z17">
        <v>1.5890807757554899</v>
      </c>
      <c r="AA17">
        <v>-9.8946158426445301</v>
      </c>
      <c r="AB17">
        <v>87.567131960997301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2.4882359239833098</v>
      </c>
      <c r="AI17">
        <v>-1.4844247926412599</v>
      </c>
      <c r="AJ17">
        <v>131.264596886991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1.57152924495257</v>
      </c>
      <c r="AQ17">
        <v>-9.9441018562436998</v>
      </c>
      <c r="AR17">
        <v>126.57452116400199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1.606889067</v>
      </c>
      <c r="AY17">
        <v>-9.9249422420000002</v>
      </c>
      <c r="AZ17">
        <v>242.5166255</v>
      </c>
      <c r="BA17">
        <v>1</v>
      </c>
      <c r="BB17">
        <v>0</v>
      </c>
      <c r="BC17">
        <v>0</v>
      </c>
      <c r="BD17">
        <v>0</v>
      </c>
    </row>
    <row r="18" spans="1:56" x14ac:dyDescent="0.4">
      <c r="A18">
        <v>0</v>
      </c>
      <c r="B18">
        <v>1.8436378600000001</v>
      </c>
      <c r="C18">
        <v>-1.479935861</v>
      </c>
      <c r="D18">
        <v>0.37942909000000002</v>
      </c>
      <c r="E18">
        <v>0</v>
      </c>
      <c r="F18">
        <v>2.62008405150632</v>
      </c>
      <c r="G18">
        <v>-7.5531921567657401</v>
      </c>
      <c r="H18">
        <v>1618.59630319289</v>
      </c>
      <c r="I18">
        <v>0</v>
      </c>
      <c r="J18">
        <v>3.0137298010000002</v>
      </c>
      <c r="K18">
        <v>-3.2613325830000002</v>
      </c>
      <c r="L18">
        <v>5.0099231460000002</v>
      </c>
      <c r="M18">
        <v>1</v>
      </c>
      <c r="N18">
        <v>0</v>
      </c>
      <c r="O18">
        <v>0</v>
      </c>
      <c r="P18">
        <v>0</v>
      </c>
      <c r="Q18">
        <v>0</v>
      </c>
      <c r="R18">
        <v>2.2274373120000002</v>
      </c>
      <c r="S18">
        <v>-9.0446304959999999</v>
      </c>
      <c r="T18">
        <v>98.429178050000004</v>
      </c>
      <c r="U18">
        <v>1</v>
      </c>
      <c r="V18">
        <v>0</v>
      </c>
      <c r="W18">
        <v>0</v>
      </c>
      <c r="X18">
        <v>7200</v>
      </c>
      <c r="Y18">
        <v>0</v>
      </c>
      <c r="Z18">
        <v>1.6102307328176499</v>
      </c>
      <c r="AA18">
        <v>-9.9259009054308898</v>
      </c>
      <c r="AB18">
        <v>133.721948049991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1.40627320038505</v>
      </c>
      <c r="AI18">
        <v>-9.9891048564527694</v>
      </c>
      <c r="AJ18">
        <v>131.30252758100599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1.6323467399990701</v>
      </c>
      <c r="AQ18">
        <v>-9.8843445953072404</v>
      </c>
      <c r="AR18">
        <v>230.27651002600001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1.4542083400000001</v>
      </c>
      <c r="AY18">
        <v>-9.9848611579999993</v>
      </c>
      <c r="AZ18">
        <v>200.4492462</v>
      </c>
      <c r="BA18">
        <v>1</v>
      </c>
      <c r="BB18">
        <v>0</v>
      </c>
      <c r="BC18">
        <v>0</v>
      </c>
      <c r="BD18">
        <v>0</v>
      </c>
    </row>
    <row r="19" spans="1:56" x14ac:dyDescent="0.4">
      <c r="A19">
        <v>0</v>
      </c>
      <c r="B19">
        <v>1.5404283030000001</v>
      </c>
      <c r="C19">
        <v>-3.168066676</v>
      </c>
      <c r="D19">
        <v>0.54141476399999999</v>
      </c>
      <c r="E19">
        <v>0</v>
      </c>
      <c r="F19">
        <v>3.4168755205888099</v>
      </c>
      <c r="G19">
        <v>-4.0218305262199099</v>
      </c>
      <c r="H19">
        <v>51.405217166058698</v>
      </c>
      <c r="I19">
        <v>0</v>
      </c>
      <c r="J19">
        <v>2.1101294259999999</v>
      </c>
      <c r="K19">
        <v>-6.7822976879999999</v>
      </c>
      <c r="L19">
        <v>5.1697604070000001</v>
      </c>
      <c r="M19">
        <v>1</v>
      </c>
      <c r="N19">
        <v>0</v>
      </c>
      <c r="O19">
        <v>0</v>
      </c>
      <c r="P19">
        <v>0</v>
      </c>
      <c r="Q19">
        <v>0</v>
      </c>
      <c r="R19">
        <v>5.1447947740000002</v>
      </c>
      <c r="S19">
        <v>-1.7818709779999999</v>
      </c>
      <c r="T19">
        <v>83.09819023</v>
      </c>
      <c r="U19">
        <v>1</v>
      </c>
      <c r="V19">
        <v>0</v>
      </c>
      <c r="W19">
        <v>0</v>
      </c>
      <c r="X19">
        <v>7200</v>
      </c>
      <c r="Y19">
        <v>0</v>
      </c>
      <c r="Z19">
        <v>1.7575855850373401</v>
      </c>
      <c r="AA19">
        <v>-9.6209861775018108</v>
      </c>
      <c r="AB19">
        <v>87.640264764006105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2.13858707578264</v>
      </c>
      <c r="AI19">
        <v>-8.6863530382620304</v>
      </c>
      <c r="AJ19">
        <v>191.017253554993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1.6010370925675601</v>
      </c>
      <c r="AQ19">
        <v>-9.9508223296510003</v>
      </c>
      <c r="AR19">
        <v>225.25110478499801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1.659519177</v>
      </c>
      <c r="AY19">
        <v>-9.8607569599999998</v>
      </c>
      <c r="AZ19">
        <v>401.47934079999999</v>
      </c>
      <c r="BA19">
        <v>1</v>
      </c>
      <c r="BB19">
        <v>0</v>
      </c>
      <c r="BC19">
        <v>0</v>
      </c>
      <c r="BD19">
        <v>0</v>
      </c>
    </row>
    <row r="20" spans="1:56" x14ac:dyDescent="0.4">
      <c r="A20">
        <v>0</v>
      </c>
      <c r="B20">
        <v>1.716325227</v>
      </c>
      <c r="C20">
        <v>-1.590662947</v>
      </c>
      <c r="D20">
        <v>0.49512864200000001</v>
      </c>
      <c r="E20">
        <v>0</v>
      </c>
      <c r="F20">
        <v>3.5670472076129398</v>
      </c>
      <c r="G20">
        <v>-4.1388719950609696</v>
      </c>
      <c r="H20">
        <v>62.839520477922598</v>
      </c>
      <c r="I20">
        <v>0</v>
      </c>
      <c r="J20">
        <v>2.3600957889999998</v>
      </c>
      <c r="K20">
        <v>-4.212878313</v>
      </c>
      <c r="L20">
        <v>4.4985716130000002</v>
      </c>
      <c r="M20">
        <v>1</v>
      </c>
      <c r="N20">
        <v>0</v>
      </c>
      <c r="O20">
        <v>0</v>
      </c>
      <c r="P20">
        <v>0</v>
      </c>
      <c r="Q20">
        <v>0</v>
      </c>
      <c r="R20">
        <v>1.251651047</v>
      </c>
      <c r="S20">
        <v>-9.6870082689999997</v>
      </c>
      <c r="T20">
        <v>56.485189159999997</v>
      </c>
      <c r="U20">
        <v>1</v>
      </c>
      <c r="V20">
        <v>0</v>
      </c>
      <c r="W20">
        <v>0</v>
      </c>
      <c r="X20">
        <v>7200</v>
      </c>
      <c r="Y20">
        <v>0</v>
      </c>
      <c r="Z20">
        <v>1.3600647252564</v>
      </c>
      <c r="AA20">
        <v>-9.9908880834421794</v>
      </c>
      <c r="AB20">
        <v>102.170872657996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1.4006331782179</v>
      </c>
      <c r="AI20">
        <v>-9.9906323997141797</v>
      </c>
      <c r="AJ20">
        <v>134.09264857698801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1.84690090212258</v>
      </c>
      <c r="AQ20">
        <v>-8.9828886897342102</v>
      </c>
      <c r="AR20">
        <v>166.85242469300201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1.606932335</v>
      </c>
      <c r="AY20">
        <v>-9.9524619570000006</v>
      </c>
      <c r="AZ20">
        <v>422.33219270000001</v>
      </c>
      <c r="BA20">
        <v>1</v>
      </c>
      <c r="BB20">
        <v>0</v>
      </c>
      <c r="BC20">
        <v>0</v>
      </c>
      <c r="BD20">
        <v>0</v>
      </c>
    </row>
    <row r="21" spans="1:56" x14ac:dyDescent="0.4">
      <c r="A21">
        <v>0</v>
      </c>
      <c r="B21">
        <v>3.664192828</v>
      </c>
      <c r="C21">
        <v>-5.2804276090000002</v>
      </c>
      <c r="D21">
        <v>0.31180934500000002</v>
      </c>
      <c r="E21">
        <v>0</v>
      </c>
      <c r="F21">
        <v>4.4012840281067698</v>
      </c>
      <c r="G21">
        <v>-4.7824978446945501</v>
      </c>
      <c r="H21">
        <v>46.774281569057997</v>
      </c>
      <c r="I21">
        <v>0</v>
      </c>
      <c r="J21">
        <v>2.6489826860000001</v>
      </c>
      <c r="K21">
        <v>-4.6059459020000002</v>
      </c>
      <c r="L21">
        <v>4.6017617990000002</v>
      </c>
      <c r="M21">
        <v>1</v>
      </c>
      <c r="N21">
        <v>0</v>
      </c>
      <c r="O21">
        <v>0</v>
      </c>
      <c r="P21">
        <v>0</v>
      </c>
      <c r="Q21">
        <v>0</v>
      </c>
      <c r="R21">
        <v>2.7948435329999999</v>
      </c>
      <c r="S21">
        <v>-3.0887301599999999</v>
      </c>
      <c r="T21">
        <v>48.948619059999999</v>
      </c>
      <c r="U21">
        <v>1</v>
      </c>
      <c r="V21">
        <v>0</v>
      </c>
      <c r="W21">
        <v>0</v>
      </c>
      <c r="X21">
        <v>7200</v>
      </c>
      <c r="Y21">
        <v>0</v>
      </c>
      <c r="Z21">
        <v>1.6041176616833499</v>
      </c>
      <c r="AA21">
        <v>-9.9310150706628395</v>
      </c>
      <c r="AB21">
        <v>134.24019502599501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1.4050755088264499</v>
      </c>
      <c r="AI21">
        <v>-9.9135546997398905</v>
      </c>
      <c r="AJ21">
        <v>118.635757159994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2.1912967597213702</v>
      </c>
      <c r="AQ21">
        <v>-7.4024343139438296</v>
      </c>
      <c r="AR21">
        <v>230.053557092993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1.615329413</v>
      </c>
      <c r="AY21">
        <v>-9.9455036840000002</v>
      </c>
      <c r="AZ21">
        <v>300.39922259999997</v>
      </c>
      <c r="BA21">
        <v>1</v>
      </c>
      <c r="BB21">
        <v>0</v>
      </c>
      <c r="BC21">
        <v>0</v>
      </c>
      <c r="BD21">
        <v>0</v>
      </c>
    </row>
    <row r="22" spans="1:56" x14ac:dyDescent="0.4">
      <c r="A22">
        <v>0</v>
      </c>
      <c r="B22">
        <v>2.9484284230000002</v>
      </c>
      <c r="C22">
        <v>-6.8854135650000003</v>
      </c>
      <c r="D22">
        <v>0.40194723500000001</v>
      </c>
      <c r="E22">
        <v>0</v>
      </c>
      <c r="F22">
        <v>2.6973697965746899</v>
      </c>
      <c r="G22">
        <v>-9.5692415047840491</v>
      </c>
      <c r="H22">
        <v>565.41451272205404</v>
      </c>
      <c r="I22">
        <v>0</v>
      </c>
      <c r="J22">
        <v>2.6427362570000001</v>
      </c>
      <c r="K22">
        <v>-2.0965664249999998</v>
      </c>
      <c r="L22">
        <v>4.6996635920000003</v>
      </c>
      <c r="M22">
        <v>1</v>
      </c>
      <c r="N22">
        <v>0</v>
      </c>
      <c r="O22">
        <v>0</v>
      </c>
      <c r="P22">
        <v>0</v>
      </c>
      <c r="Q22">
        <v>0</v>
      </c>
      <c r="R22">
        <v>1.1714504080000001</v>
      </c>
      <c r="S22">
        <v>-9.4180520869999995</v>
      </c>
      <c r="T22">
        <v>48.510074969999998</v>
      </c>
      <c r="U22">
        <v>1</v>
      </c>
      <c r="V22">
        <v>0</v>
      </c>
      <c r="W22">
        <v>0</v>
      </c>
      <c r="X22">
        <v>7200</v>
      </c>
      <c r="Y22">
        <v>0</v>
      </c>
      <c r="Z22">
        <v>2.2469640826804</v>
      </c>
      <c r="AA22">
        <v>-7.2584435242301399</v>
      </c>
      <c r="AB22">
        <v>84.4463513439986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1.5575221115786</v>
      </c>
      <c r="AI22">
        <v>-9.9129889146610495</v>
      </c>
      <c r="AJ22">
        <v>184.00901259899501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3.03203374086144</v>
      </c>
      <c r="AQ22">
        <v>-3.2107549216862301</v>
      </c>
      <c r="AR22">
        <v>197.35900774000001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1.6626197659999999</v>
      </c>
      <c r="AY22">
        <v>-9.8790065640000009</v>
      </c>
      <c r="AZ22">
        <v>420.24932469999999</v>
      </c>
      <c r="BA22">
        <v>1</v>
      </c>
      <c r="BB22">
        <v>0</v>
      </c>
      <c r="BC22">
        <v>0</v>
      </c>
      <c r="BD22">
        <v>0</v>
      </c>
    </row>
    <row r="23" spans="1:56" x14ac:dyDescent="0.4">
      <c r="A23">
        <v>0</v>
      </c>
      <c r="B23">
        <v>3.1805947909999999</v>
      </c>
      <c r="C23">
        <v>-7.1558938339999996</v>
      </c>
      <c r="D23">
        <v>0.33452840099999998</v>
      </c>
      <c r="E23">
        <v>0</v>
      </c>
      <c r="F23">
        <v>3.3462012211508498</v>
      </c>
      <c r="G23">
        <v>-2.07889437972546</v>
      </c>
      <c r="H23">
        <v>31.222677176119699</v>
      </c>
      <c r="I23">
        <v>0</v>
      </c>
      <c r="J23">
        <v>2.2623102940000002</v>
      </c>
      <c r="K23">
        <v>-5.0498222960000003</v>
      </c>
      <c r="L23">
        <v>4.8892149260000002</v>
      </c>
      <c r="M23">
        <v>1</v>
      </c>
      <c r="N23">
        <v>0</v>
      </c>
      <c r="O23">
        <v>0</v>
      </c>
      <c r="P23">
        <v>0</v>
      </c>
      <c r="Q23">
        <v>0</v>
      </c>
      <c r="R23">
        <v>1.6193863470000001</v>
      </c>
      <c r="S23">
        <v>-9.7246381609999997</v>
      </c>
      <c r="T23">
        <v>49.381106039999999</v>
      </c>
      <c r="U23">
        <v>1</v>
      </c>
      <c r="V23">
        <v>0</v>
      </c>
      <c r="W23">
        <v>0</v>
      </c>
      <c r="X23">
        <v>7200</v>
      </c>
      <c r="Y23">
        <v>0</v>
      </c>
      <c r="Z23">
        <v>1.5347156067421199</v>
      </c>
      <c r="AA23">
        <v>-9.9636796500499401</v>
      </c>
      <c r="AB23">
        <v>77.386582957988097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1.5505255326009399</v>
      </c>
      <c r="AI23">
        <v>-9.9625955210430597</v>
      </c>
      <c r="AJ23">
        <v>132.145332650005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1.52259353154039</v>
      </c>
      <c r="AQ23">
        <v>-9.9774975689530603</v>
      </c>
      <c r="AR23">
        <v>227.66451853000001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1.76883345</v>
      </c>
      <c r="AY23">
        <v>-9.3829750349999994</v>
      </c>
      <c r="AZ23">
        <v>419.82756490000003</v>
      </c>
      <c r="BA23">
        <v>1</v>
      </c>
      <c r="BB23">
        <v>0</v>
      </c>
      <c r="BC23">
        <v>0</v>
      </c>
      <c r="BD23">
        <v>0</v>
      </c>
    </row>
    <row r="24" spans="1:56" x14ac:dyDescent="0.4">
      <c r="A24">
        <v>0</v>
      </c>
      <c r="B24">
        <v>1.263316554</v>
      </c>
      <c r="C24">
        <v>-1.2050062189999999</v>
      </c>
      <c r="D24">
        <v>0.52616848199999999</v>
      </c>
      <c r="E24">
        <v>0</v>
      </c>
      <c r="F24">
        <v>2.4886627982846399</v>
      </c>
      <c r="G24">
        <v>-9.78700543461715</v>
      </c>
      <c r="H24">
        <v>24.4798256650101</v>
      </c>
      <c r="I24">
        <v>0</v>
      </c>
      <c r="J24">
        <v>2.5049762200000001</v>
      </c>
      <c r="K24">
        <v>-3.3752293139999998</v>
      </c>
      <c r="L24">
        <v>5.1397869040000002</v>
      </c>
      <c r="M24">
        <v>1</v>
      </c>
      <c r="N24">
        <v>0</v>
      </c>
      <c r="O24">
        <v>0</v>
      </c>
      <c r="P24">
        <v>0</v>
      </c>
      <c r="Q24">
        <v>0</v>
      </c>
      <c r="R24">
        <v>1.585031289</v>
      </c>
      <c r="S24">
        <v>-9.2482658089999994</v>
      </c>
      <c r="T24">
        <v>48.597028770000001</v>
      </c>
      <c r="U24">
        <v>1</v>
      </c>
      <c r="V24">
        <v>0</v>
      </c>
      <c r="W24">
        <v>0</v>
      </c>
      <c r="X24">
        <v>7200</v>
      </c>
      <c r="Y24">
        <v>0</v>
      </c>
      <c r="Z24">
        <v>1.6118847404969201</v>
      </c>
      <c r="AA24">
        <v>-9.8671337528898508</v>
      </c>
      <c r="AB24">
        <v>42.325597875998902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1.9159309666736</v>
      </c>
      <c r="AI24">
        <v>-8.84620504971139</v>
      </c>
      <c r="AJ24">
        <v>189.91257008799499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1.67340148414468</v>
      </c>
      <c r="AQ24">
        <v>-9.8253933020468196</v>
      </c>
      <c r="AR24">
        <v>125.388999907008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2.12709488</v>
      </c>
      <c r="AY24">
        <v>-7.7618222709999998</v>
      </c>
      <c r="AZ24">
        <v>516.96044610000001</v>
      </c>
      <c r="BA24">
        <v>1</v>
      </c>
      <c r="BB24">
        <v>0</v>
      </c>
      <c r="BC24">
        <v>0</v>
      </c>
      <c r="BD24">
        <v>0</v>
      </c>
    </row>
    <row r="25" spans="1:56" x14ac:dyDescent="0.4">
      <c r="A25">
        <v>0</v>
      </c>
      <c r="B25">
        <v>3.325534539</v>
      </c>
      <c r="C25">
        <v>-4.0777684580000004</v>
      </c>
      <c r="D25">
        <v>0.47087844099999998</v>
      </c>
      <c r="E25">
        <v>0</v>
      </c>
      <c r="F25">
        <v>2.4674637896039</v>
      </c>
      <c r="G25">
        <v>-4.3483063086140099</v>
      </c>
      <c r="H25">
        <v>473.26565303001502</v>
      </c>
      <c r="I25">
        <v>0</v>
      </c>
      <c r="J25">
        <v>2.3888257570000002</v>
      </c>
      <c r="K25">
        <v>-6.4650213479999996</v>
      </c>
      <c r="L25">
        <v>4.8491502889999998</v>
      </c>
      <c r="M25">
        <v>1</v>
      </c>
      <c r="N25">
        <v>0</v>
      </c>
      <c r="O25">
        <v>0</v>
      </c>
      <c r="P25">
        <v>0</v>
      </c>
      <c r="Q25">
        <v>0</v>
      </c>
      <c r="R25">
        <v>1.5485844870000001</v>
      </c>
      <c r="S25">
        <v>-9.6007383470000001</v>
      </c>
      <c r="T25">
        <v>84.602313809999998</v>
      </c>
      <c r="U25">
        <v>1</v>
      </c>
      <c r="V25">
        <v>0</v>
      </c>
      <c r="W25">
        <v>0</v>
      </c>
      <c r="X25">
        <v>7200</v>
      </c>
      <c r="Y25">
        <v>0</v>
      </c>
      <c r="Z25">
        <v>1.98828516470126</v>
      </c>
      <c r="AA25">
        <v>-8.5807185275620004</v>
      </c>
      <c r="AB25">
        <v>76.1909065770014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1.6531050615123799</v>
      </c>
      <c r="AI25">
        <v>-9.8828066314670799</v>
      </c>
      <c r="AJ25">
        <v>183.85060880800299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1.69505180722249</v>
      </c>
      <c r="AQ25">
        <v>-9.6861265732139206</v>
      </c>
      <c r="AR25">
        <v>145.35027714500001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1.621136884</v>
      </c>
      <c r="AY25">
        <v>-9.9219378290000009</v>
      </c>
      <c r="AZ25">
        <v>200.79401240000001</v>
      </c>
      <c r="BA25">
        <v>1</v>
      </c>
      <c r="BB25">
        <v>0</v>
      </c>
      <c r="BC25">
        <v>0</v>
      </c>
      <c r="BD25">
        <v>0</v>
      </c>
    </row>
    <row r="26" spans="1:56" x14ac:dyDescent="0.4">
      <c r="A26">
        <v>0</v>
      </c>
      <c r="B26">
        <v>3.1963692799999999</v>
      </c>
      <c r="C26">
        <v>-1.7062923780000001</v>
      </c>
      <c r="D26">
        <v>0.48983483100000003</v>
      </c>
      <c r="E26">
        <v>0</v>
      </c>
      <c r="F26">
        <v>4.3405251239325802</v>
      </c>
      <c r="G26">
        <v>-5.2118977373405802</v>
      </c>
      <c r="H26">
        <v>19.552371148020001</v>
      </c>
      <c r="I26">
        <v>0</v>
      </c>
      <c r="J26">
        <v>2.1067554610000001</v>
      </c>
      <c r="K26">
        <v>-7.1713195919999997</v>
      </c>
      <c r="L26">
        <v>4.9666542089999997</v>
      </c>
      <c r="M26">
        <v>1</v>
      </c>
      <c r="N26">
        <v>0</v>
      </c>
      <c r="O26">
        <v>0</v>
      </c>
      <c r="P26">
        <v>0</v>
      </c>
      <c r="Q26">
        <v>0</v>
      </c>
      <c r="R26">
        <v>1.034813982</v>
      </c>
      <c r="S26">
        <v>-9.6559481260000002</v>
      </c>
      <c r="T26">
        <v>49.956385050000002</v>
      </c>
      <c r="U26">
        <v>1</v>
      </c>
      <c r="V26">
        <v>0</v>
      </c>
      <c r="W26">
        <v>0</v>
      </c>
      <c r="X26">
        <v>7200</v>
      </c>
      <c r="Y26">
        <v>0</v>
      </c>
      <c r="Z26">
        <v>1.64109664261527</v>
      </c>
      <c r="AA26">
        <v>-9.8243221445359996</v>
      </c>
      <c r="AB26">
        <v>85.757829944996004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1.60572008946789</v>
      </c>
      <c r="AI26">
        <v>-9.6072412893390204</v>
      </c>
      <c r="AJ26">
        <v>189.17045778799999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1.6545166560400599</v>
      </c>
      <c r="AQ26">
        <v>-9.8223637685628802</v>
      </c>
      <c r="AR26">
        <v>146.05098872500801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2.4881788889999998</v>
      </c>
      <c r="AY26">
        <v>-6.2042050780000002</v>
      </c>
      <c r="AZ26">
        <v>421.52240019999999</v>
      </c>
      <c r="BA26">
        <v>1</v>
      </c>
      <c r="BB26">
        <v>0</v>
      </c>
      <c r="BC26">
        <v>0</v>
      </c>
      <c r="BD26">
        <v>0</v>
      </c>
    </row>
    <row r="27" spans="1:56" x14ac:dyDescent="0.4">
      <c r="A27">
        <v>0</v>
      </c>
      <c r="B27">
        <v>2.4446047019999999</v>
      </c>
      <c r="C27">
        <v>-5.623913892</v>
      </c>
      <c r="D27">
        <v>0.72260558500000005</v>
      </c>
      <c r="E27">
        <v>0</v>
      </c>
      <c r="F27">
        <v>2.4179392492719298</v>
      </c>
      <c r="G27">
        <v>-1.4987293547915801</v>
      </c>
      <c r="H27">
        <v>267.60746039380302</v>
      </c>
      <c r="I27">
        <v>0</v>
      </c>
      <c r="J27">
        <v>1.8120380190000001</v>
      </c>
      <c r="K27">
        <v>-7.8578559630000004</v>
      </c>
      <c r="L27">
        <v>5.3386413849999999</v>
      </c>
      <c r="M27">
        <v>1</v>
      </c>
      <c r="N27">
        <v>0</v>
      </c>
      <c r="O27">
        <v>0</v>
      </c>
      <c r="P27">
        <v>0</v>
      </c>
      <c r="Q27">
        <v>0</v>
      </c>
      <c r="R27">
        <v>2.816583015</v>
      </c>
      <c r="S27">
        <v>-8.0161239890000004</v>
      </c>
      <c r="T27">
        <v>81.52554567</v>
      </c>
      <c r="U27">
        <v>1</v>
      </c>
      <c r="V27">
        <v>0</v>
      </c>
      <c r="W27">
        <v>0</v>
      </c>
      <c r="X27">
        <v>7200</v>
      </c>
      <c r="Y27">
        <v>0</v>
      </c>
      <c r="Z27">
        <v>1.11062075062573</v>
      </c>
      <c r="AA27">
        <v>-9.9743945802079796</v>
      </c>
      <c r="AB27">
        <v>138.88215687600299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1.6150137559164699</v>
      </c>
      <c r="AI27">
        <v>-9.9291151821625796</v>
      </c>
      <c r="AJ27">
        <v>135.05292545400101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1.51626608516811</v>
      </c>
      <c r="AQ27">
        <v>-9.9663240345110307</v>
      </c>
      <c r="AR27">
        <v>258.81518698700501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1.601952697</v>
      </c>
      <c r="AY27">
        <v>-9.9523626800000002</v>
      </c>
      <c r="AZ27">
        <v>302.6011704</v>
      </c>
      <c r="BA27">
        <v>1</v>
      </c>
      <c r="BB27">
        <v>0</v>
      </c>
      <c r="BC27">
        <v>0</v>
      </c>
      <c r="BD27">
        <v>0</v>
      </c>
    </row>
    <row r="28" spans="1:56" x14ac:dyDescent="0.4">
      <c r="A28">
        <v>0</v>
      </c>
      <c r="B28">
        <v>1.716325227</v>
      </c>
      <c r="C28">
        <v>-1.590662947</v>
      </c>
      <c r="D28">
        <v>0.70269400199999998</v>
      </c>
      <c r="E28">
        <v>0</v>
      </c>
      <c r="F28">
        <v>1.8436378602971299</v>
      </c>
      <c r="G28">
        <v>-1.47993586114772</v>
      </c>
      <c r="H28">
        <v>4.8970820058602804</v>
      </c>
      <c r="I28">
        <v>0</v>
      </c>
      <c r="J28">
        <v>2.7913047679999998</v>
      </c>
      <c r="K28">
        <v>-2.0263043920000001</v>
      </c>
      <c r="L28">
        <v>3.8294721539999999</v>
      </c>
      <c r="M28">
        <v>1</v>
      </c>
      <c r="N28">
        <v>0</v>
      </c>
      <c r="O28">
        <v>0</v>
      </c>
      <c r="P28">
        <v>0</v>
      </c>
      <c r="Q28">
        <v>0</v>
      </c>
      <c r="R28">
        <v>1.8405296900000001</v>
      </c>
      <c r="S28">
        <v>-8.8796068399999992</v>
      </c>
      <c r="T28">
        <v>79.862763670000007</v>
      </c>
      <c r="U28">
        <v>1</v>
      </c>
      <c r="V28">
        <v>0</v>
      </c>
      <c r="W28">
        <v>0</v>
      </c>
      <c r="X28">
        <v>7200</v>
      </c>
      <c r="Y28">
        <v>0</v>
      </c>
      <c r="Z28">
        <v>1.54771290020894</v>
      </c>
      <c r="AA28">
        <v>-9.9351906514759296</v>
      </c>
      <c r="AB28">
        <v>109.162160656007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1.6459352982</v>
      </c>
      <c r="AI28">
        <v>-9.8937142844983601</v>
      </c>
      <c r="AJ28">
        <v>132.545398340997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1.72789227276822</v>
      </c>
      <c r="AQ28">
        <v>-9.7827068839899294</v>
      </c>
      <c r="AR28">
        <v>195.447335778997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1.6546842100000001</v>
      </c>
      <c r="AY28">
        <v>-9.8573463369999992</v>
      </c>
      <c r="AZ28">
        <v>200.48137070000001</v>
      </c>
      <c r="BA28">
        <v>1</v>
      </c>
      <c r="BB28">
        <v>0</v>
      </c>
      <c r="BC28">
        <v>0</v>
      </c>
      <c r="BD28">
        <v>0</v>
      </c>
    </row>
    <row r="29" spans="1:56" x14ac:dyDescent="0.4">
      <c r="A29">
        <v>0</v>
      </c>
      <c r="B29">
        <v>2.1612481309999998</v>
      </c>
      <c r="C29">
        <v>-6.4389616299999997</v>
      </c>
      <c r="D29">
        <v>0.63951453199999997</v>
      </c>
      <c r="E29">
        <v>0</v>
      </c>
      <c r="F29">
        <v>2.0086889607392999</v>
      </c>
      <c r="G29">
        <v>-5.6451385327477004</v>
      </c>
      <c r="H29">
        <v>156.66098814504201</v>
      </c>
      <c r="I29">
        <v>0</v>
      </c>
      <c r="J29">
        <v>2.0923438239999999</v>
      </c>
      <c r="K29">
        <v>-6.9519360529999998</v>
      </c>
      <c r="L29">
        <v>2.6578080750000002</v>
      </c>
      <c r="M29">
        <v>1</v>
      </c>
      <c r="N29">
        <v>0</v>
      </c>
      <c r="O29">
        <v>0</v>
      </c>
      <c r="P29">
        <v>0</v>
      </c>
      <c r="Q29">
        <v>0</v>
      </c>
      <c r="R29">
        <v>2.8234395480000001</v>
      </c>
      <c r="S29">
        <v>-2.24512825</v>
      </c>
      <c r="T29">
        <v>56.521462280000001</v>
      </c>
      <c r="U29">
        <v>1</v>
      </c>
      <c r="V29">
        <v>0</v>
      </c>
      <c r="W29">
        <v>0</v>
      </c>
      <c r="X29">
        <v>7200</v>
      </c>
      <c r="Y29">
        <v>0</v>
      </c>
      <c r="Z29">
        <v>1.6778572838335899</v>
      </c>
      <c r="AA29">
        <v>-9.7738349586151507</v>
      </c>
      <c r="AB29">
        <v>84.899558188000796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1.8742520683892101</v>
      </c>
      <c r="AI29">
        <v>-9.2199704293548592</v>
      </c>
      <c r="AJ29">
        <v>137.402846291006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1.49723701028045</v>
      </c>
      <c r="AQ29">
        <v>-9.9466823113724203</v>
      </c>
      <c r="AR29">
        <v>146.32902650600499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1.491390598</v>
      </c>
      <c r="AY29">
        <v>-9.9851839340000001</v>
      </c>
      <c r="AZ29">
        <v>524.86003879999998</v>
      </c>
      <c r="BA29">
        <v>1</v>
      </c>
      <c r="BB29">
        <v>0</v>
      </c>
      <c r="BC29">
        <v>0</v>
      </c>
      <c r="BD29">
        <v>0</v>
      </c>
    </row>
    <row r="30" spans="1:56" x14ac:dyDescent="0.4">
      <c r="A30">
        <v>0</v>
      </c>
      <c r="B30">
        <v>2.2110102550000001</v>
      </c>
      <c r="C30">
        <v>-6.7918738139999997</v>
      </c>
      <c r="D30">
        <v>0.53886665099999997</v>
      </c>
      <c r="E30">
        <v>0</v>
      </c>
      <c r="F30">
        <v>1.7163252272626699</v>
      </c>
      <c r="G30">
        <v>-1.5906629467781299</v>
      </c>
      <c r="H30">
        <v>4.8713424920570096</v>
      </c>
      <c r="I30">
        <v>0</v>
      </c>
      <c r="J30">
        <v>2.1768373310000002</v>
      </c>
      <c r="K30">
        <v>-5.3141749850000002</v>
      </c>
      <c r="L30">
        <v>4.9155257450000001</v>
      </c>
      <c r="M30">
        <v>1</v>
      </c>
      <c r="N30">
        <v>0</v>
      </c>
      <c r="O30">
        <v>0</v>
      </c>
      <c r="P30">
        <v>0</v>
      </c>
      <c r="Q30">
        <v>0</v>
      </c>
      <c r="R30">
        <v>1.3139186009999999</v>
      </c>
      <c r="S30">
        <v>-8.6487873559999997</v>
      </c>
      <c r="T30">
        <v>80.303909540000006</v>
      </c>
      <c r="U30">
        <v>1</v>
      </c>
      <c r="V30">
        <v>0</v>
      </c>
      <c r="W30">
        <v>0</v>
      </c>
      <c r="X30">
        <v>7200</v>
      </c>
      <c r="Y30">
        <v>0</v>
      </c>
      <c r="Z30">
        <v>1.38517518013226</v>
      </c>
      <c r="AA30">
        <v>-9.98690465906272</v>
      </c>
      <c r="AB30">
        <v>88.002293723999102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1.4718309111373999</v>
      </c>
      <c r="AI30">
        <v>-9.9546697992531392</v>
      </c>
      <c r="AJ30">
        <v>197.96516666498701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2.6646262655395798</v>
      </c>
      <c r="AQ30">
        <v>-5.3530931624445603</v>
      </c>
      <c r="AR30">
        <v>227.226047029005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1.660980235</v>
      </c>
      <c r="AY30">
        <v>-9.8696529230000003</v>
      </c>
      <c r="AZ30">
        <v>423.63596819999998</v>
      </c>
      <c r="BA30">
        <v>1</v>
      </c>
      <c r="BB30">
        <v>0</v>
      </c>
      <c r="BC30">
        <v>0</v>
      </c>
      <c r="BD30">
        <v>0</v>
      </c>
    </row>
    <row r="31" spans="1:56" x14ac:dyDescent="0.4">
      <c r="A31">
        <v>0</v>
      </c>
      <c r="B31">
        <v>1.987328293</v>
      </c>
      <c r="C31">
        <v>-1.229525668</v>
      </c>
      <c r="D31">
        <v>0.40622209599999998</v>
      </c>
      <c r="E31">
        <v>0</v>
      </c>
      <c r="F31">
        <v>3.8904967128977099</v>
      </c>
      <c r="G31">
        <v>-6.8697592154107001</v>
      </c>
      <c r="H31">
        <v>62.081618817988698</v>
      </c>
      <c r="I31">
        <v>0</v>
      </c>
      <c r="J31">
        <v>2.3592524460000002</v>
      </c>
      <c r="K31">
        <v>-4.9258013939999996</v>
      </c>
      <c r="L31">
        <v>4.1063040730000004</v>
      </c>
      <c r="M31">
        <v>1</v>
      </c>
      <c r="N31">
        <v>0</v>
      </c>
      <c r="O31">
        <v>0</v>
      </c>
      <c r="P31">
        <v>0</v>
      </c>
      <c r="Q31">
        <v>0</v>
      </c>
      <c r="R31">
        <v>1.4619629679999999</v>
      </c>
      <c r="S31">
        <v>-8.7824317349999994</v>
      </c>
      <c r="T31">
        <v>48.077445279999999</v>
      </c>
      <c r="U31">
        <v>1</v>
      </c>
      <c r="V31">
        <v>0</v>
      </c>
      <c r="W31">
        <v>0</v>
      </c>
      <c r="X31">
        <v>7200</v>
      </c>
      <c r="Y31">
        <v>0</v>
      </c>
      <c r="Z31">
        <v>2.62082054782609</v>
      </c>
      <c r="AA31">
        <v>-1.3673887270593099</v>
      </c>
      <c r="AB31">
        <v>87.723041936987997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2.8658914079487601</v>
      </c>
      <c r="AI31">
        <v>-2.2475916146460002</v>
      </c>
      <c r="AJ31">
        <v>133.09817054599901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1.5921633233193899</v>
      </c>
      <c r="AQ31">
        <v>-9.9570214997462205</v>
      </c>
      <c r="AR31">
        <v>143.07056133500001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1.6479281219999999</v>
      </c>
      <c r="AY31">
        <v>-9.8948557529999999</v>
      </c>
      <c r="AZ31">
        <v>518.32843830000002</v>
      </c>
      <c r="BA31">
        <v>1</v>
      </c>
      <c r="BB31">
        <v>0</v>
      </c>
      <c r="BC31">
        <v>0</v>
      </c>
      <c r="BD31">
        <v>0</v>
      </c>
    </row>
    <row r="32" spans="1:56" x14ac:dyDescent="0.4">
      <c r="A32">
        <v>0</v>
      </c>
      <c r="B32">
        <v>1.939356109</v>
      </c>
      <c r="C32">
        <v>-5.6269789399999999</v>
      </c>
      <c r="D32">
        <v>0.38630674999999998</v>
      </c>
      <c r="E32">
        <v>0</v>
      </c>
      <c r="F32">
        <v>2.1488627550440502</v>
      </c>
      <c r="G32">
        <v>-9.8108833484843405</v>
      </c>
      <c r="H32">
        <v>42.6083262981846</v>
      </c>
      <c r="I32">
        <v>0</v>
      </c>
      <c r="J32">
        <v>1.34842547</v>
      </c>
      <c r="K32">
        <v>-8.723065794</v>
      </c>
      <c r="L32">
        <v>5.1492174439999996</v>
      </c>
      <c r="M32">
        <v>1</v>
      </c>
      <c r="N32">
        <v>0</v>
      </c>
      <c r="O32">
        <v>0</v>
      </c>
      <c r="P32">
        <v>0</v>
      </c>
      <c r="Q32">
        <v>0</v>
      </c>
      <c r="R32">
        <v>1.228304651</v>
      </c>
      <c r="S32">
        <v>-9.7399517790000001</v>
      </c>
      <c r="T32">
        <v>47.644234900000001</v>
      </c>
      <c r="U32">
        <v>1</v>
      </c>
      <c r="V32">
        <v>0</v>
      </c>
      <c r="W32">
        <v>0</v>
      </c>
      <c r="X32">
        <v>7200</v>
      </c>
      <c r="Y32">
        <v>0</v>
      </c>
      <c r="Z32">
        <v>1.5846504417662499</v>
      </c>
      <c r="AA32">
        <v>-9.8643510255198805</v>
      </c>
      <c r="AB32">
        <v>104.03933189700101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1.61032893492206</v>
      </c>
      <c r="AI32">
        <v>-9.9406525427070207</v>
      </c>
      <c r="AJ32">
        <v>130.04395139899799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1.6492388255183801</v>
      </c>
      <c r="AQ32">
        <v>-9.8900996489906206</v>
      </c>
      <c r="AR32">
        <v>145.54414819799399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1.712434585</v>
      </c>
      <c r="AY32">
        <v>-9.6469066340000005</v>
      </c>
      <c r="AZ32">
        <v>301.50724969999999</v>
      </c>
      <c r="BA32">
        <v>1</v>
      </c>
      <c r="BB32">
        <v>0</v>
      </c>
      <c r="BC32">
        <v>0</v>
      </c>
      <c r="BD32">
        <v>0</v>
      </c>
    </row>
    <row r="33" spans="1:56" x14ac:dyDescent="0.4">
      <c r="A33">
        <v>0</v>
      </c>
      <c r="B33">
        <v>2.6441326420000002</v>
      </c>
      <c r="C33">
        <v>-2.479674443</v>
      </c>
      <c r="D33">
        <v>0.564287698</v>
      </c>
      <c r="E33">
        <v>0</v>
      </c>
      <c r="F33">
        <v>1.4970014456484899</v>
      </c>
      <c r="G33">
        <v>-9.9943874395163395</v>
      </c>
      <c r="H33">
        <v>162.34355828305701</v>
      </c>
      <c r="I33">
        <v>0</v>
      </c>
      <c r="J33">
        <v>2.7955677990000001</v>
      </c>
      <c r="K33">
        <v>-2.5609773960000002</v>
      </c>
      <c r="L33">
        <v>4.9221466070000002</v>
      </c>
      <c r="M33">
        <v>1</v>
      </c>
      <c r="N33">
        <v>0</v>
      </c>
      <c r="O33">
        <v>0</v>
      </c>
      <c r="P33">
        <v>0</v>
      </c>
      <c r="Q33">
        <v>0</v>
      </c>
      <c r="R33">
        <v>1.2984076</v>
      </c>
      <c r="S33">
        <v>-9.7145639989999992</v>
      </c>
      <c r="T33">
        <v>49.815874770000001</v>
      </c>
      <c r="U33">
        <v>1</v>
      </c>
      <c r="V33">
        <v>0</v>
      </c>
      <c r="W33">
        <v>0</v>
      </c>
      <c r="X33">
        <v>7200</v>
      </c>
      <c r="Y33">
        <v>0</v>
      </c>
      <c r="Z33">
        <v>1.55792098779663</v>
      </c>
      <c r="AA33">
        <v>-9.9595541915679604</v>
      </c>
      <c r="AB33">
        <v>86.744856060991793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1.6337244394032899</v>
      </c>
      <c r="AI33">
        <v>-9.9120996114979096</v>
      </c>
      <c r="AJ33">
        <v>182.67102651799999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1.9306167105666701</v>
      </c>
      <c r="AQ33">
        <v>-9.2905919548240803</v>
      </c>
      <c r="AR33">
        <v>167.497745414002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1.6397173650000001</v>
      </c>
      <c r="AY33">
        <v>-9.9002892280000001</v>
      </c>
      <c r="AZ33">
        <v>201.23281069999999</v>
      </c>
      <c r="BA33">
        <v>1</v>
      </c>
      <c r="BB33">
        <v>0</v>
      </c>
      <c r="BC33">
        <v>0</v>
      </c>
      <c r="BD33">
        <v>0</v>
      </c>
    </row>
    <row r="34" spans="1:56" x14ac:dyDescent="0.4">
      <c r="A34">
        <v>0</v>
      </c>
      <c r="B34">
        <v>1.263316554</v>
      </c>
      <c r="C34">
        <v>-1.2050062189999999</v>
      </c>
      <c r="D34">
        <v>0.46734767199999999</v>
      </c>
      <c r="E34">
        <v>0</v>
      </c>
      <c r="F34">
        <v>1.26331655355738</v>
      </c>
      <c r="G34">
        <v>-1.20500621884489</v>
      </c>
      <c r="H34">
        <v>3.8183193721342801</v>
      </c>
      <c r="I34">
        <v>0</v>
      </c>
      <c r="J34">
        <v>2.0617660440000001</v>
      </c>
      <c r="K34">
        <v>-5.9178450910000002</v>
      </c>
      <c r="L34">
        <v>4.9891682780000002</v>
      </c>
      <c r="M34">
        <v>1</v>
      </c>
      <c r="N34">
        <v>0</v>
      </c>
      <c r="O34">
        <v>0</v>
      </c>
      <c r="P34">
        <v>0</v>
      </c>
      <c r="Q34">
        <v>0</v>
      </c>
      <c r="R34">
        <v>4.7087754420000003</v>
      </c>
      <c r="S34">
        <v>-1.574691772</v>
      </c>
      <c r="T34">
        <v>82.145898149999994</v>
      </c>
      <c r="U34">
        <v>1</v>
      </c>
      <c r="V34">
        <v>0</v>
      </c>
      <c r="W34">
        <v>0</v>
      </c>
      <c r="X34">
        <v>7200</v>
      </c>
      <c r="Y34">
        <v>0</v>
      </c>
      <c r="Z34">
        <v>1.5272384668941801</v>
      </c>
      <c r="AA34">
        <v>-9.9698467052699407</v>
      </c>
      <c r="AB34">
        <v>103.49513818300299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1.4362459889235599</v>
      </c>
      <c r="AI34">
        <v>-9.9867512407630805</v>
      </c>
      <c r="AJ34">
        <v>131.46870543000099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1.52071223435349</v>
      </c>
      <c r="AQ34">
        <v>-9.9038318610061307</v>
      </c>
      <c r="AR34">
        <v>197.42386789699901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1.6813223020000001</v>
      </c>
      <c r="AY34">
        <v>-9.7851960059999996</v>
      </c>
      <c r="AZ34">
        <v>301.09368030000002</v>
      </c>
      <c r="BA34">
        <v>1</v>
      </c>
      <c r="BB34">
        <v>0</v>
      </c>
      <c r="BC34">
        <v>0</v>
      </c>
      <c r="BD34">
        <v>0</v>
      </c>
    </row>
    <row r="35" spans="1:56" x14ac:dyDescent="0.4">
      <c r="A35">
        <v>0</v>
      </c>
      <c r="B35">
        <v>1.9458365929999999</v>
      </c>
      <c r="C35">
        <v>-5.6354895950000001</v>
      </c>
      <c r="D35">
        <v>0.33288103400000002</v>
      </c>
      <c r="E35">
        <v>0</v>
      </c>
      <c r="F35">
        <v>3.54522974210095</v>
      </c>
      <c r="G35">
        <v>-3.44497801259398</v>
      </c>
      <c r="H35">
        <v>468.94383297697601</v>
      </c>
      <c r="I35">
        <v>0</v>
      </c>
      <c r="J35">
        <v>1.6824478629999999</v>
      </c>
      <c r="K35">
        <v>-8.2295032900000002</v>
      </c>
      <c r="L35">
        <v>5.4701213070000003</v>
      </c>
      <c r="M35">
        <v>1</v>
      </c>
      <c r="N35">
        <v>0</v>
      </c>
      <c r="O35">
        <v>0</v>
      </c>
      <c r="P35">
        <v>0</v>
      </c>
      <c r="Q35">
        <v>0</v>
      </c>
      <c r="R35">
        <v>1.411506006</v>
      </c>
      <c r="S35">
        <v>-9.9676937070000005</v>
      </c>
      <c r="T35">
        <v>55.102279559999999</v>
      </c>
      <c r="U35">
        <v>1</v>
      </c>
      <c r="V35">
        <v>0</v>
      </c>
      <c r="W35">
        <v>0</v>
      </c>
      <c r="X35">
        <v>7200</v>
      </c>
      <c r="Y35">
        <v>0</v>
      </c>
      <c r="Z35">
        <v>1.64893051599428</v>
      </c>
      <c r="AA35">
        <v>-9.8251710654640494</v>
      </c>
      <c r="AB35">
        <v>87.699122416990505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4.4876764045019604</v>
      </c>
      <c r="AI35">
        <v>-2.3309205910492099</v>
      </c>
      <c r="AJ35">
        <v>139.79461704999201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1.6804579034942799</v>
      </c>
      <c r="AQ35">
        <v>-9.7387284086662103</v>
      </c>
      <c r="AR35">
        <v>124.25212402900701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1.4480942130000001</v>
      </c>
      <c r="AY35">
        <v>-9.9706009919999996</v>
      </c>
      <c r="AZ35">
        <v>400.08592190000002</v>
      </c>
      <c r="BA35">
        <v>1</v>
      </c>
      <c r="BB35">
        <v>0</v>
      </c>
      <c r="BC35">
        <v>0</v>
      </c>
      <c r="BD35">
        <v>0</v>
      </c>
    </row>
    <row r="36" spans="1:56" x14ac:dyDescent="0.4">
      <c r="A36">
        <v>0</v>
      </c>
      <c r="B36">
        <v>1.7955076299999999</v>
      </c>
      <c r="C36">
        <v>-4.6128136619999998</v>
      </c>
      <c r="D36">
        <v>0.38413144300000002</v>
      </c>
      <c r="E36">
        <v>0</v>
      </c>
      <c r="F36">
        <v>4.1561409941774503</v>
      </c>
      <c r="G36">
        <v>-5.1793187760720096</v>
      </c>
      <c r="H36">
        <v>143.769169079139</v>
      </c>
      <c r="I36">
        <v>0</v>
      </c>
      <c r="J36">
        <v>2.0148958179999998</v>
      </c>
      <c r="K36">
        <v>-6.2513813630000001</v>
      </c>
      <c r="L36">
        <v>4.4026121419999997</v>
      </c>
      <c r="M36">
        <v>0</v>
      </c>
      <c r="N36">
        <v>1.9471378506600401</v>
      </c>
      <c r="O36">
        <v>-8.2249022782000001</v>
      </c>
      <c r="P36">
        <v>214.96150722799899</v>
      </c>
      <c r="Q36">
        <v>0</v>
      </c>
      <c r="R36">
        <v>2.014914986</v>
      </c>
      <c r="S36">
        <v>-8.6082980849999995</v>
      </c>
      <c r="T36">
        <v>55.815750139999999</v>
      </c>
      <c r="U36">
        <v>1</v>
      </c>
      <c r="V36">
        <v>0</v>
      </c>
      <c r="W36">
        <v>0</v>
      </c>
      <c r="X36">
        <v>7200</v>
      </c>
      <c r="Y36">
        <v>0</v>
      </c>
      <c r="Z36">
        <v>1.4916757721267899</v>
      </c>
      <c r="AA36">
        <v>-9.8321593389034891</v>
      </c>
      <c r="AB36">
        <v>134.29239300600599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1.6448908154737101</v>
      </c>
      <c r="AI36">
        <v>-9.8993947852622295</v>
      </c>
      <c r="AJ36">
        <v>182.233059934995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1.5016589326712799</v>
      </c>
      <c r="AQ36">
        <v>-9.9813690818845799</v>
      </c>
      <c r="AR36">
        <v>166.57782078000301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1.7087376860000001</v>
      </c>
      <c r="AY36">
        <v>-9.6685940230000007</v>
      </c>
      <c r="AZ36">
        <v>400.55001829999998</v>
      </c>
      <c r="BA36">
        <v>1</v>
      </c>
      <c r="BB36">
        <v>0</v>
      </c>
      <c r="BC36">
        <v>0</v>
      </c>
      <c r="BD36">
        <v>0</v>
      </c>
    </row>
    <row r="37" spans="1:56" x14ac:dyDescent="0.4">
      <c r="A37">
        <v>0</v>
      </c>
      <c r="B37">
        <v>2.6691838950000002</v>
      </c>
      <c r="C37">
        <v>-3.2619376600000001</v>
      </c>
      <c r="D37">
        <v>0.642491598</v>
      </c>
      <c r="E37">
        <v>0</v>
      </c>
      <c r="F37">
        <v>3.0410857040358001</v>
      </c>
      <c r="G37">
        <v>-8.4887833964679</v>
      </c>
      <c r="H37">
        <v>44.8345024350564</v>
      </c>
      <c r="I37">
        <v>0</v>
      </c>
      <c r="J37">
        <v>3.1059409009999999</v>
      </c>
      <c r="K37">
        <v>-5.5231010449999998</v>
      </c>
      <c r="L37">
        <v>2.6188380680000001</v>
      </c>
      <c r="M37">
        <v>0</v>
      </c>
      <c r="N37">
        <v>2.40948039168897</v>
      </c>
      <c r="O37">
        <v>-4.0828710587861199</v>
      </c>
      <c r="P37">
        <v>84.802992040000305</v>
      </c>
      <c r="Q37">
        <v>0</v>
      </c>
      <c r="R37">
        <v>1.9086975049999999</v>
      </c>
      <c r="S37">
        <v>-9.582226854</v>
      </c>
      <c r="T37">
        <v>82.572439630000005</v>
      </c>
      <c r="U37">
        <v>1</v>
      </c>
      <c r="V37">
        <v>0</v>
      </c>
      <c r="W37">
        <v>0</v>
      </c>
      <c r="X37">
        <v>7200</v>
      </c>
      <c r="Y37">
        <v>0</v>
      </c>
      <c r="Z37">
        <v>1.8033621460661999</v>
      </c>
      <c r="AA37">
        <v>-9.3574563976190408</v>
      </c>
      <c r="AB37">
        <v>77.3965478589962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1.50768985098431</v>
      </c>
      <c r="AI37">
        <v>-9.9752998231465799</v>
      </c>
      <c r="AJ37">
        <v>141.46652842799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2.3198772455885601</v>
      </c>
      <c r="AQ37">
        <v>-8.2126863624186708</v>
      </c>
      <c r="AR37">
        <v>163.816117875001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1.6610182120000001</v>
      </c>
      <c r="AY37">
        <v>-9.8696218170000005</v>
      </c>
      <c r="AZ37">
        <v>299.4159879</v>
      </c>
      <c r="BA37">
        <v>1</v>
      </c>
      <c r="BB37">
        <v>0</v>
      </c>
      <c r="BC37">
        <v>0</v>
      </c>
      <c r="BD37">
        <v>0</v>
      </c>
    </row>
    <row r="38" spans="1:56" x14ac:dyDescent="0.4">
      <c r="A38">
        <v>0</v>
      </c>
      <c r="B38">
        <v>1.9904520020000001</v>
      </c>
      <c r="C38">
        <v>-1.2342653889999999</v>
      </c>
      <c r="D38">
        <v>0.43626049300000003</v>
      </c>
      <c r="E38">
        <v>0</v>
      </c>
      <c r="F38">
        <v>1.7163252272626699</v>
      </c>
      <c r="G38">
        <v>-1.5906629467781299</v>
      </c>
      <c r="H38">
        <v>6.6647137920372099</v>
      </c>
      <c r="I38">
        <v>0</v>
      </c>
      <c r="J38">
        <v>2.219233091</v>
      </c>
      <c r="K38">
        <v>-7.0619178480000002</v>
      </c>
      <c r="L38">
        <v>4.0651891720000002</v>
      </c>
      <c r="M38">
        <v>0</v>
      </c>
      <c r="N38">
        <v>1.4938150520697999</v>
      </c>
      <c r="O38">
        <v>-8.5604446152303595</v>
      </c>
      <c r="P38">
        <v>259.01063127399499</v>
      </c>
      <c r="Q38">
        <v>0</v>
      </c>
      <c r="R38">
        <v>2.7980734869999999</v>
      </c>
      <c r="S38">
        <v>-6.3009157919999996</v>
      </c>
      <c r="T38">
        <v>83.565922920000006</v>
      </c>
      <c r="U38">
        <v>1</v>
      </c>
      <c r="V38">
        <v>0</v>
      </c>
      <c r="W38">
        <v>0</v>
      </c>
      <c r="X38">
        <v>7200</v>
      </c>
      <c r="Y38">
        <v>0</v>
      </c>
      <c r="Z38">
        <v>1.14044925311092</v>
      </c>
      <c r="AA38">
        <v>-9.8650807402581595</v>
      </c>
      <c r="AB38">
        <v>107.42023815299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1.94123241202801</v>
      </c>
      <c r="AI38">
        <v>-9.2746090566304709</v>
      </c>
      <c r="AJ38">
        <v>187.31257707499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2.1297049285544798</v>
      </c>
      <c r="AQ38">
        <v>-7.5409879145798904</v>
      </c>
      <c r="AR38">
        <v>127.568560957995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2.8191383729999999</v>
      </c>
      <c r="AY38">
        <v>-1.5534098160000001</v>
      </c>
      <c r="AZ38">
        <v>422.41760099999999</v>
      </c>
      <c r="BA38">
        <v>1</v>
      </c>
      <c r="BB38">
        <v>0</v>
      </c>
      <c r="BC38">
        <v>0</v>
      </c>
      <c r="BD38">
        <v>0</v>
      </c>
    </row>
    <row r="39" spans="1:56" x14ac:dyDescent="0.4">
      <c r="A39">
        <v>0</v>
      </c>
      <c r="B39">
        <v>3.1963692799999999</v>
      </c>
      <c r="C39">
        <v>-1.7062923780000001</v>
      </c>
      <c r="D39">
        <v>0.37551227700000001</v>
      </c>
      <c r="E39">
        <v>0</v>
      </c>
      <c r="F39">
        <v>2.8183422104768798</v>
      </c>
      <c r="G39">
        <v>-9.5444391639228794</v>
      </c>
      <c r="H39">
        <v>172.74120099400099</v>
      </c>
      <c r="I39">
        <v>0</v>
      </c>
      <c r="J39">
        <v>2.3583254070000002</v>
      </c>
      <c r="K39">
        <v>-5.1918196500000002</v>
      </c>
      <c r="L39">
        <v>4.4228374920000002</v>
      </c>
      <c r="M39">
        <v>0</v>
      </c>
      <c r="N39">
        <v>1.81109776977742</v>
      </c>
      <c r="O39">
        <v>-8.0490636680636598</v>
      </c>
      <c r="P39">
        <v>159.010678154998</v>
      </c>
      <c r="Q39">
        <v>0</v>
      </c>
      <c r="R39">
        <v>4.0738507630000003</v>
      </c>
      <c r="S39">
        <v>-3.558059595</v>
      </c>
      <c r="T39">
        <v>55.273441099999999</v>
      </c>
      <c r="U39">
        <v>1</v>
      </c>
      <c r="V39">
        <v>0</v>
      </c>
      <c r="W39">
        <v>0</v>
      </c>
      <c r="X39">
        <v>7200</v>
      </c>
      <c r="Y39">
        <v>0</v>
      </c>
      <c r="Z39">
        <v>1.49048512610006</v>
      </c>
      <c r="AA39">
        <v>-9.9648902068853999</v>
      </c>
      <c r="AB39">
        <v>108.02540072599299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3.09134761685005</v>
      </c>
      <c r="AI39">
        <v>-2.5630890899205201</v>
      </c>
      <c r="AJ39">
        <v>133.604764429997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2.3335731078098401</v>
      </c>
      <c r="AQ39">
        <v>-6.6575725998578399</v>
      </c>
      <c r="AR39">
        <v>231.62274723801201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2.4975318670000002</v>
      </c>
      <c r="AY39">
        <v>-5.9308101469999999</v>
      </c>
      <c r="AZ39">
        <v>520.33711989999995</v>
      </c>
      <c r="BA39">
        <v>1</v>
      </c>
      <c r="BB39">
        <v>0</v>
      </c>
      <c r="BC39">
        <v>0</v>
      </c>
      <c r="BD39">
        <v>0</v>
      </c>
    </row>
    <row r="40" spans="1:56" x14ac:dyDescent="0.4">
      <c r="A40">
        <v>0</v>
      </c>
      <c r="B40">
        <v>3.1805947909999999</v>
      </c>
      <c r="C40">
        <v>-7.1558938339999996</v>
      </c>
      <c r="D40">
        <v>0.425917135</v>
      </c>
      <c r="E40">
        <v>0</v>
      </c>
      <c r="F40">
        <v>3.26319516441683</v>
      </c>
      <c r="G40">
        <v>-8.8992237667275003</v>
      </c>
      <c r="H40">
        <v>485.57737630279701</v>
      </c>
      <c r="I40">
        <v>0</v>
      </c>
      <c r="J40">
        <v>2.098477586</v>
      </c>
      <c r="K40">
        <v>-7.0852950339999996</v>
      </c>
      <c r="L40">
        <v>4.6444230500000003</v>
      </c>
      <c r="M40">
        <v>0</v>
      </c>
      <c r="N40">
        <v>2.3073582278530198</v>
      </c>
      <c r="O40">
        <v>-3.7759475654681598</v>
      </c>
      <c r="P40">
        <v>154.497014531996</v>
      </c>
      <c r="Q40">
        <v>0</v>
      </c>
      <c r="R40">
        <v>1.9663972510000001</v>
      </c>
      <c r="S40">
        <v>-9.4302091059999995</v>
      </c>
      <c r="T40">
        <v>82.734114869999999</v>
      </c>
      <c r="U40">
        <v>1</v>
      </c>
      <c r="V40">
        <v>0</v>
      </c>
      <c r="W40">
        <v>0</v>
      </c>
      <c r="X40">
        <v>7200</v>
      </c>
      <c r="Y40">
        <v>0</v>
      </c>
      <c r="Z40">
        <v>1.6739218399715801</v>
      </c>
      <c r="AA40">
        <v>-9.7966603973055406</v>
      </c>
      <c r="AB40">
        <v>110.554248032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1.64696621886121</v>
      </c>
      <c r="AI40">
        <v>-9.8952601655560599</v>
      </c>
      <c r="AJ40">
        <v>182.816137285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1.5874674716636199</v>
      </c>
      <c r="AQ40">
        <v>-9.9222755566005194</v>
      </c>
      <c r="AR40">
        <v>168.85352606100699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1.602932</v>
      </c>
      <c r="AY40">
        <v>-9.9368015819999993</v>
      </c>
      <c r="AZ40">
        <v>202.2913935</v>
      </c>
      <c r="BA40">
        <v>1</v>
      </c>
      <c r="BB40">
        <v>0</v>
      </c>
      <c r="BC40">
        <v>0</v>
      </c>
      <c r="BD40">
        <v>0</v>
      </c>
    </row>
    <row r="41" spans="1:56" x14ac:dyDescent="0.4">
      <c r="A41">
        <v>0</v>
      </c>
      <c r="B41">
        <v>2.6901539470000002</v>
      </c>
      <c r="C41">
        <v>-3.8556970480000001</v>
      </c>
      <c r="D41">
        <v>0.33268035200000001</v>
      </c>
      <c r="E41">
        <v>0</v>
      </c>
      <c r="F41">
        <v>1.6323571422077101</v>
      </c>
      <c r="G41">
        <v>-9.1097589087622506</v>
      </c>
      <c r="H41">
        <v>158.636717567918</v>
      </c>
      <c r="I41">
        <v>0</v>
      </c>
      <c r="J41">
        <v>1.978933638</v>
      </c>
      <c r="K41">
        <v>-5.700350051</v>
      </c>
      <c r="L41">
        <v>4.5762716230000002</v>
      </c>
      <c r="M41">
        <v>0</v>
      </c>
      <c r="N41">
        <v>2.03139233141242</v>
      </c>
      <c r="O41">
        <v>-7.3019347431101096</v>
      </c>
      <c r="P41">
        <v>168.390119795993</v>
      </c>
      <c r="Q41">
        <v>0</v>
      </c>
      <c r="R41">
        <v>1.8422394049999999</v>
      </c>
      <c r="S41">
        <v>-9.0685121350000006</v>
      </c>
      <c r="T41">
        <v>79.313366239999993</v>
      </c>
      <c r="U41">
        <v>1</v>
      </c>
      <c r="V41">
        <v>0</v>
      </c>
      <c r="W41">
        <v>0</v>
      </c>
      <c r="X41">
        <v>7200</v>
      </c>
      <c r="Y41">
        <v>0</v>
      </c>
      <c r="Z41">
        <v>1.8345640911721299</v>
      </c>
      <c r="AA41">
        <v>-9.4507625193862506</v>
      </c>
      <c r="AB41">
        <v>109.138558281003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1.99780712917408</v>
      </c>
      <c r="AI41">
        <v>-9.0623909368580904</v>
      </c>
      <c r="AJ41">
        <v>188.21190673400901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1.6425105214526801</v>
      </c>
      <c r="AQ41">
        <v>-9.8799980623742591</v>
      </c>
      <c r="AR41">
        <v>260.32551390799898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1.7575880049999999</v>
      </c>
      <c r="AY41">
        <v>-9.4228352199999996</v>
      </c>
      <c r="AZ41">
        <v>199.54773789999999</v>
      </c>
      <c r="BA41">
        <v>1</v>
      </c>
      <c r="BB41">
        <v>0</v>
      </c>
      <c r="BC41">
        <v>0</v>
      </c>
      <c r="BD41">
        <v>0</v>
      </c>
    </row>
    <row r="42" spans="1:56" x14ac:dyDescent="0.4">
      <c r="A42">
        <v>0</v>
      </c>
      <c r="B42">
        <v>2.12918319</v>
      </c>
      <c r="C42">
        <v>-6.0476030950000004</v>
      </c>
      <c r="D42">
        <v>0.51679167299999995</v>
      </c>
      <c r="E42">
        <v>0</v>
      </c>
      <c r="F42">
        <v>3.07021164017319</v>
      </c>
      <c r="G42">
        <v>-5.9637209164205398</v>
      </c>
      <c r="H42">
        <v>29.0738311489112</v>
      </c>
      <c r="I42">
        <v>0</v>
      </c>
      <c r="J42">
        <v>2.819795761</v>
      </c>
      <c r="K42">
        <v>-1.4350415459999999</v>
      </c>
      <c r="L42">
        <v>3.4718541360000001</v>
      </c>
      <c r="M42">
        <v>0</v>
      </c>
      <c r="N42">
        <v>2.5205959442763599</v>
      </c>
      <c r="O42">
        <v>-6.1479357285909204</v>
      </c>
      <c r="P42">
        <v>154.52814785699499</v>
      </c>
      <c r="Q42">
        <v>0</v>
      </c>
      <c r="R42">
        <v>2.0292598100000001</v>
      </c>
      <c r="S42">
        <v>-7.6997923449999996</v>
      </c>
      <c r="T42">
        <v>79.825509359999998</v>
      </c>
      <c r="U42">
        <v>1</v>
      </c>
      <c r="V42">
        <v>0</v>
      </c>
      <c r="W42">
        <v>0</v>
      </c>
      <c r="X42">
        <v>7200</v>
      </c>
      <c r="Y42">
        <v>0</v>
      </c>
      <c r="Z42">
        <v>1.1603369313648799</v>
      </c>
      <c r="AA42">
        <v>-9.9680048600723303</v>
      </c>
      <c r="AB42">
        <v>138.451295257997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1.6371764077531801</v>
      </c>
      <c r="AI42">
        <v>-9.9117413375163999</v>
      </c>
      <c r="AJ42">
        <v>131.25849823199599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1.6268696827401501</v>
      </c>
      <c r="AQ42">
        <v>-9.9079189285475202</v>
      </c>
      <c r="AR42">
        <v>259.74774806799502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1.345110077</v>
      </c>
      <c r="AY42">
        <v>-9.9933818320000007</v>
      </c>
      <c r="AZ42">
        <v>202.7397508</v>
      </c>
      <c r="BA42">
        <v>1</v>
      </c>
      <c r="BB42">
        <v>0</v>
      </c>
      <c r="BC42">
        <v>0</v>
      </c>
      <c r="BD42">
        <v>0</v>
      </c>
    </row>
    <row r="43" spans="1:56" x14ac:dyDescent="0.4">
      <c r="A43">
        <v>0</v>
      </c>
      <c r="B43">
        <v>3.1550523180000001</v>
      </c>
      <c r="C43">
        <v>-4.8612771820000003</v>
      </c>
      <c r="D43">
        <v>0.54790239500000004</v>
      </c>
      <c r="E43">
        <v>0</v>
      </c>
      <c r="F43">
        <v>1.26331655355738</v>
      </c>
      <c r="G43">
        <v>-1.20500621884489</v>
      </c>
      <c r="H43">
        <v>2.0065364958718401</v>
      </c>
      <c r="I43">
        <v>0</v>
      </c>
      <c r="J43">
        <v>2.235342954</v>
      </c>
      <c r="K43">
        <v>-6.5387647119999999</v>
      </c>
      <c r="L43">
        <v>2.555230806</v>
      </c>
      <c r="M43">
        <v>0</v>
      </c>
      <c r="N43">
        <v>2.9726155745683802</v>
      </c>
      <c r="O43">
        <v>-2.2853112693062498</v>
      </c>
      <c r="P43">
        <v>52.355174601005203</v>
      </c>
      <c r="Q43">
        <v>0</v>
      </c>
      <c r="R43">
        <v>1.3020013459999999</v>
      </c>
      <c r="S43">
        <v>-9.6524957350000005</v>
      </c>
      <c r="T43">
        <v>49.778527029999999</v>
      </c>
      <c r="U43">
        <v>1</v>
      </c>
      <c r="V43">
        <v>0</v>
      </c>
      <c r="W43">
        <v>0</v>
      </c>
      <c r="X43">
        <v>7200</v>
      </c>
      <c r="Y43">
        <v>0</v>
      </c>
      <c r="Z43">
        <v>1.5568221293026601</v>
      </c>
      <c r="AA43">
        <v>-9.8030819609958701</v>
      </c>
      <c r="AB43">
        <v>84.365175215993006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1.8095612028576999</v>
      </c>
      <c r="AI43">
        <v>-9.4961138966033101</v>
      </c>
      <c r="AJ43">
        <v>139.933967221004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2.80764721209753</v>
      </c>
      <c r="AQ43">
        <v>-4.2865060818313996</v>
      </c>
      <c r="AR43">
        <v>195.43918406500501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1.3609253400000001</v>
      </c>
      <c r="AY43">
        <v>-9.9931037329999999</v>
      </c>
      <c r="AZ43">
        <v>391.16389370000002</v>
      </c>
      <c r="BA43">
        <v>1</v>
      </c>
      <c r="BB43">
        <v>0</v>
      </c>
      <c r="BC43">
        <v>0</v>
      </c>
      <c r="BD43">
        <v>0</v>
      </c>
    </row>
    <row r="44" spans="1:56" x14ac:dyDescent="0.4">
      <c r="A44">
        <v>0</v>
      </c>
      <c r="B44">
        <v>3.314555366</v>
      </c>
      <c r="C44">
        <v>-2.6809825549999999</v>
      </c>
      <c r="D44">
        <v>0.41268671200000001</v>
      </c>
      <c r="E44">
        <v>0</v>
      </c>
      <c r="F44">
        <v>2.0327581324961401</v>
      </c>
      <c r="G44">
        <v>-9.9941762435860308</v>
      </c>
      <c r="H44">
        <v>702.24853947502504</v>
      </c>
      <c r="I44">
        <v>0</v>
      </c>
      <c r="J44">
        <v>2.929923338</v>
      </c>
      <c r="K44">
        <v>-3.6907375450000002</v>
      </c>
      <c r="L44">
        <v>5.4852328789999998</v>
      </c>
      <c r="M44">
        <v>0</v>
      </c>
      <c r="N44">
        <v>1.61248096906294</v>
      </c>
      <c r="O44">
        <v>-8.8445499751125993</v>
      </c>
      <c r="P44">
        <v>182.00380019099899</v>
      </c>
      <c r="Q44">
        <v>0</v>
      </c>
      <c r="R44">
        <v>1.742815995</v>
      </c>
      <c r="S44">
        <v>-9.6778362599999994</v>
      </c>
      <c r="T44">
        <v>84.473492539999995</v>
      </c>
      <c r="U44">
        <v>1</v>
      </c>
      <c r="V44">
        <v>0</v>
      </c>
      <c r="W44">
        <v>0</v>
      </c>
      <c r="X44">
        <v>7200</v>
      </c>
      <c r="Y44">
        <v>0</v>
      </c>
      <c r="Z44">
        <v>2.4299151212682899</v>
      </c>
      <c r="AA44">
        <v>-6.39626115116093</v>
      </c>
      <c r="AB44">
        <v>87.024462564004295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1.36211376437041</v>
      </c>
      <c r="AI44">
        <v>-9.9731957202753492</v>
      </c>
      <c r="AJ44">
        <v>191.175459484002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1.64099012822983</v>
      </c>
      <c r="AQ44">
        <v>-9.8981606870825392</v>
      </c>
      <c r="AR44">
        <v>198.58781982400899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1.596266183</v>
      </c>
      <c r="AY44">
        <v>-9.9368210109999993</v>
      </c>
      <c r="AZ44">
        <v>243.05083189999999</v>
      </c>
      <c r="BA44">
        <v>1</v>
      </c>
      <c r="BB44">
        <v>0</v>
      </c>
      <c r="BC44">
        <v>0</v>
      </c>
      <c r="BD44">
        <v>0</v>
      </c>
    </row>
    <row r="45" spans="1:56" x14ac:dyDescent="0.4">
      <c r="A45">
        <v>0</v>
      </c>
      <c r="B45">
        <v>2.4446047019999999</v>
      </c>
      <c r="C45">
        <v>-5.623913892</v>
      </c>
      <c r="D45">
        <v>0.63391593899999998</v>
      </c>
      <c r="E45">
        <v>0</v>
      </c>
      <c r="F45">
        <v>2.6753957486642501</v>
      </c>
      <c r="G45">
        <v>-9.8954604508756407</v>
      </c>
      <c r="H45">
        <v>109.49895198480201</v>
      </c>
      <c r="I45">
        <v>0</v>
      </c>
      <c r="J45">
        <v>2.3044102550000001</v>
      </c>
      <c r="K45">
        <v>-4.5163621730000001</v>
      </c>
      <c r="L45">
        <v>3.8893279409999999</v>
      </c>
      <c r="M45">
        <v>0</v>
      </c>
      <c r="N45">
        <v>2.5428946259756602</v>
      </c>
      <c r="O45">
        <v>-1.6511417238252699</v>
      </c>
      <c r="P45">
        <v>16.0993055739963</v>
      </c>
      <c r="Q45">
        <v>0</v>
      </c>
      <c r="R45">
        <v>1.566368303</v>
      </c>
      <c r="S45">
        <v>-9.4028421580000003</v>
      </c>
      <c r="T45">
        <v>48.719922670000003</v>
      </c>
      <c r="U45">
        <v>1</v>
      </c>
      <c r="V45">
        <v>0</v>
      </c>
      <c r="W45">
        <v>0</v>
      </c>
      <c r="X45">
        <v>7200</v>
      </c>
      <c r="Y45">
        <v>0</v>
      </c>
      <c r="Z45">
        <v>2.3221013752994399</v>
      </c>
      <c r="AA45">
        <v>-6.6727239648171297</v>
      </c>
      <c r="AB45">
        <v>103.12542255799001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1.7525851206537999</v>
      </c>
      <c r="AI45">
        <v>-9.5653967321062208</v>
      </c>
      <c r="AJ45">
        <v>116.702640404997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1.5270780825610399</v>
      </c>
      <c r="AQ45">
        <v>-9.9707069472548202</v>
      </c>
      <c r="AR45">
        <v>228.892077377997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1.7152149839999999</v>
      </c>
      <c r="AY45">
        <v>-9.6402065829999994</v>
      </c>
      <c r="AZ45">
        <v>340.17110630000002</v>
      </c>
      <c r="BA45">
        <v>1</v>
      </c>
      <c r="BB45">
        <v>0</v>
      </c>
      <c r="BC45">
        <v>0</v>
      </c>
      <c r="BD45">
        <v>0</v>
      </c>
    </row>
    <row r="46" spans="1:56" x14ac:dyDescent="0.4">
      <c r="A46">
        <v>0</v>
      </c>
      <c r="B46">
        <v>2.4446047019999999</v>
      </c>
      <c r="C46">
        <v>-5.623913892</v>
      </c>
      <c r="D46">
        <v>0.62600388200000001</v>
      </c>
      <c r="E46">
        <v>0</v>
      </c>
      <c r="F46">
        <v>2.69692680199732</v>
      </c>
      <c r="G46">
        <v>-3.1988741794823099</v>
      </c>
      <c r="H46">
        <v>28.536911502014799</v>
      </c>
      <c r="I46">
        <v>0</v>
      </c>
      <c r="J46">
        <v>2.3484739989999999</v>
      </c>
      <c r="K46">
        <v>-5.4926682109999998</v>
      </c>
      <c r="L46">
        <v>4.6891467990000004</v>
      </c>
      <c r="M46">
        <v>0</v>
      </c>
      <c r="N46">
        <v>2.2338939822141302</v>
      </c>
      <c r="O46">
        <v>-6.0431029185039202</v>
      </c>
      <c r="P46">
        <v>803.07247462699797</v>
      </c>
      <c r="Q46">
        <v>0</v>
      </c>
      <c r="R46">
        <v>1.6069920520000001</v>
      </c>
      <c r="S46">
        <v>-9.8860134199999994</v>
      </c>
      <c r="T46">
        <v>82.946982419999998</v>
      </c>
      <c r="U46">
        <v>1</v>
      </c>
      <c r="V46">
        <v>0</v>
      </c>
      <c r="W46">
        <v>0</v>
      </c>
      <c r="X46">
        <v>7200</v>
      </c>
      <c r="Y46">
        <v>0</v>
      </c>
      <c r="Z46">
        <v>1.4884199482192599</v>
      </c>
      <c r="AA46">
        <v>-9.9700359384820594</v>
      </c>
      <c r="AB46">
        <v>100.849168426997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1.3623646377438099</v>
      </c>
      <c r="AI46">
        <v>-9.9553341092633598</v>
      </c>
      <c r="AJ46">
        <v>189.48955870499699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1.8123181071208101</v>
      </c>
      <c r="AQ46">
        <v>-9.23864185079427</v>
      </c>
      <c r="AR46">
        <v>144.673838582006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1.653149684</v>
      </c>
      <c r="AY46">
        <v>-9.8838966399999997</v>
      </c>
      <c r="AZ46">
        <v>420.4954788</v>
      </c>
      <c r="BA46">
        <v>1</v>
      </c>
      <c r="BB46">
        <v>0</v>
      </c>
      <c r="BC46">
        <v>0</v>
      </c>
      <c r="BD46">
        <v>0</v>
      </c>
    </row>
    <row r="47" spans="1:56" x14ac:dyDescent="0.4">
      <c r="A47">
        <v>0</v>
      </c>
      <c r="B47">
        <v>2.9879598810000001</v>
      </c>
      <c r="C47">
        <v>-7.3228637040000004</v>
      </c>
      <c r="D47">
        <v>0.39552610300000002</v>
      </c>
      <c r="E47">
        <v>0</v>
      </c>
      <c r="F47">
        <v>1.99045200152031</v>
      </c>
      <c r="G47">
        <v>-1.2342653888997299</v>
      </c>
      <c r="H47">
        <v>243.43390943901599</v>
      </c>
      <c r="I47">
        <v>0</v>
      </c>
      <c r="J47">
        <v>2.1863429289999998</v>
      </c>
      <c r="K47">
        <v>-5.0657380160000001</v>
      </c>
      <c r="L47">
        <v>4.4794834479999999</v>
      </c>
      <c r="M47">
        <v>0</v>
      </c>
      <c r="N47">
        <v>2.3023458120724798</v>
      </c>
      <c r="O47">
        <v>-5.5202918895573596</v>
      </c>
      <c r="P47">
        <v>127.110342943007</v>
      </c>
      <c r="Q47">
        <v>0</v>
      </c>
      <c r="R47">
        <v>2.1060294449999999</v>
      </c>
      <c r="S47">
        <v>-9.1120074049999999</v>
      </c>
      <c r="T47">
        <v>83.209003429999996</v>
      </c>
      <c r="U47">
        <v>1</v>
      </c>
      <c r="V47">
        <v>0</v>
      </c>
      <c r="W47">
        <v>0</v>
      </c>
      <c r="X47">
        <v>7200</v>
      </c>
      <c r="Y47">
        <v>0</v>
      </c>
      <c r="Z47">
        <v>1.6529791262064</v>
      </c>
      <c r="AA47">
        <v>-9.7227001243109896</v>
      </c>
      <c r="AB47">
        <v>75.342811393013093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1.54104697971136</v>
      </c>
      <c r="AI47">
        <v>-9.9000637424426792</v>
      </c>
      <c r="AJ47">
        <v>140.28443522499501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1.34098650861403</v>
      </c>
      <c r="AQ47">
        <v>-9.98592308646049</v>
      </c>
      <c r="AR47">
        <v>195.415134790004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1.721852969</v>
      </c>
      <c r="AY47">
        <v>-9.5667806219999996</v>
      </c>
      <c r="AZ47">
        <v>327.0718124</v>
      </c>
      <c r="BA47">
        <v>1</v>
      </c>
      <c r="BB47">
        <v>0</v>
      </c>
      <c r="BC47">
        <v>0</v>
      </c>
      <c r="BD47">
        <v>0</v>
      </c>
    </row>
    <row r="48" spans="1:56" x14ac:dyDescent="0.4">
      <c r="A48">
        <v>0</v>
      </c>
      <c r="B48">
        <v>2.2110102550000001</v>
      </c>
      <c r="C48">
        <v>-6.7918738139999997</v>
      </c>
      <c r="D48">
        <v>0.51922030500000005</v>
      </c>
      <c r="E48">
        <v>0</v>
      </c>
      <c r="F48">
        <v>4.67704581819517</v>
      </c>
      <c r="G48">
        <v>-2.2745591562596998</v>
      </c>
      <c r="H48">
        <v>319.42252563894698</v>
      </c>
      <c r="I48">
        <v>0</v>
      </c>
      <c r="J48">
        <v>2.405792124</v>
      </c>
      <c r="K48">
        <v>-6.3745292979999997</v>
      </c>
      <c r="L48">
        <v>4.4224697190000004</v>
      </c>
      <c r="M48">
        <v>0</v>
      </c>
      <c r="N48">
        <v>2.3786954909338101</v>
      </c>
      <c r="O48">
        <v>-2.6960379156769498</v>
      </c>
      <c r="P48">
        <v>25.160333534993601</v>
      </c>
      <c r="Q48">
        <v>0</v>
      </c>
      <c r="R48">
        <v>4.2207601260000001</v>
      </c>
      <c r="S48">
        <v>-2.1234561049999998</v>
      </c>
      <c r="T48">
        <v>55.492147029999998</v>
      </c>
      <c r="U48">
        <v>1</v>
      </c>
      <c r="V48">
        <v>0</v>
      </c>
      <c r="W48">
        <v>0</v>
      </c>
      <c r="X48">
        <v>7200</v>
      </c>
      <c r="Y48">
        <v>0</v>
      </c>
      <c r="Z48">
        <v>2.4327575202283098</v>
      </c>
      <c r="AA48">
        <v>-6.3821692868270601</v>
      </c>
      <c r="AB48">
        <v>85.055988798005203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1.6129305236079201</v>
      </c>
      <c r="AI48">
        <v>-9.9353319769435497</v>
      </c>
      <c r="AJ48">
        <v>199.37915350998799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1.7514341891820799</v>
      </c>
      <c r="AQ48">
        <v>-9.4480988782900397</v>
      </c>
      <c r="AR48">
        <v>261.54853882400403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1.660545795</v>
      </c>
      <c r="AY48">
        <v>-9.8704253580000003</v>
      </c>
      <c r="AZ48">
        <v>422.54817159999999</v>
      </c>
      <c r="BA48">
        <v>1</v>
      </c>
      <c r="BB48">
        <v>0</v>
      </c>
      <c r="BC48">
        <v>0</v>
      </c>
      <c r="BD48">
        <v>0</v>
      </c>
    </row>
    <row r="49" spans="1:56" x14ac:dyDescent="0.4">
      <c r="A49">
        <v>0</v>
      </c>
      <c r="B49">
        <v>3.3749528519999998</v>
      </c>
      <c r="C49">
        <v>-3.0684652510000001</v>
      </c>
      <c r="D49">
        <v>0.39619617299999998</v>
      </c>
      <c r="E49">
        <v>0</v>
      </c>
      <c r="F49">
        <v>1.88685847647728</v>
      </c>
      <c r="G49">
        <v>-9.5704739487289192</v>
      </c>
      <c r="H49">
        <v>449.60206386283897</v>
      </c>
      <c r="I49">
        <v>0</v>
      </c>
      <c r="J49">
        <v>2.7355091100000002</v>
      </c>
      <c r="K49">
        <v>-1.917248466</v>
      </c>
      <c r="L49">
        <v>4.2223415989999999</v>
      </c>
      <c r="M49">
        <v>0</v>
      </c>
      <c r="N49">
        <v>2.8874329356398301</v>
      </c>
      <c r="O49">
        <v>-2.8191430413120302</v>
      </c>
      <c r="P49">
        <v>61.712821710010701</v>
      </c>
      <c r="Q49">
        <v>0</v>
      </c>
      <c r="R49">
        <v>1.78003584</v>
      </c>
      <c r="S49">
        <v>-9.4743470589999994</v>
      </c>
      <c r="T49">
        <v>83.493295709999998</v>
      </c>
      <c r="U49">
        <v>1</v>
      </c>
      <c r="V49">
        <v>0</v>
      </c>
      <c r="W49">
        <v>0</v>
      </c>
      <c r="X49">
        <v>7200</v>
      </c>
      <c r="Y49">
        <v>0</v>
      </c>
      <c r="Z49">
        <v>1.1325835690858601</v>
      </c>
      <c r="AA49">
        <v>-9.97230518759104</v>
      </c>
      <c r="AB49">
        <v>138.558954006992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1.6546638796853099</v>
      </c>
      <c r="AI49">
        <v>-9.8793322916848894</v>
      </c>
      <c r="AJ49">
        <v>182.11952527199099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1.45044386936596</v>
      </c>
      <c r="AQ49">
        <v>-9.9883635543028593</v>
      </c>
      <c r="AR49">
        <v>259.48773306900603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1.603583684</v>
      </c>
      <c r="AY49">
        <v>-9.9255129859999993</v>
      </c>
      <c r="AZ49">
        <v>243.42627899999999</v>
      </c>
      <c r="BA49">
        <v>1</v>
      </c>
      <c r="BB49">
        <v>0</v>
      </c>
      <c r="BC49">
        <v>0</v>
      </c>
      <c r="BD49">
        <v>0</v>
      </c>
    </row>
    <row r="50" spans="1:56" x14ac:dyDescent="0.4">
      <c r="A50">
        <v>0</v>
      </c>
      <c r="B50">
        <v>3.664192828</v>
      </c>
      <c r="C50">
        <v>-5.2804276090000002</v>
      </c>
      <c r="D50">
        <v>0.41152986000000003</v>
      </c>
      <c r="E50">
        <v>0</v>
      </c>
      <c r="F50">
        <v>2.67447818863325</v>
      </c>
      <c r="G50">
        <v>-9.7326959040944203</v>
      </c>
      <c r="H50">
        <v>418.07734426297202</v>
      </c>
      <c r="I50">
        <v>0</v>
      </c>
      <c r="J50">
        <v>1.820755503</v>
      </c>
      <c r="K50">
        <v>-8.0991553070000002</v>
      </c>
      <c r="L50">
        <v>4.4110796160000003</v>
      </c>
      <c r="M50">
        <v>0</v>
      </c>
      <c r="N50">
        <v>2.1785486129917802</v>
      </c>
      <c r="O50">
        <v>-8.0079759596009499</v>
      </c>
      <c r="P50">
        <v>175.73685589899799</v>
      </c>
      <c r="Q50">
        <v>0</v>
      </c>
      <c r="R50">
        <v>1.5732609360000001</v>
      </c>
      <c r="S50">
        <v>-9.2338728440000004</v>
      </c>
      <c r="T50">
        <v>48.157558569999999</v>
      </c>
      <c r="U50">
        <v>1</v>
      </c>
      <c r="V50">
        <v>0</v>
      </c>
      <c r="W50">
        <v>0</v>
      </c>
      <c r="X50">
        <v>7200</v>
      </c>
      <c r="Y50">
        <v>0</v>
      </c>
      <c r="Z50">
        <v>1.54702986058072</v>
      </c>
      <c r="AA50">
        <v>-9.9015956163881107</v>
      </c>
      <c r="AB50">
        <v>75.576623005006695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1.6543153080403099</v>
      </c>
      <c r="AI50">
        <v>-9.8719594727049103</v>
      </c>
      <c r="AJ50">
        <v>116.372686923001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1.67241887140238</v>
      </c>
      <c r="AQ50">
        <v>-9.8174622563845695</v>
      </c>
      <c r="AR50">
        <v>121.792857323991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1.7219526300000001</v>
      </c>
      <c r="AY50">
        <v>-9.7979536980000006</v>
      </c>
      <c r="AZ50">
        <v>339.08598999999998</v>
      </c>
      <c r="BA50">
        <v>1</v>
      </c>
      <c r="BB50">
        <v>0</v>
      </c>
      <c r="BC50">
        <v>0</v>
      </c>
      <c r="BD50">
        <v>0</v>
      </c>
    </row>
    <row r="51" spans="1:56" x14ac:dyDescent="0.4">
      <c r="A51">
        <v>0</v>
      </c>
      <c r="B51">
        <v>1.8436378600000001</v>
      </c>
      <c r="C51">
        <v>-1.479935861</v>
      </c>
      <c r="D51">
        <v>0.41920323500000001</v>
      </c>
      <c r="E51">
        <v>0</v>
      </c>
      <c r="F51">
        <v>2.1224184734902001</v>
      </c>
      <c r="G51">
        <v>-6.8259879377886197</v>
      </c>
      <c r="H51">
        <v>83.865020950790495</v>
      </c>
      <c r="I51">
        <v>0</v>
      </c>
      <c r="J51">
        <v>2.3647862480000001</v>
      </c>
      <c r="K51">
        <v>-4.2276114070000004</v>
      </c>
      <c r="L51">
        <v>4.9045228999999999</v>
      </c>
      <c r="M51">
        <v>0</v>
      </c>
      <c r="N51">
        <v>2.9050406306853498</v>
      </c>
      <c r="O51">
        <v>-7.1108114700282599</v>
      </c>
      <c r="P51">
        <v>97.170069072002605</v>
      </c>
      <c r="Q51">
        <v>0</v>
      </c>
      <c r="R51">
        <v>0.88307763100000003</v>
      </c>
      <c r="S51">
        <v>-9.9533175699999994</v>
      </c>
      <c r="T51">
        <v>47.906738259999997</v>
      </c>
      <c r="U51">
        <v>1</v>
      </c>
      <c r="V51">
        <v>0</v>
      </c>
      <c r="W51">
        <v>0</v>
      </c>
      <c r="X51">
        <v>7200</v>
      </c>
      <c r="Y51">
        <v>0</v>
      </c>
      <c r="Z51">
        <v>1.6907759279936501</v>
      </c>
      <c r="AA51">
        <v>-9.7912278690578898</v>
      </c>
      <c r="AB51">
        <v>108.448590218002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1.7852916412142901</v>
      </c>
      <c r="AI51">
        <v>-9.6162036411266705</v>
      </c>
      <c r="AJ51">
        <v>191.831454516999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1.5757370921286</v>
      </c>
      <c r="AQ51">
        <v>-9.9525371870011305</v>
      </c>
      <c r="AR51">
        <v>147.155664602993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1.4580805290000001</v>
      </c>
      <c r="AY51">
        <v>-9.9855080429999994</v>
      </c>
      <c r="AZ51">
        <v>159.8951117</v>
      </c>
      <c r="BA51">
        <v>1</v>
      </c>
      <c r="BB51">
        <v>0</v>
      </c>
      <c r="BC51">
        <v>0</v>
      </c>
      <c r="BD51">
        <v>0</v>
      </c>
    </row>
    <row r="52" spans="1:56" x14ac:dyDescent="0.4">
      <c r="A52">
        <v>0</v>
      </c>
      <c r="B52">
        <v>1.323497892</v>
      </c>
      <c r="C52">
        <v>-1.164258383</v>
      </c>
      <c r="D52">
        <v>0.49636749600000002</v>
      </c>
      <c r="E52">
        <v>0</v>
      </c>
      <c r="F52">
        <v>3.3793674967907399</v>
      </c>
      <c r="G52">
        <v>-5.2443554175322298</v>
      </c>
      <c r="H52">
        <v>80.857091243145902</v>
      </c>
      <c r="I52">
        <v>0</v>
      </c>
      <c r="J52">
        <v>2.0127343579999999</v>
      </c>
      <c r="K52">
        <v>-6.2858955559999998</v>
      </c>
      <c r="L52">
        <v>5.4605537149999996</v>
      </c>
      <c r="M52">
        <v>0</v>
      </c>
      <c r="N52">
        <v>2.78291955457646</v>
      </c>
      <c r="O52">
        <v>-4.5595006778645999</v>
      </c>
      <c r="P52">
        <v>95.238507118003298</v>
      </c>
      <c r="Q52">
        <v>0</v>
      </c>
      <c r="R52">
        <v>2.588718471</v>
      </c>
      <c r="S52">
        <v>-1.8003552199999999</v>
      </c>
      <c r="T52">
        <v>56.292788289999997</v>
      </c>
      <c r="U52">
        <v>1</v>
      </c>
      <c r="V52">
        <v>0</v>
      </c>
      <c r="W52">
        <v>0</v>
      </c>
      <c r="X52">
        <v>7200</v>
      </c>
      <c r="Y52">
        <v>0</v>
      </c>
      <c r="Z52">
        <v>1.5118443558788901</v>
      </c>
      <c r="AA52">
        <v>-9.9594758887433699</v>
      </c>
      <c r="AB52">
        <v>102.437750051001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2.8178450302177001</v>
      </c>
      <c r="AI52">
        <v>-4.8924251232723099</v>
      </c>
      <c r="AJ52">
        <v>187.44993281300401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1.6027360916973601</v>
      </c>
      <c r="AQ52">
        <v>-9.9323147825126004</v>
      </c>
      <c r="AR52">
        <v>229.35901233200201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1.687878161</v>
      </c>
      <c r="AY52">
        <v>-9.7626714779999997</v>
      </c>
      <c r="AZ52">
        <v>194.46728719999999</v>
      </c>
      <c r="BA52">
        <v>1</v>
      </c>
      <c r="BB52">
        <v>0</v>
      </c>
      <c r="BC52">
        <v>0</v>
      </c>
      <c r="BD52">
        <v>7200</v>
      </c>
    </row>
    <row r="53" spans="1:56" x14ac:dyDescent="0.4">
      <c r="A53">
        <v>0</v>
      </c>
      <c r="B53">
        <v>3.603302775</v>
      </c>
      <c r="C53">
        <v>-3.237628087</v>
      </c>
      <c r="D53">
        <v>0.39597936700000003</v>
      </c>
      <c r="E53">
        <v>0</v>
      </c>
      <c r="F53">
        <v>3.0646453712311201</v>
      </c>
      <c r="G53">
        <v>-2.59060611028471</v>
      </c>
      <c r="H53">
        <v>31.5762268761172</v>
      </c>
      <c r="I53">
        <v>0</v>
      </c>
      <c r="J53">
        <v>1.4412187430000001</v>
      </c>
      <c r="K53">
        <v>-8.7043697299999998</v>
      </c>
      <c r="L53">
        <v>5.4744194730000002</v>
      </c>
      <c r="M53">
        <v>0</v>
      </c>
      <c r="N53">
        <v>2.8049303058647101</v>
      </c>
      <c r="O53">
        <v>-2.8792422315566402</v>
      </c>
      <c r="P53">
        <v>25.196066924996501</v>
      </c>
      <c r="Q53">
        <v>0</v>
      </c>
      <c r="R53">
        <v>1.6974340459999999</v>
      </c>
      <c r="S53">
        <v>-1.2905314539999999</v>
      </c>
      <c r="T53">
        <v>48.71202744</v>
      </c>
      <c r="U53">
        <v>1</v>
      </c>
      <c r="V53">
        <v>0</v>
      </c>
      <c r="W53">
        <v>0</v>
      </c>
      <c r="X53">
        <v>7200</v>
      </c>
      <c r="Y53">
        <v>0</v>
      </c>
      <c r="Z53">
        <v>1.52918741421269</v>
      </c>
      <c r="AA53">
        <v>-9.9778374195884894</v>
      </c>
      <c r="AB53">
        <v>136.96084569300001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1.50805357830585</v>
      </c>
      <c r="AI53">
        <v>-9.9710300766088107</v>
      </c>
      <c r="AJ53">
        <v>132.54006793499801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2.7006576916321299</v>
      </c>
      <c r="AQ53">
        <v>-1.67758744195959</v>
      </c>
      <c r="AR53">
        <v>197.86388820401001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1.682570999</v>
      </c>
      <c r="AY53">
        <v>-9.8623239300000005</v>
      </c>
      <c r="AZ53">
        <v>340.2121588</v>
      </c>
      <c r="BA53">
        <v>1</v>
      </c>
      <c r="BB53">
        <v>0</v>
      </c>
      <c r="BC53">
        <v>0</v>
      </c>
      <c r="BD53">
        <v>7200</v>
      </c>
    </row>
    <row r="54" spans="1:56" x14ac:dyDescent="0.4">
      <c r="A54">
        <v>0</v>
      </c>
      <c r="B54">
        <v>1.4996487000000001</v>
      </c>
      <c r="C54">
        <v>-2.1543170090000001</v>
      </c>
      <c r="D54">
        <v>0.415938953</v>
      </c>
      <c r="E54">
        <v>0</v>
      </c>
      <c r="F54">
        <v>2.4417318448732299</v>
      </c>
      <c r="G54">
        <v>-6.2311796115667804</v>
      </c>
      <c r="H54">
        <v>64.456846937071504</v>
      </c>
      <c r="I54">
        <v>0</v>
      </c>
      <c r="J54">
        <v>2.0837492150000001</v>
      </c>
      <c r="K54">
        <v>-7.2360801500000003</v>
      </c>
      <c r="L54">
        <v>5.1618505929999996</v>
      </c>
      <c r="M54">
        <v>0</v>
      </c>
      <c r="N54">
        <v>2.5917310726269398</v>
      </c>
      <c r="O54">
        <v>-7.3364765905213201</v>
      </c>
      <c r="P54">
        <v>204.91179761900199</v>
      </c>
      <c r="Q54">
        <v>0</v>
      </c>
      <c r="R54">
        <v>2.5497121649999999</v>
      </c>
      <c r="S54">
        <v>-4.1944883559999999</v>
      </c>
      <c r="T54">
        <v>47.044282099999997</v>
      </c>
      <c r="U54">
        <v>1</v>
      </c>
      <c r="V54">
        <v>0</v>
      </c>
      <c r="W54">
        <v>0</v>
      </c>
      <c r="X54">
        <v>0</v>
      </c>
      <c r="Y54">
        <v>0</v>
      </c>
      <c r="Z54">
        <v>1.5733142818014401</v>
      </c>
      <c r="AA54">
        <v>-9.7256866494394796</v>
      </c>
      <c r="AB54">
        <v>43.0314369599946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2.4640539057723401</v>
      </c>
      <c r="AI54">
        <v>-7.4743229659279402</v>
      </c>
      <c r="AJ54">
        <v>197.99028767800999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1.7340413065311699</v>
      </c>
      <c r="AQ54">
        <v>-9.5054956911017108</v>
      </c>
      <c r="AR54">
        <v>227.34861800499399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3.1013240839999998</v>
      </c>
      <c r="AY54">
        <v>-3.0389014300000001</v>
      </c>
      <c r="AZ54">
        <v>419.76672760000002</v>
      </c>
      <c r="BA54">
        <v>1</v>
      </c>
      <c r="BB54">
        <v>0</v>
      </c>
      <c r="BC54">
        <v>0</v>
      </c>
      <c r="BD54">
        <v>7200</v>
      </c>
    </row>
    <row r="55" spans="1:56" x14ac:dyDescent="0.4">
      <c r="A55">
        <v>0</v>
      </c>
      <c r="B55">
        <v>3.6143759809999998</v>
      </c>
      <c r="C55">
        <v>-2.1288667010000002</v>
      </c>
      <c r="D55">
        <v>0.42268583300000001</v>
      </c>
      <c r="E55">
        <v>0</v>
      </c>
      <c r="F55">
        <v>2.1786870969843601</v>
      </c>
      <c r="G55">
        <v>-6.4612704098750804</v>
      </c>
      <c r="H55">
        <v>36.178135258844101</v>
      </c>
      <c r="I55">
        <v>0</v>
      </c>
      <c r="J55">
        <v>2.6734940040000001</v>
      </c>
      <c r="K55">
        <v>-5.1035434879999997</v>
      </c>
      <c r="L55">
        <v>2.1421819800000002</v>
      </c>
      <c r="M55">
        <v>0</v>
      </c>
      <c r="N55">
        <v>2.5319627345042099</v>
      </c>
      <c r="O55">
        <v>-4.7805279453875196</v>
      </c>
      <c r="P55">
        <v>56.220773683991801</v>
      </c>
      <c r="Q55">
        <v>0</v>
      </c>
      <c r="R55">
        <v>1.499482972</v>
      </c>
      <c r="S55">
        <v>-9.4115004740000003</v>
      </c>
      <c r="T55">
        <v>81.546277070000002</v>
      </c>
      <c r="U55">
        <v>1</v>
      </c>
      <c r="V55">
        <v>0</v>
      </c>
      <c r="W55">
        <v>0</v>
      </c>
      <c r="X55">
        <v>0</v>
      </c>
      <c r="Y55">
        <v>0</v>
      </c>
      <c r="Z55">
        <v>1.62942261946987</v>
      </c>
      <c r="AA55">
        <v>-9.8453171969803499</v>
      </c>
      <c r="AB55">
        <v>44.640233634010599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1.38671935079308</v>
      </c>
      <c r="AI55">
        <v>-9.9210716899022504</v>
      </c>
      <c r="AJ55">
        <v>184.51884122099699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1.6221249405481899</v>
      </c>
      <c r="AQ55">
        <v>-9.9148846688060797</v>
      </c>
      <c r="AR55">
        <v>261.883654165998</v>
      </c>
      <c r="AS55">
        <v>1</v>
      </c>
      <c r="AT55">
        <v>0</v>
      </c>
      <c r="AU55">
        <v>0</v>
      </c>
      <c r="AV55">
        <v>7200</v>
      </c>
      <c r="AW55">
        <v>0</v>
      </c>
      <c r="AX55">
        <v>3.1963078949999999</v>
      </c>
      <c r="AY55">
        <v>-1.8532328739999999</v>
      </c>
      <c r="AZ55">
        <v>162.86271009999999</v>
      </c>
      <c r="BA55">
        <v>1</v>
      </c>
      <c r="BB55">
        <v>0</v>
      </c>
      <c r="BC55">
        <v>0</v>
      </c>
      <c r="BD55">
        <v>7200</v>
      </c>
    </row>
    <row r="56" spans="1:56" x14ac:dyDescent="0.4">
      <c r="A56">
        <v>0</v>
      </c>
      <c r="B56">
        <v>3.4664954610000001</v>
      </c>
      <c r="C56">
        <v>-2.4082538429999998</v>
      </c>
      <c r="D56">
        <v>0.46673652799999998</v>
      </c>
      <c r="E56">
        <v>0</v>
      </c>
      <c r="F56">
        <v>2.8277287266243301</v>
      </c>
      <c r="G56">
        <v>-6.1262323495329296</v>
      </c>
      <c r="H56">
        <v>68.7301731270272</v>
      </c>
      <c r="I56">
        <v>0</v>
      </c>
      <c r="J56">
        <v>1.7124626249999999</v>
      </c>
      <c r="K56">
        <v>-8.5354835250000001</v>
      </c>
      <c r="L56">
        <v>4.0447283450000002</v>
      </c>
      <c r="M56">
        <v>0</v>
      </c>
      <c r="N56">
        <v>2.10259987485232</v>
      </c>
      <c r="O56">
        <v>-6.4924151168036497</v>
      </c>
      <c r="P56">
        <v>183.39623007000699</v>
      </c>
      <c r="Q56">
        <v>0</v>
      </c>
      <c r="R56">
        <v>1.3500688540000001</v>
      </c>
      <c r="S56">
        <v>-9.4750217150000005</v>
      </c>
      <c r="T56">
        <v>55.307264429999996</v>
      </c>
      <c r="U56">
        <v>1</v>
      </c>
      <c r="V56">
        <v>0</v>
      </c>
      <c r="W56">
        <v>0</v>
      </c>
      <c r="X56">
        <v>0</v>
      </c>
      <c r="Y56">
        <v>0</v>
      </c>
      <c r="Z56">
        <v>1.5824142669480801</v>
      </c>
      <c r="AA56">
        <v>-9.9559145363395292</v>
      </c>
      <c r="AB56">
        <v>135.23074332199701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3.50413792438495</v>
      </c>
      <c r="AI56">
        <v>-4.2165645359710204</v>
      </c>
      <c r="AJ56">
        <v>140.70600915899499</v>
      </c>
      <c r="AK56">
        <v>1</v>
      </c>
      <c r="AL56">
        <v>0</v>
      </c>
      <c r="AM56">
        <v>0</v>
      </c>
      <c r="AN56">
        <v>7200</v>
      </c>
      <c r="AO56">
        <v>0</v>
      </c>
      <c r="AP56">
        <v>1.52427647609484</v>
      </c>
      <c r="AQ56">
        <v>-9.9704715700653495</v>
      </c>
      <c r="AR56">
        <v>124.577862478006</v>
      </c>
      <c r="AS56">
        <v>1</v>
      </c>
      <c r="AT56">
        <v>0</v>
      </c>
      <c r="AU56">
        <v>0</v>
      </c>
      <c r="AV56">
        <v>7200</v>
      </c>
      <c r="AW56">
        <v>0</v>
      </c>
      <c r="AX56">
        <v>1.6796945910000001</v>
      </c>
      <c r="AY56">
        <v>-9.7926784740000006</v>
      </c>
      <c r="AZ56">
        <v>323.686463</v>
      </c>
      <c r="BA56">
        <v>1</v>
      </c>
      <c r="BB56">
        <v>0</v>
      </c>
      <c r="BC56">
        <v>0</v>
      </c>
      <c r="BD56">
        <v>7200</v>
      </c>
    </row>
    <row r="57" spans="1:56" x14ac:dyDescent="0.4">
      <c r="A57">
        <v>0</v>
      </c>
      <c r="B57">
        <v>1.654216047</v>
      </c>
      <c r="C57">
        <v>-3.9633015409999999</v>
      </c>
      <c r="D57">
        <v>0.71609907699999997</v>
      </c>
      <c r="E57">
        <v>0</v>
      </c>
      <c r="F57">
        <v>3.4161079486132202</v>
      </c>
      <c r="G57">
        <v>-3.0099779003918701</v>
      </c>
      <c r="H57">
        <v>41.207606083946303</v>
      </c>
      <c r="I57">
        <v>0</v>
      </c>
      <c r="J57">
        <v>2.109864059</v>
      </c>
      <c r="K57">
        <v>-5.7937391309999997</v>
      </c>
      <c r="L57">
        <v>5.9404914729999998</v>
      </c>
      <c r="M57">
        <v>0</v>
      </c>
      <c r="N57">
        <v>2.0387795186342901</v>
      </c>
      <c r="O57">
        <v>-7.6688366941567097</v>
      </c>
      <c r="P57">
        <v>143.85580798701201</v>
      </c>
      <c r="Q57">
        <v>0</v>
      </c>
      <c r="R57">
        <v>1.371236659</v>
      </c>
      <c r="S57">
        <v>-9.4640757509999993</v>
      </c>
      <c r="T57">
        <v>48.944760870000003</v>
      </c>
      <c r="U57">
        <v>1</v>
      </c>
      <c r="V57">
        <v>0</v>
      </c>
      <c r="W57">
        <v>0</v>
      </c>
      <c r="X57">
        <v>0</v>
      </c>
      <c r="Y57">
        <v>0</v>
      </c>
      <c r="Z57">
        <v>1.2960125752049101</v>
      </c>
      <c r="AA57">
        <v>-9.9860605655718899</v>
      </c>
      <c r="AB57">
        <v>108.600370781001</v>
      </c>
      <c r="AC57">
        <v>1</v>
      </c>
      <c r="AD57">
        <v>0</v>
      </c>
      <c r="AE57">
        <v>0</v>
      </c>
      <c r="AF57">
        <v>7200</v>
      </c>
      <c r="AG57">
        <v>0</v>
      </c>
      <c r="AH57">
        <v>1.6017677488191799</v>
      </c>
      <c r="AI57">
        <v>-9.9437824060970197</v>
      </c>
      <c r="AJ57">
        <v>131.88847013100099</v>
      </c>
      <c r="AK57">
        <v>1</v>
      </c>
      <c r="AL57">
        <v>0</v>
      </c>
      <c r="AM57">
        <v>0</v>
      </c>
      <c r="AN57">
        <v>7200</v>
      </c>
      <c r="AO57">
        <v>0</v>
      </c>
      <c r="AP57">
        <v>1.62897269844494</v>
      </c>
      <c r="AQ57">
        <v>-9.8844215098793704</v>
      </c>
      <c r="AR57">
        <v>142.923405943001</v>
      </c>
      <c r="AS57">
        <v>1</v>
      </c>
      <c r="AT57">
        <v>0</v>
      </c>
      <c r="AU57">
        <v>0</v>
      </c>
      <c r="AV57">
        <v>7200</v>
      </c>
      <c r="AW57">
        <v>0</v>
      </c>
      <c r="AX57">
        <v>1.8647458859999999</v>
      </c>
      <c r="AY57">
        <v>-8.9085857169999993</v>
      </c>
      <c r="AZ57">
        <v>322.1349434</v>
      </c>
      <c r="BA57">
        <v>1</v>
      </c>
      <c r="BB57">
        <v>0</v>
      </c>
      <c r="BC57">
        <v>0</v>
      </c>
      <c r="BD57">
        <v>7200</v>
      </c>
    </row>
    <row r="58" spans="1:56" x14ac:dyDescent="0.4">
      <c r="A58">
        <v>0</v>
      </c>
      <c r="B58">
        <v>2.3830113289999999</v>
      </c>
      <c r="C58">
        <v>-6.2901639359999999</v>
      </c>
      <c r="D58">
        <v>0.58981132199999997</v>
      </c>
      <c r="E58">
        <v>0</v>
      </c>
      <c r="F58">
        <v>3.2333693241955999</v>
      </c>
      <c r="G58">
        <v>-4.3559525451070398</v>
      </c>
      <c r="H58">
        <v>581.03486584895199</v>
      </c>
      <c r="I58">
        <v>0</v>
      </c>
      <c r="J58">
        <v>1.501368909</v>
      </c>
      <c r="K58">
        <v>-0.817235869</v>
      </c>
      <c r="L58">
        <v>4.0159550279999996</v>
      </c>
      <c r="M58">
        <v>0</v>
      </c>
      <c r="N58">
        <v>1.8932825052315301</v>
      </c>
      <c r="O58">
        <v>-7.1817810474364103</v>
      </c>
      <c r="P58">
        <v>219.956885999999</v>
      </c>
      <c r="Q58">
        <v>0</v>
      </c>
      <c r="R58">
        <v>1.8496388829999999</v>
      </c>
      <c r="S58">
        <v>-9.5160827819999998</v>
      </c>
      <c r="T58">
        <v>54.001479199999999</v>
      </c>
      <c r="U58">
        <v>1</v>
      </c>
      <c r="V58">
        <v>0</v>
      </c>
      <c r="W58">
        <v>0</v>
      </c>
      <c r="X58">
        <v>0</v>
      </c>
      <c r="Y58">
        <v>0</v>
      </c>
      <c r="Z58">
        <v>1.4956309000928401</v>
      </c>
      <c r="AA58">
        <v>-9.8012564891206395</v>
      </c>
      <c r="AB58">
        <v>137.13180885300901</v>
      </c>
      <c r="AC58">
        <v>1</v>
      </c>
      <c r="AD58">
        <v>0</v>
      </c>
      <c r="AE58">
        <v>0</v>
      </c>
      <c r="AF58">
        <v>7200</v>
      </c>
      <c r="AG58">
        <v>0</v>
      </c>
      <c r="AH58">
        <v>1.6150951875659401</v>
      </c>
      <c r="AI58">
        <v>-9.9213903618233097</v>
      </c>
      <c r="AJ58">
        <v>130.67794175999001</v>
      </c>
      <c r="AK58">
        <v>1</v>
      </c>
      <c r="AL58">
        <v>0</v>
      </c>
      <c r="AM58">
        <v>0</v>
      </c>
      <c r="AN58">
        <v>7200</v>
      </c>
      <c r="AO58">
        <v>0</v>
      </c>
      <c r="AP58">
        <v>1.63209069464328</v>
      </c>
      <c r="AQ58">
        <v>-9.9041274032644999</v>
      </c>
      <c r="AR58">
        <v>198.042545743999</v>
      </c>
      <c r="AS58">
        <v>1</v>
      </c>
      <c r="AT58">
        <v>0</v>
      </c>
      <c r="AU58">
        <v>0</v>
      </c>
      <c r="AV58">
        <v>7200</v>
      </c>
      <c r="AW58">
        <v>0</v>
      </c>
      <c r="AX58">
        <v>1.290348142</v>
      </c>
      <c r="AY58">
        <v>-9.9913420869999996</v>
      </c>
      <c r="AZ58">
        <v>338.59911920000002</v>
      </c>
      <c r="BA58">
        <v>1</v>
      </c>
      <c r="BB58">
        <v>0</v>
      </c>
      <c r="BC58">
        <v>0</v>
      </c>
      <c r="BD58">
        <v>7200</v>
      </c>
    </row>
    <row r="59" spans="1:56" x14ac:dyDescent="0.4">
      <c r="A59">
        <v>0</v>
      </c>
      <c r="B59">
        <v>1.4996487000000001</v>
      </c>
      <c r="C59">
        <v>-2.1543170090000001</v>
      </c>
      <c r="D59">
        <v>0.52956542399999995</v>
      </c>
      <c r="E59">
        <v>0</v>
      </c>
      <c r="F59">
        <v>2.68627015905883</v>
      </c>
      <c r="G59">
        <v>-1.8456817006714801</v>
      </c>
      <c r="H59">
        <v>4.8815985538530997</v>
      </c>
      <c r="I59">
        <v>0</v>
      </c>
      <c r="J59">
        <v>1.939351442</v>
      </c>
      <c r="K59">
        <v>-7.9587769789999996</v>
      </c>
      <c r="L59">
        <v>4.2853530500000003</v>
      </c>
      <c r="M59">
        <v>0</v>
      </c>
      <c r="N59">
        <v>2.24359233401323</v>
      </c>
      <c r="O59">
        <v>-6.4048039472282596</v>
      </c>
      <c r="P59">
        <v>25.244373492998399</v>
      </c>
      <c r="Q59">
        <v>0</v>
      </c>
      <c r="R59">
        <v>4.5099093769999996</v>
      </c>
      <c r="S59">
        <v>-1.503869363</v>
      </c>
      <c r="T59">
        <v>55.43217336</v>
      </c>
      <c r="U59">
        <v>1</v>
      </c>
      <c r="V59">
        <v>0</v>
      </c>
      <c r="W59">
        <v>0</v>
      </c>
      <c r="X59">
        <v>0</v>
      </c>
      <c r="Y59">
        <v>0</v>
      </c>
      <c r="Z59">
        <v>1.53499419366225</v>
      </c>
      <c r="AA59">
        <v>-9.9634186412063404</v>
      </c>
      <c r="AB59">
        <v>103.035311202998</v>
      </c>
      <c r="AC59">
        <v>1</v>
      </c>
      <c r="AD59">
        <v>0</v>
      </c>
      <c r="AE59">
        <v>0</v>
      </c>
      <c r="AF59">
        <v>7200</v>
      </c>
      <c r="AG59">
        <v>0</v>
      </c>
      <c r="AH59">
        <v>3.0644815610310299</v>
      </c>
      <c r="AI59">
        <v>-4.0032540640972698</v>
      </c>
      <c r="AJ59">
        <v>189.92562206399401</v>
      </c>
      <c r="AK59">
        <v>1</v>
      </c>
      <c r="AL59">
        <v>0</v>
      </c>
      <c r="AM59">
        <v>0</v>
      </c>
      <c r="AN59">
        <v>7200</v>
      </c>
      <c r="AO59">
        <v>0</v>
      </c>
      <c r="AP59">
        <v>1.44958177037754</v>
      </c>
      <c r="AQ59">
        <v>-9.9857956034450801</v>
      </c>
      <c r="AR59">
        <v>144.449222238006</v>
      </c>
      <c r="AS59">
        <v>1</v>
      </c>
      <c r="AT59">
        <v>0</v>
      </c>
      <c r="AU59">
        <v>0</v>
      </c>
      <c r="AV59">
        <v>7200</v>
      </c>
      <c r="AW59">
        <v>0</v>
      </c>
      <c r="AX59">
        <v>1.833392481</v>
      </c>
      <c r="AY59">
        <v>-9.060976235</v>
      </c>
      <c r="AZ59">
        <v>193.99248489999999</v>
      </c>
      <c r="BA59">
        <v>1</v>
      </c>
      <c r="BB59">
        <v>0</v>
      </c>
      <c r="BC59">
        <v>0</v>
      </c>
      <c r="BD59">
        <v>7200</v>
      </c>
    </row>
    <row r="60" spans="1:56" x14ac:dyDescent="0.4">
      <c r="A60">
        <v>0</v>
      </c>
      <c r="B60">
        <v>1.800015489</v>
      </c>
      <c r="C60">
        <v>-4.6115642340000003</v>
      </c>
      <c r="D60">
        <v>0.45586122299999998</v>
      </c>
      <c r="E60">
        <v>0</v>
      </c>
      <c r="F60">
        <v>3.0118676522733101</v>
      </c>
      <c r="G60">
        <v>-9.87672319924744</v>
      </c>
      <c r="H60">
        <v>11.367454971186801</v>
      </c>
      <c r="I60">
        <v>0</v>
      </c>
      <c r="J60">
        <v>1.8906072970000001</v>
      </c>
      <c r="K60">
        <v>-6.9213003899999999</v>
      </c>
      <c r="L60">
        <v>4.9626716489999998</v>
      </c>
      <c r="M60">
        <v>0</v>
      </c>
      <c r="N60">
        <v>1.9154747598559201</v>
      </c>
      <c r="O60">
        <v>-7.3942557931488198</v>
      </c>
      <c r="P60">
        <v>217.334776869</v>
      </c>
      <c r="Q60">
        <v>0</v>
      </c>
      <c r="R60">
        <v>1.269482489</v>
      </c>
      <c r="S60">
        <v>-9.5709461190000003</v>
      </c>
      <c r="T60">
        <v>47.979245859999999</v>
      </c>
      <c r="U60">
        <v>1</v>
      </c>
      <c r="V60">
        <v>0</v>
      </c>
      <c r="W60">
        <v>0</v>
      </c>
      <c r="X60">
        <v>0</v>
      </c>
      <c r="Y60">
        <v>0</v>
      </c>
      <c r="Z60">
        <v>1.4110286161104899</v>
      </c>
      <c r="AA60">
        <v>-9.9626715292625896</v>
      </c>
      <c r="AB60">
        <v>84.830413711999398</v>
      </c>
      <c r="AC60">
        <v>1</v>
      </c>
      <c r="AD60">
        <v>0</v>
      </c>
      <c r="AE60">
        <v>0</v>
      </c>
      <c r="AF60">
        <v>7200</v>
      </c>
      <c r="AG60">
        <v>0</v>
      </c>
      <c r="AH60">
        <v>1.9327368299399801</v>
      </c>
      <c r="AI60">
        <v>-9.0354452206566105</v>
      </c>
      <c r="AJ60">
        <v>118.351554061009</v>
      </c>
      <c r="AK60">
        <v>1</v>
      </c>
      <c r="AL60">
        <v>0</v>
      </c>
      <c r="AM60">
        <v>0</v>
      </c>
      <c r="AN60">
        <v>7200</v>
      </c>
      <c r="AO60">
        <v>0</v>
      </c>
      <c r="AP60">
        <v>3.34908828887087</v>
      </c>
      <c r="AQ60">
        <v>-3.4010017237304102</v>
      </c>
      <c r="AR60">
        <v>167.43409289399199</v>
      </c>
      <c r="AS60">
        <v>1</v>
      </c>
      <c r="AT60">
        <v>0</v>
      </c>
      <c r="AU60">
        <v>0</v>
      </c>
      <c r="AV60">
        <v>7200</v>
      </c>
      <c r="AW60">
        <v>0</v>
      </c>
      <c r="AX60">
        <v>1.6468093150000001</v>
      </c>
      <c r="AY60">
        <v>-9.8745071400000004</v>
      </c>
      <c r="AZ60">
        <v>159.93650389999999</v>
      </c>
      <c r="BA60">
        <v>1</v>
      </c>
      <c r="BB60">
        <v>0</v>
      </c>
      <c r="BC60">
        <v>0</v>
      </c>
      <c r="BD60">
        <v>7200</v>
      </c>
    </row>
    <row r="61" spans="1:56" x14ac:dyDescent="0.4">
      <c r="A61">
        <v>0</v>
      </c>
      <c r="B61">
        <v>2.9032337849999998</v>
      </c>
      <c r="C61">
        <v>-1.5068369749999999</v>
      </c>
      <c r="D61">
        <v>0.432692048</v>
      </c>
      <c r="E61">
        <v>0</v>
      </c>
      <c r="F61">
        <v>3.90114573271617</v>
      </c>
      <c r="G61">
        <v>-3.04336129567558</v>
      </c>
      <c r="H61">
        <v>52.548140593105899</v>
      </c>
      <c r="I61">
        <v>0</v>
      </c>
      <c r="J61">
        <v>2.230509471</v>
      </c>
      <c r="K61">
        <v>-5.1590704399999998</v>
      </c>
      <c r="L61">
        <v>4.5720937199999998</v>
      </c>
      <c r="M61">
        <v>0</v>
      </c>
      <c r="N61">
        <v>2.1655228715782702</v>
      </c>
      <c r="O61">
        <v>-7.5169125789546998</v>
      </c>
      <c r="P61">
        <v>127.650035810002</v>
      </c>
      <c r="Q61">
        <v>0</v>
      </c>
      <c r="R61">
        <v>1.2400313329999999</v>
      </c>
      <c r="S61">
        <v>-9.7168752919999992</v>
      </c>
      <c r="T61">
        <v>49.122534739999999</v>
      </c>
      <c r="U61">
        <v>1</v>
      </c>
      <c r="V61">
        <v>0</v>
      </c>
      <c r="W61">
        <v>0</v>
      </c>
      <c r="X61">
        <v>0</v>
      </c>
      <c r="Y61">
        <v>0</v>
      </c>
      <c r="Z61">
        <v>2.5820807915748398</v>
      </c>
      <c r="AA61">
        <v>-1.4088259832722501</v>
      </c>
      <c r="AB61">
        <v>137.59348994000101</v>
      </c>
      <c r="AC61">
        <v>1</v>
      </c>
      <c r="AD61">
        <v>0</v>
      </c>
      <c r="AE61">
        <v>0</v>
      </c>
      <c r="AF61">
        <v>7200</v>
      </c>
      <c r="AG61">
        <v>0</v>
      </c>
      <c r="AH61">
        <v>1.64836396197966</v>
      </c>
      <c r="AI61">
        <v>-9.8823495561713894</v>
      </c>
      <c r="AJ61">
        <v>196.405242909007</v>
      </c>
      <c r="AK61">
        <v>1</v>
      </c>
      <c r="AL61">
        <v>0</v>
      </c>
      <c r="AM61">
        <v>0</v>
      </c>
      <c r="AN61">
        <v>7200</v>
      </c>
      <c r="AO61">
        <v>0</v>
      </c>
      <c r="AP61">
        <v>1.5402507884435801</v>
      </c>
      <c r="AQ61">
        <v>-9.9726289453527297</v>
      </c>
      <c r="AR61">
        <v>123.531355953004</v>
      </c>
      <c r="AS61">
        <v>1</v>
      </c>
      <c r="AT61">
        <v>0</v>
      </c>
      <c r="AU61">
        <v>0</v>
      </c>
      <c r="AV61">
        <v>7200</v>
      </c>
      <c r="AW61">
        <v>0</v>
      </c>
      <c r="AX61">
        <v>1.7858040260000001</v>
      </c>
      <c r="AY61">
        <v>-9.5549801110000008</v>
      </c>
      <c r="AZ61">
        <v>419.71764569999999</v>
      </c>
      <c r="BA61">
        <v>1</v>
      </c>
      <c r="BB61">
        <v>0</v>
      </c>
      <c r="BC61">
        <v>0</v>
      </c>
      <c r="BD61">
        <v>7200</v>
      </c>
    </row>
    <row r="62" spans="1:56" x14ac:dyDescent="0.4">
      <c r="A62">
        <v>0</v>
      </c>
      <c r="B62">
        <v>3.2967749460000002</v>
      </c>
      <c r="C62">
        <v>-5.9199540180000003</v>
      </c>
      <c r="D62">
        <v>0.43274351</v>
      </c>
      <c r="E62">
        <v>0</v>
      </c>
      <c r="F62">
        <v>1.7546080321933499</v>
      </c>
      <c r="G62">
        <v>-3.90373971372337</v>
      </c>
      <c r="H62">
        <v>11.6142096261028</v>
      </c>
      <c r="I62">
        <v>0</v>
      </c>
      <c r="J62">
        <v>2.0430512950000002</v>
      </c>
      <c r="K62">
        <v>-7.2060649459999997</v>
      </c>
      <c r="L62">
        <v>5.3988666350000001</v>
      </c>
      <c r="M62">
        <v>0</v>
      </c>
      <c r="N62">
        <v>2.44218006974589</v>
      </c>
      <c r="O62">
        <v>-3.7551108263173201</v>
      </c>
      <c r="P62">
        <v>76.523564351998999</v>
      </c>
      <c r="Q62">
        <v>0</v>
      </c>
      <c r="R62">
        <v>2.4182585599999999</v>
      </c>
      <c r="S62">
        <v>-5.113271943</v>
      </c>
      <c r="T62">
        <v>49.719639440000002</v>
      </c>
      <c r="U62">
        <v>1</v>
      </c>
      <c r="V62">
        <v>0</v>
      </c>
      <c r="W62">
        <v>0</v>
      </c>
      <c r="X62">
        <v>0</v>
      </c>
      <c r="Y62">
        <v>0</v>
      </c>
      <c r="Z62">
        <v>1.6592272692182199</v>
      </c>
      <c r="AA62">
        <v>-9.6851986771972598</v>
      </c>
      <c r="AB62">
        <v>76.262102712993496</v>
      </c>
      <c r="AC62">
        <v>1</v>
      </c>
      <c r="AD62">
        <v>0</v>
      </c>
      <c r="AE62">
        <v>0</v>
      </c>
      <c r="AF62">
        <v>7200</v>
      </c>
      <c r="AG62">
        <v>0</v>
      </c>
      <c r="AH62">
        <v>1.6628193418408601</v>
      </c>
      <c r="AI62">
        <v>-9.8690107822610003</v>
      </c>
      <c r="AJ62">
        <v>190.19576338600001</v>
      </c>
      <c r="AK62">
        <v>1</v>
      </c>
      <c r="AL62">
        <v>0</v>
      </c>
      <c r="AM62">
        <v>0</v>
      </c>
      <c r="AN62">
        <v>7200</v>
      </c>
      <c r="AO62">
        <v>0</v>
      </c>
      <c r="AP62">
        <v>1.3471231547176199</v>
      </c>
      <c r="AQ62">
        <v>-9.9915599240041892</v>
      </c>
      <c r="AR62">
        <v>228.212373453992</v>
      </c>
      <c r="AS62">
        <v>1</v>
      </c>
      <c r="AT62">
        <v>0</v>
      </c>
      <c r="AU62">
        <v>0</v>
      </c>
      <c r="AV62">
        <v>7200</v>
      </c>
      <c r="AW62">
        <v>0</v>
      </c>
      <c r="AX62">
        <v>1.614663129</v>
      </c>
      <c r="AY62">
        <v>-9.9455856570000005</v>
      </c>
      <c r="AZ62">
        <v>323.1009694</v>
      </c>
      <c r="BA62">
        <v>1</v>
      </c>
      <c r="BB62">
        <v>0</v>
      </c>
      <c r="BC62">
        <v>0</v>
      </c>
      <c r="BD62">
        <v>7200</v>
      </c>
    </row>
    <row r="63" spans="1:56" x14ac:dyDescent="0.4">
      <c r="A63">
        <v>0</v>
      </c>
      <c r="B63">
        <v>3.1963692799999999</v>
      </c>
      <c r="C63">
        <v>-1.7062923780000001</v>
      </c>
      <c r="D63">
        <v>0.39935242100000001</v>
      </c>
      <c r="E63">
        <v>0</v>
      </c>
      <c r="F63">
        <v>4.5192335862938702</v>
      </c>
      <c r="G63">
        <v>-4.3836543276327804</v>
      </c>
      <c r="H63">
        <v>33.437356087844798</v>
      </c>
      <c r="I63">
        <v>0</v>
      </c>
      <c r="J63">
        <v>1.7671075469999999</v>
      </c>
      <c r="K63">
        <v>-8.2546008989999997</v>
      </c>
      <c r="L63">
        <v>3.861772534</v>
      </c>
      <c r="M63">
        <v>0</v>
      </c>
      <c r="N63">
        <v>2.7384442435554899</v>
      </c>
      <c r="O63">
        <v>-2.17401516089557</v>
      </c>
      <c r="P63">
        <v>45.474305306997799</v>
      </c>
      <c r="Q63">
        <v>0</v>
      </c>
      <c r="R63">
        <v>0.97236226599999998</v>
      </c>
      <c r="S63">
        <v>-9.7211010370000004</v>
      </c>
      <c r="T63">
        <v>54.468823839999999</v>
      </c>
      <c r="U63">
        <v>1</v>
      </c>
      <c r="V63">
        <v>0</v>
      </c>
      <c r="W63">
        <v>0</v>
      </c>
      <c r="X63">
        <v>0</v>
      </c>
      <c r="Y63">
        <v>0</v>
      </c>
      <c r="Z63">
        <v>1.1464020470765299</v>
      </c>
      <c r="AA63">
        <v>-9.9962045203902292</v>
      </c>
      <c r="AB63">
        <v>74.915307167990207</v>
      </c>
      <c r="AC63">
        <v>1</v>
      </c>
      <c r="AD63">
        <v>0</v>
      </c>
      <c r="AE63">
        <v>0</v>
      </c>
      <c r="AF63">
        <v>7200</v>
      </c>
      <c r="AG63">
        <v>0</v>
      </c>
      <c r="AH63">
        <v>1.70043907961051</v>
      </c>
      <c r="AI63">
        <v>-9.8193225486041609</v>
      </c>
      <c r="AJ63">
        <v>190.24166580500599</v>
      </c>
      <c r="AK63">
        <v>1</v>
      </c>
      <c r="AL63">
        <v>0</v>
      </c>
      <c r="AM63">
        <v>0</v>
      </c>
      <c r="AN63">
        <v>7200</v>
      </c>
      <c r="AO63">
        <v>0</v>
      </c>
      <c r="AP63">
        <v>2.15950687097475</v>
      </c>
      <c r="AQ63">
        <v>-7.4955934772687698</v>
      </c>
      <c r="AR63">
        <v>197.97775606100899</v>
      </c>
      <c r="AS63">
        <v>1</v>
      </c>
      <c r="AT63">
        <v>0</v>
      </c>
      <c r="AU63">
        <v>0</v>
      </c>
      <c r="AV63">
        <v>7200</v>
      </c>
      <c r="AW63">
        <v>0</v>
      </c>
      <c r="AX63">
        <v>3.0300866040000001</v>
      </c>
      <c r="AY63">
        <v>-1.9747993909999999</v>
      </c>
      <c r="AZ63">
        <v>417.22854260000003</v>
      </c>
      <c r="BA63">
        <v>1</v>
      </c>
      <c r="BB63">
        <v>0</v>
      </c>
      <c r="BC63">
        <v>0</v>
      </c>
      <c r="BD63">
        <v>7200</v>
      </c>
    </row>
    <row r="64" spans="1:56" x14ac:dyDescent="0.4">
      <c r="A64">
        <v>0</v>
      </c>
      <c r="B64">
        <v>3.0365434059999998</v>
      </c>
      <c r="C64">
        <v>-6.7290517430000003</v>
      </c>
      <c r="D64">
        <v>0.45174017900000002</v>
      </c>
      <c r="E64">
        <v>0</v>
      </c>
      <c r="F64">
        <v>4.4918288603488001</v>
      </c>
      <c r="G64">
        <v>-4.5539005340243701</v>
      </c>
      <c r="H64">
        <v>26.5914021970238</v>
      </c>
      <c r="I64">
        <v>0</v>
      </c>
      <c r="J64">
        <v>2.1017039190000002</v>
      </c>
      <c r="K64">
        <v>-7.8099342170000003</v>
      </c>
      <c r="L64">
        <v>4.5725887570000001</v>
      </c>
      <c r="M64">
        <v>0</v>
      </c>
      <c r="N64">
        <v>2.1102004943225201</v>
      </c>
      <c r="O64">
        <v>-5.4234269424686996</v>
      </c>
      <c r="P64">
        <v>79.299387284001497</v>
      </c>
      <c r="Q64">
        <v>0</v>
      </c>
      <c r="R64">
        <v>3.239527088</v>
      </c>
      <c r="S64">
        <v>-6.8095612919999997</v>
      </c>
      <c r="T64">
        <v>54.888551409999998</v>
      </c>
      <c r="U64">
        <v>1</v>
      </c>
      <c r="V64">
        <v>0</v>
      </c>
      <c r="W64">
        <v>0</v>
      </c>
      <c r="X64">
        <v>0</v>
      </c>
      <c r="Y64">
        <v>0</v>
      </c>
      <c r="Z64">
        <v>3.6775727641642302</v>
      </c>
      <c r="AA64">
        <v>-0.62640023080264795</v>
      </c>
      <c r="AB64">
        <v>43.974373118995501</v>
      </c>
      <c r="AC64">
        <v>1</v>
      </c>
      <c r="AD64">
        <v>0</v>
      </c>
      <c r="AE64">
        <v>0</v>
      </c>
      <c r="AF64">
        <v>7200</v>
      </c>
      <c r="AG64">
        <v>0</v>
      </c>
      <c r="AH64">
        <v>2.1494696063187302</v>
      </c>
      <c r="AI64">
        <v>-7.8379157615828499</v>
      </c>
      <c r="AJ64">
        <v>190.49421742900401</v>
      </c>
      <c r="AK64">
        <v>1</v>
      </c>
      <c r="AL64">
        <v>0</v>
      </c>
      <c r="AM64">
        <v>0</v>
      </c>
      <c r="AN64">
        <v>7200</v>
      </c>
      <c r="AO64">
        <v>0</v>
      </c>
      <c r="AP64">
        <v>1.6585559622619701</v>
      </c>
      <c r="AQ64">
        <v>-9.8826904948394692</v>
      </c>
      <c r="AR64">
        <v>195.079537953992</v>
      </c>
      <c r="AS64">
        <v>1</v>
      </c>
      <c r="AT64">
        <v>0</v>
      </c>
      <c r="AU64">
        <v>0</v>
      </c>
      <c r="AV64">
        <v>7200</v>
      </c>
      <c r="AW64">
        <v>0</v>
      </c>
      <c r="AX64">
        <v>1.64211562</v>
      </c>
      <c r="AY64">
        <v>-9.8984016100000005</v>
      </c>
      <c r="AZ64">
        <v>162.9496991</v>
      </c>
      <c r="BA64">
        <v>1</v>
      </c>
      <c r="BB64">
        <v>0</v>
      </c>
      <c r="BC64">
        <v>0</v>
      </c>
      <c r="BD64">
        <v>7200</v>
      </c>
    </row>
    <row r="65" spans="1:56" x14ac:dyDescent="0.4">
      <c r="A65">
        <v>0</v>
      </c>
      <c r="B65">
        <v>3.772525173</v>
      </c>
      <c r="C65">
        <v>-2.299165517</v>
      </c>
      <c r="D65">
        <v>0.34960625499999998</v>
      </c>
      <c r="E65">
        <v>0</v>
      </c>
      <c r="F65">
        <v>2.8073076698318</v>
      </c>
      <c r="G65">
        <v>-9.9213978841323094</v>
      </c>
      <c r="H65">
        <v>94.479170232079895</v>
      </c>
      <c r="I65">
        <v>0</v>
      </c>
      <c r="J65">
        <v>1.9733945260000001</v>
      </c>
      <c r="K65">
        <v>-7.4248782469999997</v>
      </c>
      <c r="L65">
        <v>5.444900852</v>
      </c>
      <c r="M65">
        <v>0</v>
      </c>
      <c r="N65">
        <v>2.1310671472201301</v>
      </c>
      <c r="O65">
        <v>-8.4707323163628594</v>
      </c>
      <c r="P65">
        <v>119.805632881994</v>
      </c>
      <c r="Q65">
        <v>0</v>
      </c>
      <c r="R65">
        <v>1.2975587820000001</v>
      </c>
      <c r="S65">
        <v>-9.715229227</v>
      </c>
      <c r="T65">
        <v>80.854038579999994</v>
      </c>
      <c r="U65">
        <v>1</v>
      </c>
      <c r="V65">
        <v>0</v>
      </c>
      <c r="W65">
        <v>0</v>
      </c>
      <c r="X65">
        <v>0</v>
      </c>
      <c r="Y65">
        <v>0</v>
      </c>
      <c r="Z65">
        <v>1.0823344627385001</v>
      </c>
      <c r="AA65">
        <v>-9.9949129946491304</v>
      </c>
      <c r="AB65">
        <v>87.997623782997806</v>
      </c>
      <c r="AC65">
        <v>1</v>
      </c>
      <c r="AD65">
        <v>0</v>
      </c>
      <c r="AE65">
        <v>0</v>
      </c>
      <c r="AF65">
        <v>7200</v>
      </c>
      <c r="AG65">
        <v>0</v>
      </c>
      <c r="AH65">
        <v>1.6120447504713999</v>
      </c>
      <c r="AI65">
        <v>-9.9331861072219603</v>
      </c>
      <c r="AJ65">
        <v>198.42003797500999</v>
      </c>
      <c r="AK65">
        <v>1</v>
      </c>
      <c r="AL65">
        <v>0</v>
      </c>
      <c r="AM65">
        <v>0</v>
      </c>
      <c r="AN65">
        <v>7200</v>
      </c>
      <c r="AO65">
        <v>0</v>
      </c>
      <c r="AP65">
        <v>1.49422245311435</v>
      </c>
      <c r="AQ65">
        <v>-9.9142975998568197</v>
      </c>
      <c r="AR65">
        <v>126.534149058003</v>
      </c>
      <c r="AS65">
        <v>1</v>
      </c>
      <c r="AT65">
        <v>0</v>
      </c>
      <c r="AU65">
        <v>0</v>
      </c>
      <c r="AV65">
        <v>7200</v>
      </c>
      <c r="AW65">
        <v>0</v>
      </c>
      <c r="AX65">
        <v>1.5297763579999999</v>
      </c>
      <c r="AY65">
        <v>-9.9706777550000005</v>
      </c>
      <c r="AZ65">
        <v>160.57767480000001</v>
      </c>
      <c r="BA65">
        <v>1</v>
      </c>
      <c r="BB65">
        <v>0</v>
      </c>
      <c r="BC65">
        <v>0</v>
      </c>
      <c r="BD65">
        <v>7200</v>
      </c>
    </row>
    <row r="66" spans="1:56" x14ac:dyDescent="0.4">
      <c r="A66">
        <v>0</v>
      </c>
      <c r="B66">
        <v>3.4618088239999998</v>
      </c>
      <c r="C66">
        <v>-3.0438815959999999</v>
      </c>
      <c r="D66">
        <v>0.41914344799999997</v>
      </c>
      <c r="E66">
        <v>0</v>
      </c>
      <c r="F66">
        <v>2.5177942464854</v>
      </c>
      <c r="G66">
        <v>-7.8792450236296601</v>
      </c>
      <c r="H66">
        <v>60.928903081919998</v>
      </c>
      <c r="I66">
        <v>0</v>
      </c>
      <c r="J66">
        <v>2.2602596949999998</v>
      </c>
      <c r="K66">
        <v>-5.1172455579999996</v>
      </c>
      <c r="L66">
        <v>4.1384445779999997</v>
      </c>
      <c r="M66">
        <v>0</v>
      </c>
      <c r="N66">
        <v>2.5866959940813601</v>
      </c>
      <c r="O66">
        <v>-6.0638143337215098</v>
      </c>
      <c r="P66">
        <v>160.97700327700201</v>
      </c>
      <c r="Q66">
        <v>0</v>
      </c>
      <c r="R66">
        <v>2.142650062</v>
      </c>
      <c r="S66">
        <v>-8.6919271420000008</v>
      </c>
      <c r="T66">
        <v>56.3450512</v>
      </c>
      <c r="U66">
        <v>1</v>
      </c>
      <c r="V66">
        <v>0</v>
      </c>
      <c r="W66">
        <v>0</v>
      </c>
      <c r="X66">
        <v>0</v>
      </c>
      <c r="Y66">
        <v>0</v>
      </c>
      <c r="Z66">
        <v>1.6916805622650799</v>
      </c>
      <c r="AA66">
        <v>-9.6085209587035507</v>
      </c>
      <c r="AB66">
        <v>86.911490676997303</v>
      </c>
      <c r="AC66">
        <v>1</v>
      </c>
      <c r="AD66">
        <v>0</v>
      </c>
      <c r="AE66">
        <v>0</v>
      </c>
      <c r="AF66">
        <v>7200</v>
      </c>
      <c r="AG66">
        <v>0</v>
      </c>
      <c r="AH66">
        <v>1.56266585136925</v>
      </c>
      <c r="AI66">
        <v>-9.9191703652568695</v>
      </c>
      <c r="AJ66">
        <v>116.527553168998</v>
      </c>
      <c r="AK66">
        <v>1</v>
      </c>
      <c r="AL66">
        <v>0</v>
      </c>
      <c r="AM66">
        <v>0</v>
      </c>
      <c r="AN66">
        <v>7200</v>
      </c>
      <c r="AO66">
        <v>0</v>
      </c>
      <c r="AP66">
        <v>1.4107381014310501</v>
      </c>
      <c r="AQ66">
        <v>-9.9895623381683105</v>
      </c>
      <c r="AR66">
        <v>148.509177105996</v>
      </c>
      <c r="AS66">
        <v>1</v>
      </c>
      <c r="AT66">
        <v>0</v>
      </c>
      <c r="AU66">
        <v>0</v>
      </c>
      <c r="AV66">
        <v>7200</v>
      </c>
      <c r="AW66">
        <v>0</v>
      </c>
      <c r="AX66">
        <v>1.914773061</v>
      </c>
      <c r="AY66">
        <v>-8.6667643909999992</v>
      </c>
      <c r="AZ66">
        <v>162.32007899999999</v>
      </c>
      <c r="BA66">
        <v>1</v>
      </c>
      <c r="BB66">
        <v>0</v>
      </c>
      <c r="BC66">
        <v>0</v>
      </c>
      <c r="BD66">
        <v>7200</v>
      </c>
    </row>
    <row r="67" spans="1:56" x14ac:dyDescent="0.4">
      <c r="A67">
        <v>0</v>
      </c>
      <c r="B67">
        <v>2.078767075</v>
      </c>
      <c r="C67">
        <v>-6.0526348570000001</v>
      </c>
      <c r="D67">
        <v>0.70332380100000003</v>
      </c>
      <c r="E67">
        <v>0</v>
      </c>
      <c r="F67">
        <v>2.6768976698059199</v>
      </c>
      <c r="G67">
        <v>-9.8616998623715908</v>
      </c>
      <c r="H67">
        <v>37.666367871919597</v>
      </c>
      <c r="I67">
        <v>0</v>
      </c>
      <c r="J67">
        <v>1.738623332</v>
      </c>
      <c r="K67">
        <v>-8.4024873479999993</v>
      </c>
      <c r="L67">
        <v>4.1412110819999999</v>
      </c>
      <c r="M67">
        <v>0</v>
      </c>
      <c r="N67">
        <v>2.0013006324801199</v>
      </c>
      <c r="O67">
        <v>-6.7324063319025402</v>
      </c>
      <c r="P67">
        <v>220.961447494992</v>
      </c>
      <c r="Q67">
        <v>0</v>
      </c>
      <c r="R67">
        <v>1.6389784540000001</v>
      </c>
      <c r="S67">
        <v>-9.7216297699999998</v>
      </c>
      <c r="T67">
        <v>77.572486839999996</v>
      </c>
      <c r="U67">
        <v>1</v>
      </c>
      <c r="V67">
        <v>0</v>
      </c>
      <c r="W67">
        <v>0</v>
      </c>
      <c r="X67">
        <v>0</v>
      </c>
      <c r="Y67">
        <v>0</v>
      </c>
      <c r="Z67">
        <v>1.3332859979303</v>
      </c>
      <c r="AA67">
        <v>-9.9919380499696597</v>
      </c>
      <c r="AB67">
        <v>87.562443880990003</v>
      </c>
      <c r="AC67">
        <v>1</v>
      </c>
      <c r="AD67">
        <v>0</v>
      </c>
      <c r="AE67">
        <v>0</v>
      </c>
      <c r="AF67">
        <v>7200</v>
      </c>
      <c r="AG67">
        <v>0</v>
      </c>
      <c r="AH67">
        <v>1.4728946212124501</v>
      </c>
      <c r="AI67">
        <v>-9.8880655223421403</v>
      </c>
      <c r="AJ67">
        <v>138.82000340400501</v>
      </c>
      <c r="AK67">
        <v>1</v>
      </c>
      <c r="AL67">
        <v>0</v>
      </c>
      <c r="AM67">
        <v>0</v>
      </c>
      <c r="AN67">
        <v>7200</v>
      </c>
      <c r="AO67">
        <v>0</v>
      </c>
      <c r="AP67">
        <v>1.6274158490762201</v>
      </c>
      <c r="AQ67">
        <v>-9.9251046564365204</v>
      </c>
      <c r="AR67">
        <v>146.670070657011</v>
      </c>
      <c r="AS67">
        <v>1</v>
      </c>
      <c r="AT67">
        <v>0</v>
      </c>
      <c r="AU67">
        <v>0</v>
      </c>
      <c r="AV67">
        <v>7200</v>
      </c>
      <c r="AW67">
        <v>0</v>
      </c>
      <c r="AX67">
        <v>1.6508570300000001</v>
      </c>
      <c r="AY67">
        <v>-9.8842135219999996</v>
      </c>
      <c r="AZ67">
        <v>339.71792879999998</v>
      </c>
      <c r="BA67">
        <v>1</v>
      </c>
      <c r="BB67">
        <v>0</v>
      </c>
      <c r="BC67">
        <v>0</v>
      </c>
      <c r="BD67">
        <v>7200</v>
      </c>
    </row>
    <row r="68" spans="1:56" x14ac:dyDescent="0.4">
      <c r="A68">
        <v>0</v>
      </c>
      <c r="B68">
        <v>2.5481995519999998</v>
      </c>
      <c r="C68">
        <v>-4.613844287</v>
      </c>
      <c r="D68">
        <v>0.647411603</v>
      </c>
      <c r="E68">
        <v>0</v>
      </c>
      <c r="F68">
        <v>1.89132982142974</v>
      </c>
      <c r="G68">
        <v>-6.0837000076694698</v>
      </c>
      <c r="H68">
        <v>13.714579621795499</v>
      </c>
      <c r="I68">
        <v>0</v>
      </c>
      <c r="J68">
        <v>2.6489826860000001</v>
      </c>
      <c r="K68">
        <v>-4.6059459020000002</v>
      </c>
      <c r="L68">
        <v>4.2677383679999998</v>
      </c>
      <c r="M68">
        <v>0</v>
      </c>
      <c r="N68">
        <v>3.01851329079483</v>
      </c>
      <c r="O68">
        <v>-4.82316721120967</v>
      </c>
      <c r="P68">
        <v>108.873685799</v>
      </c>
      <c r="Q68">
        <v>0</v>
      </c>
      <c r="R68">
        <v>2.0414536779999999</v>
      </c>
      <c r="S68">
        <v>-7.9540666809999996</v>
      </c>
      <c r="T68">
        <v>48.035529940000004</v>
      </c>
      <c r="U68">
        <v>1</v>
      </c>
      <c r="V68">
        <v>0</v>
      </c>
      <c r="W68">
        <v>0</v>
      </c>
      <c r="X68">
        <v>0</v>
      </c>
      <c r="Y68">
        <v>0</v>
      </c>
      <c r="Z68">
        <v>1.52180459942812</v>
      </c>
      <c r="AA68">
        <v>-9.9585400406493605</v>
      </c>
      <c r="AB68">
        <v>102.483581562002</v>
      </c>
      <c r="AC68">
        <v>1</v>
      </c>
      <c r="AD68">
        <v>0</v>
      </c>
      <c r="AE68">
        <v>0</v>
      </c>
      <c r="AF68">
        <v>7200</v>
      </c>
      <c r="AG68">
        <v>0</v>
      </c>
      <c r="AH68">
        <v>2.8533367163440699</v>
      </c>
      <c r="AI68">
        <v>-4.0287831982128699</v>
      </c>
      <c r="AJ68">
        <v>115.794296050997</v>
      </c>
      <c r="AK68">
        <v>1</v>
      </c>
      <c r="AL68">
        <v>0</v>
      </c>
      <c r="AM68">
        <v>0</v>
      </c>
      <c r="AN68">
        <v>7200</v>
      </c>
      <c r="AO68">
        <v>0</v>
      </c>
      <c r="AP68">
        <v>1.61007591632832</v>
      </c>
      <c r="AQ68">
        <v>-9.9461522601164702</v>
      </c>
      <c r="AR68">
        <v>260.58066956000403</v>
      </c>
      <c r="AS68">
        <v>1</v>
      </c>
      <c r="AT68">
        <v>0</v>
      </c>
      <c r="AU68">
        <v>0</v>
      </c>
      <c r="AV68">
        <v>7200</v>
      </c>
      <c r="AW68">
        <v>0</v>
      </c>
      <c r="AX68">
        <v>1.650038449</v>
      </c>
      <c r="AY68">
        <v>-9.8904366419999992</v>
      </c>
      <c r="AZ68">
        <v>322.24484649999999</v>
      </c>
      <c r="BA68">
        <v>1</v>
      </c>
      <c r="BB68">
        <v>0</v>
      </c>
      <c r="BC68">
        <v>0</v>
      </c>
      <c r="BD68">
        <v>7200</v>
      </c>
    </row>
    <row r="69" spans="1:56" x14ac:dyDescent="0.4">
      <c r="A69">
        <v>0</v>
      </c>
      <c r="B69">
        <v>3.365382028</v>
      </c>
      <c r="C69">
        <v>-3.0868501789999998</v>
      </c>
      <c r="D69">
        <v>0.43279552100000002</v>
      </c>
      <c r="E69">
        <v>0</v>
      </c>
      <c r="F69">
        <v>3.9072190899825299</v>
      </c>
      <c r="G69">
        <v>-6.9810519124802797</v>
      </c>
      <c r="H69">
        <v>8.7832475579343701</v>
      </c>
      <c r="I69">
        <v>0</v>
      </c>
      <c r="J69">
        <v>2.5937552620000002</v>
      </c>
      <c r="K69">
        <v>-3.113755764</v>
      </c>
      <c r="L69">
        <v>5.3890468570000003</v>
      </c>
      <c r="M69">
        <v>0</v>
      </c>
      <c r="N69">
        <v>2.4352008078445602</v>
      </c>
      <c r="O69">
        <v>-5.6873753910514901</v>
      </c>
      <c r="P69">
        <v>131.91477037200801</v>
      </c>
      <c r="Q69">
        <v>0</v>
      </c>
      <c r="R69">
        <v>1.2762285250000001</v>
      </c>
      <c r="S69">
        <v>-9.6160594049999997</v>
      </c>
      <c r="T69">
        <v>49.967220769999997</v>
      </c>
      <c r="U69">
        <v>1</v>
      </c>
      <c r="V69">
        <v>0</v>
      </c>
      <c r="W69">
        <v>0</v>
      </c>
      <c r="X69">
        <v>0</v>
      </c>
      <c r="Y69">
        <v>0</v>
      </c>
      <c r="Z69">
        <v>2.3940969452987</v>
      </c>
      <c r="AA69">
        <v>-8.5702687020474002</v>
      </c>
      <c r="AB69">
        <v>44.248192180995801</v>
      </c>
      <c r="AC69">
        <v>1</v>
      </c>
      <c r="AD69">
        <v>0</v>
      </c>
      <c r="AE69">
        <v>0</v>
      </c>
      <c r="AF69">
        <v>7200</v>
      </c>
      <c r="AG69">
        <v>0</v>
      </c>
      <c r="AH69">
        <v>4.12333578285714</v>
      </c>
      <c r="AI69">
        <v>-3.3304924181562998</v>
      </c>
      <c r="AJ69">
        <v>139.12598865100799</v>
      </c>
      <c r="AK69">
        <v>1</v>
      </c>
      <c r="AL69">
        <v>0</v>
      </c>
      <c r="AM69">
        <v>0</v>
      </c>
      <c r="AN69">
        <v>7200</v>
      </c>
      <c r="AO69">
        <v>0</v>
      </c>
      <c r="AP69">
        <v>3.04247913571424</v>
      </c>
      <c r="AQ69">
        <v>-4.11834506338427</v>
      </c>
      <c r="AR69">
        <v>260.60351060599999</v>
      </c>
      <c r="AS69">
        <v>1</v>
      </c>
      <c r="AT69">
        <v>0</v>
      </c>
      <c r="AU69">
        <v>0</v>
      </c>
      <c r="AV69">
        <v>7200</v>
      </c>
      <c r="AW69">
        <v>0</v>
      </c>
      <c r="AX69">
        <v>1.81986626</v>
      </c>
      <c r="AY69">
        <v>-9.1343860970000001</v>
      </c>
      <c r="AZ69">
        <v>266.91370549999999</v>
      </c>
      <c r="BA69">
        <v>1</v>
      </c>
      <c r="BB69">
        <v>0</v>
      </c>
      <c r="BC69">
        <v>0</v>
      </c>
      <c r="BD69">
        <v>7200</v>
      </c>
    </row>
    <row r="70" spans="1:56" x14ac:dyDescent="0.4">
      <c r="A70">
        <v>0</v>
      </c>
      <c r="B70">
        <v>3.4303359659999999</v>
      </c>
      <c r="C70">
        <v>-1.913108496</v>
      </c>
      <c r="D70">
        <v>0.44602007199999999</v>
      </c>
      <c r="E70">
        <v>0</v>
      </c>
      <c r="F70">
        <v>2.81612632043724</v>
      </c>
      <c r="G70">
        <v>-6.1498028138210898</v>
      </c>
      <c r="H70">
        <v>60.254323446890297</v>
      </c>
      <c r="I70">
        <v>0</v>
      </c>
      <c r="J70">
        <v>2.3883368040000001</v>
      </c>
      <c r="K70">
        <v>-2.2638478360000001</v>
      </c>
      <c r="L70">
        <v>5.279177486</v>
      </c>
      <c r="M70">
        <v>0</v>
      </c>
      <c r="N70">
        <v>1.8545523528469301</v>
      </c>
      <c r="O70">
        <v>-6.7376294878230203</v>
      </c>
      <c r="P70">
        <v>130.27912200998901</v>
      </c>
      <c r="Q70">
        <v>0</v>
      </c>
      <c r="R70">
        <v>1.8518230090000001</v>
      </c>
      <c r="S70">
        <v>-9.3867461700000003</v>
      </c>
      <c r="T70">
        <v>83.694419609999997</v>
      </c>
      <c r="U70">
        <v>1</v>
      </c>
      <c r="V70">
        <v>0</v>
      </c>
      <c r="W70">
        <v>0</v>
      </c>
      <c r="X70">
        <v>0</v>
      </c>
      <c r="Y70">
        <v>0</v>
      </c>
      <c r="Z70">
        <v>1.61512145363724</v>
      </c>
      <c r="AA70">
        <v>-9.8871771353958398</v>
      </c>
      <c r="AB70">
        <v>104.949132380992</v>
      </c>
      <c r="AC70">
        <v>1</v>
      </c>
      <c r="AD70">
        <v>0</v>
      </c>
      <c r="AE70">
        <v>0</v>
      </c>
      <c r="AF70">
        <v>7200</v>
      </c>
      <c r="AG70">
        <v>0</v>
      </c>
      <c r="AH70">
        <v>1.7054902914324099</v>
      </c>
      <c r="AI70">
        <v>-9.6413342523103704</v>
      </c>
      <c r="AJ70">
        <v>190.61961936199799</v>
      </c>
      <c r="AK70">
        <v>1</v>
      </c>
      <c r="AL70">
        <v>0</v>
      </c>
      <c r="AM70">
        <v>0</v>
      </c>
      <c r="AN70">
        <v>7200</v>
      </c>
      <c r="AO70">
        <v>0</v>
      </c>
      <c r="AP70">
        <v>1.5340256624406601</v>
      </c>
      <c r="AQ70">
        <v>-9.9782226067323201</v>
      </c>
      <c r="AR70">
        <v>200.51003504099199</v>
      </c>
      <c r="AS70">
        <v>1</v>
      </c>
      <c r="AT70">
        <v>0</v>
      </c>
      <c r="AU70">
        <v>0</v>
      </c>
      <c r="AV70">
        <v>7200</v>
      </c>
      <c r="AW70">
        <v>0</v>
      </c>
      <c r="AX70">
        <v>1.5602523660000001</v>
      </c>
      <c r="AY70">
        <v>-9.9721857489999994</v>
      </c>
      <c r="AZ70">
        <v>328.38891430000001</v>
      </c>
      <c r="BA70">
        <v>1</v>
      </c>
      <c r="BB70">
        <v>0</v>
      </c>
      <c r="BC70">
        <v>0</v>
      </c>
      <c r="BD70">
        <v>7200</v>
      </c>
    </row>
    <row r="71" spans="1:56" x14ac:dyDescent="0.4">
      <c r="A71">
        <v>0</v>
      </c>
      <c r="B71">
        <v>3.6323781049999999</v>
      </c>
      <c r="C71">
        <v>-2.0709322889999999</v>
      </c>
      <c r="D71">
        <v>0.43086486000000002</v>
      </c>
      <c r="E71">
        <v>0</v>
      </c>
      <c r="F71">
        <v>3.8093583261448298</v>
      </c>
      <c r="G71">
        <v>-1.7888485045624201</v>
      </c>
      <c r="H71">
        <v>13.659683272941001</v>
      </c>
      <c r="I71">
        <v>0</v>
      </c>
      <c r="J71">
        <v>2.4427593189999999</v>
      </c>
      <c r="K71">
        <v>-6.3456928359999996</v>
      </c>
      <c r="L71">
        <v>3.6940861489999999</v>
      </c>
      <c r="M71">
        <v>0</v>
      </c>
      <c r="N71">
        <v>2.5009140068567302</v>
      </c>
      <c r="O71">
        <v>-1.2429726761246001</v>
      </c>
      <c r="P71">
        <v>16.145501332997799</v>
      </c>
      <c r="Q71">
        <v>0</v>
      </c>
      <c r="R71">
        <v>1.0689636339999999</v>
      </c>
      <c r="S71">
        <v>-9.7201005229999993</v>
      </c>
      <c r="T71">
        <v>55.966619350000002</v>
      </c>
      <c r="U71">
        <v>1</v>
      </c>
      <c r="V71">
        <v>0</v>
      </c>
      <c r="W71">
        <v>0</v>
      </c>
      <c r="X71">
        <v>0</v>
      </c>
      <c r="Y71">
        <v>0</v>
      </c>
      <c r="Z71">
        <v>4.0561162459206397</v>
      </c>
      <c r="AA71">
        <v>-0.77232626644391</v>
      </c>
      <c r="AB71">
        <v>44.122464127998597</v>
      </c>
      <c r="AC71">
        <v>1</v>
      </c>
      <c r="AD71">
        <v>0</v>
      </c>
      <c r="AE71">
        <v>0</v>
      </c>
      <c r="AF71">
        <v>7200</v>
      </c>
      <c r="AG71">
        <v>0</v>
      </c>
      <c r="AH71">
        <v>2.33347254723502</v>
      </c>
      <c r="AI71">
        <v>-6.9060130195461698</v>
      </c>
      <c r="AJ71">
        <v>117.990873788992</v>
      </c>
      <c r="AK71">
        <v>1</v>
      </c>
      <c r="AL71">
        <v>0</v>
      </c>
      <c r="AM71">
        <v>0</v>
      </c>
      <c r="AN71">
        <v>7200</v>
      </c>
      <c r="AO71">
        <v>0</v>
      </c>
      <c r="AP71">
        <v>2.4396863296665701</v>
      </c>
      <c r="AQ71">
        <v>-6.1164312994585099</v>
      </c>
      <c r="AR71">
        <v>232.71932841099601</v>
      </c>
      <c r="AS71">
        <v>1</v>
      </c>
      <c r="AT71">
        <v>0</v>
      </c>
      <c r="AU71">
        <v>0</v>
      </c>
      <c r="AV71">
        <v>7200</v>
      </c>
      <c r="AW71">
        <v>0</v>
      </c>
      <c r="AX71">
        <v>1.4576148499999999</v>
      </c>
      <c r="AY71">
        <v>-9.9864185459999995</v>
      </c>
      <c r="AZ71">
        <v>125.0970993</v>
      </c>
      <c r="BA71">
        <v>1</v>
      </c>
      <c r="BB71">
        <v>0</v>
      </c>
      <c r="BC71">
        <v>0</v>
      </c>
      <c r="BD71">
        <v>7200</v>
      </c>
    </row>
    <row r="72" spans="1:56" x14ac:dyDescent="0.4">
      <c r="A72">
        <v>0</v>
      </c>
      <c r="B72">
        <v>2.3630374189999999</v>
      </c>
      <c r="C72">
        <v>-3.7021623410000002</v>
      </c>
      <c r="D72">
        <v>0.51163893900000001</v>
      </c>
      <c r="E72">
        <v>0</v>
      </c>
      <c r="F72">
        <v>2.0775821045478602</v>
      </c>
      <c r="G72">
        <v>-9.9727031241781905</v>
      </c>
      <c r="H72">
        <v>85.000406550941904</v>
      </c>
      <c r="I72">
        <v>0</v>
      </c>
      <c r="J72">
        <v>2.4749789209999999</v>
      </c>
      <c r="K72">
        <v>-4.2868382260000004</v>
      </c>
      <c r="L72">
        <v>5.1837143809999997</v>
      </c>
      <c r="M72">
        <v>0</v>
      </c>
      <c r="N72">
        <v>2.6318924107736898</v>
      </c>
      <c r="O72">
        <v>-6.3068176176832598</v>
      </c>
      <c r="P72">
        <v>149.270252381989</v>
      </c>
      <c r="Q72">
        <v>0</v>
      </c>
      <c r="R72">
        <v>1.6096298339999999</v>
      </c>
      <c r="S72">
        <v>-9.4002528999999999</v>
      </c>
      <c r="T72">
        <v>79.031546309999996</v>
      </c>
      <c r="U72">
        <v>1</v>
      </c>
      <c r="V72">
        <v>0</v>
      </c>
      <c r="W72">
        <v>0</v>
      </c>
      <c r="X72">
        <v>0</v>
      </c>
      <c r="Y72">
        <v>0</v>
      </c>
      <c r="Z72">
        <v>2.94801468551562</v>
      </c>
      <c r="AA72">
        <v>-1.7600209371286399</v>
      </c>
      <c r="AB72">
        <v>75.831276686003505</v>
      </c>
      <c r="AC72">
        <v>1</v>
      </c>
      <c r="AD72">
        <v>0</v>
      </c>
      <c r="AE72">
        <v>0</v>
      </c>
      <c r="AF72">
        <v>7200</v>
      </c>
      <c r="AG72">
        <v>0</v>
      </c>
      <c r="AH72">
        <v>1.52232394150897</v>
      </c>
      <c r="AI72">
        <v>-9.9452569034156202</v>
      </c>
      <c r="AJ72">
        <v>197.186865676005</v>
      </c>
      <c r="AK72">
        <v>1</v>
      </c>
      <c r="AL72">
        <v>0</v>
      </c>
      <c r="AM72">
        <v>0</v>
      </c>
      <c r="AN72">
        <v>7200</v>
      </c>
      <c r="AO72">
        <v>0</v>
      </c>
      <c r="AP72">
        <v>1.4592982278975</v>
      </c>
      <c r="AQ72">
        <v>-9.9784989140762708</v>
      </c>
      <c r="AR72">
        <v>145.29888120299401</v>
      </c>
      <c r="AS72">
        <v>1</v>
      </c>
      <c r="AT72">
        <v>0</v>
      </c>
      <c r="AU72">
        <v>0</v>
      </c>
      <c r="AV72">
        <v>7200</v>
      </c>
      <c r="AW72">
        <v>0</v>
      </c>
      <c r="AX72">
        <v>1.65276238</v>
      </c>
      <c r="AY72">
        <v>-9.8748690099999994</v>
      </c>
      <c r="AZ72">
        <v>250.65696969999999</v>
      </c>
      <c r="BA72">
        <v>1</v>
      </c>
      <c r="BB72">
        <v>0</v>
      </c>
      <c r="BC72">
        <v>0</v>
      </c>
      <c r="BD72">
        <v>7200</v>
      </c>
    </row>
    <row r="73" spans="1:56" x14ac:dyDescent="0.4">
      <c r="A73">
        <v>0</v>
      </c>
      <c r="B73">
        <v>2.2223818550000001</v>
      </c>
      <c r="C73">
        <v>-6.8140718739999997</v>
      </c>
      <c r="D73">
        <v>0.60637743499999996</v>
      </c>
      <c r="E73">
        <v>0</v>
      </c>
      <c r="F73">
        <v>3.3411800560174898</v>
      </c>
      <c r="G73">
        <v>-2.0877574043076201</v>
      </c>
      <c r="H73">
        <v>592.16799465892802</v>
      </c>
      <c r="I73">
        <v>0</v>
      </c>
      <c r="J73">
        <v>1.7455318049999999</v>
      </c>
      <c r="K73">
        <v>-8.3958373769999994</v>
      </c>
      <c r="L73">
        <v>4.6736458499999998</v>
      </c>
      <c r="M73">
        <v>0</v>
      </c>
      <c r="N73">
        <v>3.0874306566507399</v>
      </c>
      <c r="O73">
        <v>-5.7069324495661498</v>
      </c>
      <c r="P73">
        <v>222.26916881499301</v>
      </c>
      <c r="Q73">
        <v>0</v>
      </c>
      <c r="R73">
        <v>1.2194706479999999</v>
      </c>
      <c r="S73">
        <v>-9.7177959440000006</v>
      </c>
      <c r="T73">
        <v>49.933280799999999</v>
      </c>
      <c r="U73">
        <v>1</v>
      </c>
      <c r="V73">
        <v>0</v>
      </c>
      <c r="W73">
        <v>0</v>
      </c>
      <c r="X73">
        <v>0</v>
      </c>
      <c r="Y73">
        <v>0</v>
      </c>
      <c r="Z73">
        <v>2.6169364368788499</v>
      </c>
      <c r="AA73">
        <v>-7.7501265477510799</v>
      </c>
      <c r="AB73">
        <v>42.628386052005197</v>
      </c>
      <c r="AC73">
        <v>1</v>
      </c>
      <c r="AD73">
        <v>0</v>
      </c>
      <c r="AE73">
        <v>0</v>
      </c>
      <c r="AF73">
        <v>7200</v>
      </c>
      <c r="AG73">
        <v>0</v>
      </c>
      <c r="AH73">
        <v>1.6626813834791001</v>
      </c>
      <c r="AI73">
        <v>-9.7478874073625708</v>
      </c>
      <c r="AJ73">
        <v>190.30972683599899</v>
      </c>
      <c r="AK73">
        <v>1</v>
      </c>
      <c r="AL73">
        <v>0</v>
      </c>
      <c r="AM73">
        <v>0</v>
      </c>
      <c r="AN73">
        <v>7200</v>
      </c>
      <c r="AO73">
        <v>0</v>
      </c>
      <c r="AP73">
        <v>1.6663582746897601</v>
      </c>
      <c r="AQ73">
        <v>-9.8073440020125204</v>
      </c>
      <c r="AR73">
        <v>259.36360498399802</v>
      </c>
      <c r="AS73">
        <v>1</v>
      </c>
      <c r="AT73">
        <v>0</v>
      </c>
      <c r="AU73">
        <v>0</v>
      </c>
      <c r="AV73">
        <v>7200</v>
      </c>
      <c r="AW73">
        <v>0</v>
      </c>
      <c r="AX73">
        <v>1.916272741</v>
      </c>
      <c r="AY73">
        <v>-8.6694263389999993</v>
      </c>
      <c r="AZ73">
        <v>250.8000303</v>
      </c>
      <c r="BA73">
        <v>1</v>
      </c>
      <c r="BB73">
        <v>0</v>
      </c>
      <c r="BC73">
        <v>0</v>
      </c>
      <c r="BD73">
        <v>7200</v>
      </c>
    </row>
    <row r="74" spans="1:56" x14ac:dyDescent="0.4">
      <c r="A74">
        <v>0</v>
      </c>
      <c r="B74">
        <v>2.9005404499999998</v>
      </c>
      <c r="C74">
        <v>-1.5076636029999999</v>
      </c>
      <c r="D74">
        <v>0.415168918</v>
      </c>
      <c r="E74">
        <v>0</v>
      </c>
      <c r="F74">
        <v>4.4731857267600601</v>
      </c>
      <c r="G74">
        <v>-3.5969914506876099</v>
      </c>
      <c r="H74">
        <v>57.861321508884402</v>
      </c>
      <c r="I74">
        <v>0</v>
      </c>
      <c r="J74">
        <v>2.4554695089999998</v>
      </c>
      <c r="K74">
        <v>-2.0146806690000001</v>
      </c>
      <c r="L74">
        <v>5.4229495659999998</v>
      </c>
      <c r="M74">
        <v>0</v>
      </c>
      <c r="N74">
        <v>2.3515916352047399</v>
      </c>
      <c r="O74">
        <v>-3.82732949423275</v>
      </c>
      <c r="P74">
        <v>73.021900363004505</v>
      </c>
      <c r="Q74">
        <v>0</v>
      </c>
      <c r="R74">
        <v>2.1201706059999998</v>
      </c>
      <c r="S74">
        <v>-7.8371661269999997</v>
      </c>
      <c r="T74">
        <v>55.218082899999999</v>
      </c>
      <c r="U74">
        <v>1</v>
      </c>
      <c r="V74">
        <v>0</v>
      </c>
      <c r="W74">
        <v>0</v>
      </c>
      <c r="X74">
        <v>0</v>
      </c>
      <c r="Y74">
        <v>0</v>
      </c>
      <c r="Z74">
        <v>1.61705329427867</v>
      </c>
      <c r="AA74">
        <v>-9.89086518776001</v>
      </c>
      <c r="AB74">
        <v>111.63899531199399</v>
      </c>
      <c r="AC74">
        <v>1</v>
      </c>
      <c r="AD74">
        <v>0</v>
      </c>
      <c r="AE74">
        <v>0</v>
      </c>
      <c r="AF74">
        <v>7200</v>
      </c>
      <c r="AG74">
        <v>0</v>
      </c>
      <c r="AH74">
        <v>1.6089080741125601</v>
      </c>
      <c r="AI74">
        <v>-9.9346878867689696</v>
      </c>
      <c r="AJ74">
        <v>183.690787904008</v>
      </c>
      <c r="AK74">
        <v>1</v>
      </c>
      <c r="AL74">
        <v>0</v>
      </c>
      <c r="AM74">
        <v>0</v>
      </c>
      <c r="AN74">
        <v>7200</v>
      </c>
      <c r="AO74">
        <v>0</v>
      </c>
      <c r="AP74">
        <v>1.6169473903721601</v>
      </c>
      <c r="AQ74">
        <v>-9.9348624889888608</v>
      </c>
      <c r="AR74">
        <v>197.419925739988</v>
      </c>
      <c r="AS74">
        <v>1</v>
      </c>
      <c r="AT74">
        <v>0</v>
      </c>
      <c r="AU74">
        <v>0</v>
      </c>
      <c r="AV74">
        <v>7200</v>
      </c>
      <c r="AW74">
        <v>0</v>
      </c>
      <c r="AX74">
        <v>1.6040473559999999</v>
      </c>
      <c r="AY74">
        <v>-9.9401428359999997</v>
      </c>
      <c r="AZ74">
        <v>249.3296417</v>
      </c>
      <c r="BA74">
        <v>1</v>
      </c>
      <c r="BB74">
        <v>0</v>
      </c>
      <c r="BC74">
        <v>0</v>
      </c>
      <c r="BD74">
        <v>7200</v>
      </c>
    </row>
    <row r="75" spans="1:56" x14ac:dyDescent="0.4">
      <c r="A75">
        <v>0</v>
      </c>
      <c r="B75">
        <v>2.9032337849999998</v>
      </c>
      <c r="C75">
        <v>-1.5068369749999999</v>
      </c>
      <c r="D75">
        <v>0.46274440700000002</v>
      </c>
      <c r="E75">
        <v>0</v>
      </c>
      <c r="F75">
        <v>2.2333732581570098</v>
      </c>
      <c r="G75">
        <v>-6.7875311149695703</v>
      </c>
      <c r="H75">
        <v>74.045212151948306</v>
      </c>
      <c r="I75">
        <v>0</v>
      </c>
      <c r="J75">
        <v>2.405792124</v>
      </c>
      <c r="K75">
        <v>-6.3745292979999997</v>
      </c>
      <c r="L75">
        <v>5.2351103749999996</v>
      </c>
      <c r="M75">
        <v>0</v>
      </c>
      <c r="N75">
        <v>2.5196276130327599</v>
      </c>
      <c r="O75">
        <v>-8.9599663488686403</v>
      </c>
      <c r="P75">
        <v>115.94039782800201</v>
      </c>
      <c r="Q75">
        <v>0</v>
      </c>
      <c r="R75">
        <v>1.3367402070000001</v>
      </c>
      <c r="S75">
        <v>-9.6132597309999994</v>
      </c>
      <c r="T75">
        <v>48.387560270000002</v>
      </c>
      <c r="U75">
        <v>1</v>
      </c>
      <c r="V75">
        <v>0</v>
      </c>
      <c r="W75">
        <v>0</v>
      </c>
      <c r="X75">
        <v>0</v>
      </c>
      <c r="Y75">
        <v>0</v>
      </c>
      <c r="Z75">
        <v>1.28955861308179</v>
      </c>
      <c r="AA75">
        <v>-9.9872467711120496</v>
      </c>
      <c r="AB75">
        <v>103.022048105005</v>
      </c>
      <c r="AC75">
        <v>1</v>
      </c>
      <c r="AD75">
        <v>0</v>
      </c>
      <c r="AE75">
        <v>0</v>
      </c>
      <c r="AF75">
        <v>7200</v>
      </c>
      <c r="AG75">
        <v>0</v>
      </c>
      <c r="AH75">
        <v>1.62608038350882</v>
      </c>
      <c r="AI75">
        <v>-9.9171320285030404</v>
      </c>
      <c r="AJ75">
        <v>138.14653705101199</v>
      </c>
      <c r="AK75">
        <v>1</v>
      </c>
      <c r="AL75">
        <v>0</v>
      </c>
      <c r="AM75">
        <v>0</v>
      </c>
      <c r="AN75">
        <v>7200</v>
      </c>
      <c r="AO75">
        <v>0</v>
      </c>
      <c r="AP75">
        <v>1.43137055893346</v>
      </c>
      <c r="AQ75">
        <v>-9.9894815195268993</v>
      </c>
      <c r="AR75">
        <v>125.068218836997</v>
      </c>
      <c r="AS75">
        <v>1</v>
      </c>
      <c r="AT75">
        <v>0</v>
      </c>
      <c r="AU75">
        <v>0</v>
      </c>
      <c r="AV75">
        <v>7200</v>
      </c>
      <c r="AW75">
        <v>0</v>
      </c>
      <c r="AX75">
        <v>1.660592176</v>
      </c>
      <c r="AY75">
        <v>-9.8703174990000004</v>
      </c>
      <c r="AZ75">
        <v>327.30138770000002</v>
      </c>
      <c r="BA75">
        <v>1</v>
      </c>
      <c r="BB75">
        <v>0</v>
      </c>
      <c r="BC75">
        <v>0</v>
      </c>
      <c r="BD75">
        <v>7200</v>
      </c>
    </row>
    <row r="76" spans="1:56" x14ac:dyDescent="0.4">
      <c r="A76">
        <v>0</v>
      </c>
      <c r="B76">
        <v>2.9032337849999998</v>
      </c>
      <c r="C76">
        <v>-1.5068369749999999</v>
      </c>
      <c r="D76">
        <v>0.46961349099999999</v>
      </c>
      <c r="E76">
        <v>0</v>
      </c>
      <c r="F76">
        <v>2.84922194049074</v>
      </c>
      <c r="G76">
        <v>-7.48511041764207</v>
      </c>
      <c r="H76">
        <v>49.382846236927399</v>
      </c>
      <c r="I76">
        <v>0</v>
      </c>
      <c r="J76">
        <v>1.939351442</v>
      </c>
      <c r="K76">
        <v>-7.9587769789999996</v>
      </c>
      <c r="L76">
        <v>3.7558208450000001</v>
      </c>
      <c r="M76">
        <v>0</v>
      </c>
      <c r="N76">
        <v>1.93788820787632</v>
      </c>
      <c r="O76">
        <v>-7.8294960665830899</v>
      </c>
      <c r="P76">
        <v>94.578456262999595</v>
      </c>
      <c r="Q76">
        <v>0</v>
      </c>
      <c r="R76">
        <v>1.5342783879999999</v>
      </c>
      <c r="S76">
        <v>-9.7956789690000008</v>
      </c>
      <c r="T76">
        <v>84.040534530000002</v>
      </c>
      <c r="U76">
        <v>1</v>
      </c>
      <c r="V76">
        <v>0</v>
      </c>
      <c r="W76">
        <v>0</v>
      </c>
      <c r="X76">
        <v>0</v>
      </c>
      <c r="Y76">
        <v>0</v>
      </c>
      <c r="Z76">
        <v>1.7004377304888101</v>
      </c>
      <c r="AA76">
        <v>-9.7362806425927406</v>
      </c>
      <c r="AB76">
        <v>101.340807305998</v>
      </c>
      <c r="AC76">
        <v>1</v>
      </c>
      <c r="AD76">
        <v>0</v>
      </c>
      <c r="AE76">
        <v>0</v>
      </c>
      <c r="AF76">
        <v>7200</v>
      </c>
      <c r="AG76">
        <v>0</v>
      </c>
      <c r="AH76">
        <v>1.7525155653211399</v>
      </c>
      <c r="AI76">
        <v>-9.5206058278498293</v>
      </c>
      <c r="AJ76">
        <v>194.28795770699799</v>
      </c>
      <c r="AK76">
        <v>1</v>
      </c>
      <c r="AL76">
        <v>0</v>
      </c>
      <c r="AM76">
        <v>0</v>
      </c>
      <c r="AN76">
        <v>7200</v>
      </c>
      <c r="AO76">
        <v>0</v>
      </c>
      <c r="AP76">
        <v>1.6438039923693899</v>
      </c>
      <c r="AQ76">
        <v>-9.8967070732045794</v>
      </c>
      <c r="AR76">
        <v>228.453255005995</v>
      </c>
      <c r="AS76">
        <v>1</v>
      </c>
      <c r="AT76">
        <v>0</v>
      </c>
      <c r="AU76">
        <v>0</v>
      </c>
      <c r="AV76">
        <v>7200</v>
      </c>
      <c r="AW76">
        <v>0</v>
      </c>
      <c r="AX76">
        <v>1.660433423</v>
      </c>
      <c r="AY76">
        <v>-9.8706067389999994</v>
      </c>
      <c r="AZ76">
        <v>329.12246349999998</v>
      </c>
      <c r="BA76">
        <v>1</v>
      </c>
      <c r="BB76">
        <v>0</v>
      </c>
      <c r="BC76">
        <v>0</v>
      </c>
      <c r="BD76">
        <v>7200</v>
      </c>
    </row>
    <row r="77" spans="1:56" x14ac:dyDescent="0.4">
      <c r="A77">
        <v>0</v>
      </c>
      <c r="B77">
        <v>1.8436378600000001</v>
      </c>
      <c r="C77">
        <v>-1.479935861</v>
      </c>
      <c r="D77">
        <v>0.31987988899999997</v>
      </c>
      <c r="E77">
        <v>0</v>
      </c>
      <c r="F77">
        <v>3.1629112158847499</v>
      </c>
      <c r="G77">
        <v>-2.9829482502546698</v>
      </c>
      <c r="H77">
        <v>42.214505712967302</v>
      </c>
      <c r="I77">
        <v>0</v>
      </c>
      <c r="J77">
        <v>1.9356405379999999</v>
      </c>
      <c r="K77">
        <v>-7.8205536889999996</v>
      </c>
      <c r="L77">
        <v>5.2705179869999998</v>
      </c>
      <c r="M77">
        <v>0</v>
      </c>
      <c r="N77">
        <v>2.42300998844477</v>
      </c>
      <c r="O77">
        <v>-7.8204267824978704</v>
      </c>
      <c r="P77">
        <v>390.75289088000102</v>
      </c>
      <c r="Q77">
        <v>0</v>
      </c>
      <c r="R77">
        <v>1.3902902479999999</v>
      </c>
      <c r="S77">
        <v>-9.8949959510000003</v>
      </c>
      <c r="T77">
        <v>82.979290750000004</v>
      </c>
      <c r="U77">
        <v>1</v>
      </c>
      <c r="V77">
        <v>0</v>
      </c>
      <c r="W77">
        <v>0</v>
      </c>
      <c r="X77">
        <v>0</v>
      </c>
      <c r="Y77">
        <v>0</v>
      </c>
      <c r="Z77">
        <v>3.10598732050713</v>
      </c>
      <c r="AA77">
        <v>-5.3450797698006598</v>
      </c>
      <c r="AB77">
        <v>43.081233668999602</v>
      </c>
      <c r="AC77">
        <v>1</v>
      </c>
      <c r="AD77">
        <v>0</v>
      </c>
      <c r="AE77">
        <v>0</v>
      </c>
      <c r="AF77">
        <v>7200</v>
      </c>
      <c r="AG77">
        <v>0</v>
      </c>
      <c r="AH77">
        <v>1.6607796077658199</v>
      </c>
      <c r="AI77">
        <v>-9.8418032906579196</v>
      </c>
      <c r="AJ77">
        <v>139.67505989099999</v>
      </c>
      <c r="AK77">
        <v>1</v>
      </c>
      <c r="AL77">
        <v>0</v>
      </c>
      <c r="AM77">
        <v>0</v>
      </c>
      <c r="AN77">
        <v>7200</v>
      </c>
      <c r="AO77">
        <v>0</v>
      </c>
      <c r="AP77">
        <v>1.4259606272380501</v>
      </c>
      <c r="AQ77">
        <v>-9.9882330437109896</v>
      </c>
      <c r="AR77">
        <v>146.341055974</v>
      </c>
      <c r="AS77">
        <v>1</v>
      </c>
      <c r="AT77">
        <v>0</v>
      </c>
      <c r="AU77">
        <v>0</v>
      </c>
      <c r="AV77">
        <v>7200</v>
      </c>
      <c r="AW77">
        <v>0</v>
      </c>
      <c r="AX77">
        <v>1.6455776959999999</v>
      </c>
      <c r="AY77">
        <v>-9.8994795520000007</v>
      </c>
      <c r="AZ77">
        <v>263.9425971</v>
      </c>
      <c r="BA77">
        <v>1</v>
      </c>
      <c r="BB77">
        <v>0</v>
      </c>
      <c r="BC77">
        <v>0</v>
      </c>
      <c r="BD77">
        <v>7200</v>
      </c>
    </row>
    <row r="78" spans="1:56" x14ac:dyDescent="0.4">
      <c r="A78">
        <v>0</v>
      </c>
      <c r="B78">
        <v>3.3749528519999998</v>
      </c>
      <c r="C78">
        <v>-3.0684652510000001</v>
      </c>
      <c r="D78">
        <v>0.40605806500000002</v>
      </c>
      <c r="E78">
        <v>0</v>
      </c>
      <c r="F78">
        <v>3.9113944043187501</v>
      </c>
      <c r="G78">
        <v>-1.98033885280705</v>
      </c>
      <c r="H78">
        <v>24.206573175033501</v>
      </c>
      <c r="I78">
        <v>0</v>
      </c>
      <c r="J78">
        <v>2.7913047679999998</v>
      </c>
      <c r="K78">
        <v>-2.0263043920000001</v>
      </c>
      <c r="L78">
        <v>4.4367239270000001</v>
      </c>
      <c r="M78">
        <v>0</v>
      </c>
      <c r="N78">
        <v>2.1901142073342199</v>
      </c>
      <c r="O78">
        <v>-1.5544466771815599</v>
      </c>
      <c r="P78">
        <v>16.226293781001001</v>
      </c>
      <c r="Q78">
        <v>0</v>
      </c>
      <c r="R78">
        <v>3.1613580830000001</v>
      </c>
      <c r="S78">
        <v>-3.5997544000000001</v>
      </c>
      <c r="T78">
        <v>47.524911930000002</v>
      </c>
      <c r="U78">
        <v>1</v>
      </c>
      <c r="V78">
        <v>0</v>
      </c>
      <c r="W78">
        <v>0</v>
      </c>
      <c r="X78">
        <v>0</v>
      </c>
      <c r="Y78">
        <v>0</v>
      </c>
      <c r="Z78">
        <v>2.6390597188287002</v>
      </c>
      <c r="AA78">
        <v>-7.0316610401995598</v>
      </c>
      <c r="AB78">
        <v>109.47545896400599</v>
      </c>
      <c r="AC78">
        <v>1</v>
      </c>
      <c r="AD78">
        <v>0</v>
      </c>
      <c r="AE78">
        <v>0</v>
      </c>
      <c r="AF78">
        <v>7200</v>
      </c>
      <c r="AG78">
        <v>0</v>
      </c>
      <c r="AH78">
        <v>2.89965607243531</v>
      </c>
      <c r="AI78">
        <v>-6.2180787287616699</v>
      </c>
      <c r="AJ78">
        <v>139.89084310900901</v>
      </c>
      <c r="AK78">
        <v>1</v>
      </c>
      <c r="AL78">
        <v>0</v>
      </c>
      <c r="AM78">
        <v>0</v>
      </c>
      <c r="AN78">
        <v>7200</v>
      </c>
      <c r="AO78">
        <v>0</v>
      </c>
      <c r="AP78">
        <v>2.38675134350895</v>
      </c>
      <c r="AQ78">
        <v>-6.4812750091565201</v>
      </c>
      <c r="AR78">
        <v>124.478817711991</v>
      </c>
      <c r="AS78">
        <v>1</v>
      </c>
      <c r="AT78">
        <v>0</v>
      </c>
      <c r="AU78">
        <v>0</v>
      </c>
      <c r="AV78">
        <v>7200</v>
      </c>
      <c r="AW78">
        <v>0</v>
      </c>
      <c r="AX78">
        <v>1.6413559900000001</v>
      </c>
      <c r="AY78">
        <v>-9.8704778120000007</v>
      </c>
      <c r="AZ78">
        <v>327.57719040000001</v>
      </c>
      <c r="BA78">
        <v>1</v>
      </c>
      <c r="BB78">
        <v>0</v>
      </c>
      <c r="BC78">
        <v>0</v>
      </c>
      <c r="BD78">
        <v>7200</v>
      </c>
    </row>
    <row r="79" spans="1:56" x14ac:dyDescent="0.4">
      <c r="A79">
        <v>0</v>
      </c>
      <c r="B79">
        <v>1.9887174540000001</v>
      </c>
      <c r="C79">
        <v>-3.6292016970000001</v>
      </c>
      <c r="D79">
        <v>0.50588681599999996</v>
      </c>
      <c r="E79">
        <v>0</v>
      </c>
      <c r="F79">
        <v>3.0992919492965001</v>
      </c>
      <c r="G79">
        <v>-1.8782172087722799</v>
      </c>
      <c r="H79">
        <v>152.92257927497801</v>
      </c>
      <c r="I79">
        <v>0</v>
      </c>
      <c r="J79">
        <v>2.1747028799999999</v>
      </c>
      <c r="K79">
        <v>-7.0265038559999997</v>
      </c>
      <c r="L79">
        <v>4.3702807730000002</v>
      </c>
      <c r="M79">
        <v>0</v>
      </c>
      <c r="N79">
        <v>3.0421887102449601</v>
      </c>
      <c r="O79">
        <v>-5.3644863530193003</v>
      </c>
      <c r="P79">
        <v>311.50719885100199</v>
      </c>
      <c r="Q79">
        <v>0</v>
      </c>
      <c r="R79">
        <v>2.755132073</v>
      </c>
      <c r="S79">
        <v>-8.3238276360000008</v>
      </c>
      <c r="T79">
        <v>53.927433890000003</v>
      </c>
      <c r="U79">
        <v>1</v>
      </c>
      <c r="V79">
        <v>0</v>
      </c>
      <c r="W79">
        <v>0</v>
      </c>
      <c r="X79">
        <v>0</v>
      </c>
      <c r="Y79">
        <v>0</v>
      </c>
      <c r="Z79">
        <v>1.3496557461916501</v>
      </c>
      <c r="AA79">
        <v>-9.8537776354067699</v>
      </c>
      <c r="AB79">
        <v>111.28802441299101</v>
      </c>
      <c r="AC79">
        <v>1</v>
      </c>
      <c r="AD79">
        <v>0</v>
      </c>
      <c r="AE79">
        <v>0</v>
      </c>
      <c r="AF79">
        <v>7200</v>
      </c>
      <c r="AG79">
        <v>0</v>
      </c>
      <c r="AH79">
        <v>1.5974070135381899</v>
      </c>
      <c r="AI79">
        <v>-9.85207193351639</v>
      </c>
      <c r="AJ79">
        <v>198.13470816600599</v>
      </c>
      <c r="AK79">
        <v>1</v>
      </c>
      <c r="AL79">
        <v>0</v>
      </c>
      <c r="AM79">
        <v>0</v>
      </c>
      <c r="AN79">
        <v>7200</v>
      </c>
      <c r="AO79">
        <v>0</v>
      </c>
      <c r="AP79">
        <v>2.1069889686229</v>
      </c>
      <c r="AQ79">
        <v>-7.8978604081251698</v>
      </c>
      <c r="AR79">
        <v>166.26118871700601</v>
      </c>
      <c r="AS79">
        <v>1</v>
      </c>
      <c r="AT79">
        <v>0</v>
      </c>
      <c r="AU79">
        <v>0</v>
      </c>
      <c r="AV79">
        <v>7200</v>
      </c>
      <c r="AW79">
        <v>0</v>
      </c>
      <c r="AX79">
        <v>1.589392401</v>
      </c>
      <c r="AY79">
        <v>-9.9586141030000004</v>
      </c>
      <c r="AZ79">
        <v>252.11770809999999</v>
      </c>
      <c r="BA79">
        <v>1</v>
      </c>
      <c r="BB79">
        <v>0</v>
      </c>
      <c r="BC79">
        <v>0</v>
      </c>
      <c r="BD79">
        <v>7200</v>
      </c>
    </row>
    <row r="80" spans="1:56" x14ac:dyDescent="0.4">
      <c r="A80">
        <v>0</v>
      </c>
      <c r="B80">
        <v>1.987328293</v>
      </c>
      <c r="C80">
        <v>-1.229525668</v>
      </c>
      <c r="D80">
        <v>0.35966436099999999</v>
      </c>
      <c r="E80">
        <v>0</v>
      </c>
      <c r="F80">
        <v>3.1004140813338399</v>
      </c>
      <c r="G80">
        <v>-9.5376255927187898</v>
      </c>
      <c r="H80">
        <v>36.962966629071097</v>
      </c>
      <c r="I80">
        <v>0</v>
      </c>
      <c r="J80">
        <v>1.816251506</v>
      </c>
      <c r="K80">
        <v>-7.5000173630000004</v>
      </c>
      <c r="L80">
        <v>2.3459017339999999</v>
      </c>
      <c r="M80">
        <v>0</v>
      </c>
      <c r="N80">
        <v>1.9707851560842999</v>
      </c>
      <c r="O80">
        <v>-6.7303053139990201</v>
      </c>
      <c r="P80">
        <v>111.244205630995</v>
      </c>
      <c r="Q80">
        <v>0</v>
      </c>
      <c r="R80">
        <v>1.978091458</v>
      </c>
      <c r="S80">
        <v>-8.6384313319999997</v>
      </c>
      <c r="T80">
        <v>79.738583140000003</v>
      </c>
      <c r="U80">
        <v>1</v>
      </c>
      <c r="V80">
        <v>0</v>
      </c>
      <c r="W80">
        <v>0</v>
      </c>
      <c r="X80">
        <v>0</v>
      </c>
      <c r="Y80">
        <v>0</v>
      </c>
      <c r="Z80">
        <v>1.4738317455774499</v>
      </c>
      <c r="AA80">
        <v>-9.9726634326767201</v>
      </c>
      <c r="AB80">
        <v>109.12155827500099</v>
      </c>
      <c r="AC80">
        <v>1</v>
      </c>
      <c r="AD80">
        <v>0</v>
      </c>
      <c r="AE80">
        <v>0</v>
      </c>
      <c r="AF80">
        <v>7200</v>
      </c>
      <c r="AG80">
        <v>0</v>
      </c>
      <c r="AH80">
        <v>1.9748187837706701</v>
      </c>
      <c r="AI80">
        <v>-8.2756916643607799</v>
      </c>
      <c r="AJ80">
        <v>118.723520864994</v>
      </c>
      <c r="AK80">
        <v>1</v>
      </c>
      <c r="AL80">
        <v>0</v>
      </c>
      <c r="AM80">
        <v>0</v>
      </c>
      <c r="AN80">
        <v>7200</v>
      </c>
      <c r="AO80">
        <v>0</v>
      </c>
      <c r="AP80">
        <v>1.5546383347003601</v>
      </c>
      <c r="AQ80">
        <v>-9.9626311557751208</v>
      </c>
      <c r="AR80">
        <v>144.84524462099901</v>
      </c>
      <c r="AS80">
        <v>1</v>
      </c>
      <c r="AT80">
        <v>0</v>
      </c>
      <c r="AU80">
        <v>0</v>
      </c>
      <c r="AV80">
        <v>7200</v>
      </c>
      <c r="AW80">
        <v>0</v>
      </c>
      <c r="AX80">
        <v>2.3890576600000002</v>
      </c>
      <c r="AY80">
        <v>-6.7286252710000003</v>
      </c>
      <c r="AZ80">
        <v>264.57292589999997</v>
      </c>
      <c r="BA80">
        <v>1</v>
      </c>
      <c r="BB80">
        <v>0</v>
      </c>
      <c r="BC80">
        <v>0</v>
      </c>
      <c r="BD80">
        <v>7200</v>
      </c>
    </row>
    <row r="81" spans="1:56" x14ac:dyDescent="0.4">
      <c r="A81">
        <v>0</v>
      </c>
      <c r="B81">
        <v>2.1251631089999998</v>
      </c>
      <c r="C81">
        <v>-5.6220178629999999</v>
      </c>
      <c r="D81">
        <v>0.65914243800000005</v>
      </c>
      <c r="E81">
        <v>0</v>
      </c>
      <c r="F81">
        <v>2.2091560667726799</v>
      </c>
      <c r="G81">
        <v>-8.6077696398330197</v>
      </c>
      <c r="H81">
        <v>51.499519767006802</v>
      </c>
      <c r="I81">
        <v>0</v>
      </c>
      <c r="J81">
        <v>2.0218676320000002</v>
      </c>
      <c r="K81">
        <v>-7.0505727470000004</v>
      </c>
      <c r="L81">
        <v>2.6665235410000001</v>
      </c>
      <c r="M81">
        <v>0</v>
      </c>
      <c r="N81">
        <v>1.8274131935934399</v>
      </c>
      <c r="O81">
        <v>-7.1434565240998102</v>
      </c>
      <c r="P81">
        <v>159.190543830976</v>
      </c>
      <c r="Q81">
        <v>0</v>
      </c>
      <c r="R81">
        <v>2.6269578610000002</v>
      </c>
      <c r="S81">
        <v>-4.886654397</v>
      </c>
      <c r="T81">
        <v>56.288060309999999</v>
      </c>
      <c r="U81">
        <v>1</v>
      </c>
      <c r="V81">
        <v>0</v>
      </c>
      <c r="W81">
        <v>0</v>
      </c>
      <c r="X81">
        <v>0</v>
      </c>
      <c r="Y81">
        <v>0</v>
      </c>
      <c r="Z81">
        <v>2.1422617908157102</v>
      </c>
      <c r="AA81">
        <v>-8.8998228500627707</v>
      </c>
      <c r="AB81">
        <v>134.96293770699401</v>
      </c>
      <c r="AC81">
        <v>1</v>
      </c>
      <c r="AD81">
        <v>0</v>
      </c>
      <c r="AE81">
        <v>0</v>
      </c>
      <c r="AF81">
        <v>7200</v>
      </c>
      <c r="AG81">
        <v>0</v>
      </c>
      <c r="AH81">
        <v>1.6024434363031499</v>
      </c>
      <c r="AI81">
        <v>-9.9346083678070904</v>
      </c>
      <c r="AJ81">
        <v>132.400141221995</v>
      </c>
      <c r="AK81">
        <v>1</v>
      </c>
      <c r="AL81">
        <v>0</v>
      </c>
      <c r="AM81">
        <v>0</v>
      </c>
      <c r="AN81">
        <v>7200</v>
      </c>
      <c r="AO81">
        <v>0</v>
      </c>
      <c r="AP81">
        <v>1.63136046242076</v>
      </c>
      <c r="AQ81">
        <v>-9.9000916477279599</v>
      </c>
      <c r="AR81">
        <v>162.243970137991</v>
      </c>
      <c r="AS81">
        <v>1</v>
      </c>
      <c r="AT81">
        <v>0</v>
      </c>
      <c r="AU81">
        <v>0</v>
      </c>
      <c r="AV81">
        <v>7200</v>
      </c>
      <c r="AW81">
        <v>0</v>
      </c>
      <c r="AX81">
        <v>1.6453357580000001</v>
      </c>
      <c r="AY81">
        <v>-9.8810895970000008</v>
      </c>
      <c r="AZ81">
        <v>124.5381902</v>
      </c>
      <c r="BA81">
        <v>1</v>
      </c>
      <c r="BB81">
        <v>0</v>
      </c>
      <c r="BC81">
        <v>0</v>
      </c>
      <c r="BD81">
        <v>7200</v>
      </c>
    </row>
    <row r="82" spans="1:56" x14ac:dyDescent="0.4">
      <c r="A82">
        <v>0</v>
      </c>
      <c r="B82">
        <v>3.5755010970000001</v>
      </c>
      <c r="C82">
        <v>-5.1985032960000002</v>
      </c>
      <c r="D82">
        <v>0.48571216699999997</v>
      </c>
      <c r="E82">
        <v>0</v>
      </c>
      <c r="F82">
        <v>2.7643855860597002</v>
      </c>
      <c r="G82">
        <v>-9.5748099341958195</v>
      </c>
      <c r="H82">
        <v>173.040294384118</v>
      </c>
      <c r="I82">
        <v>0</v>
      </c>
      <c r="J82">
        <v>2.5617245240000002</v>
      </c>
      <c r="K82">
        <v>-5.3322817159999998</v>
      </c>
      <c r="L82">
        <v>4.5885545629999998</v>
      </c>
      <c r="M82">
        <v>0</v>
      </c>
      <c r="N82">
        <v>2.4169226224026699</v>
      </c>
      <c r="O82">
        <v>-5.5298794403092701</v>
      </c>
      <c r="P82">
        <v>121.125870001007</v>
      </c>
      <c r="Q82">
        <v>0</v>
      </c>
      <c r="R82">
        <v>1.6912059719999999</v>
      </c>
      <c r="S82">
        <v>-9.5893000700000002</v>
      </c>
      <c r="T82">
        <v>47.118114009999999</v>
      </c>
      <c r="U82">
        <v>1</v>
      </c>
      <c r="V82">
        <v>0</v>
      </c>
      <c r="W82">
        <v>0</v>
      </c>
      <c r="X82">
        <v>0</v>
      </c>
      <c r="Y82">
        <v>0</v>
      </c>
      <c r="Z82">
        <v>1.3594799483612601</v>
      </c>
      <c r="AA82">
        <v>-9.9902046594159692</v>
      </c>
      <c r="AB82">
        <v>87.171005031006601</v>
      </c>
      <c r="AC82">
        <v>1</v>
      </c>
      <c r="AD82">
        <v>0</v>
      </c>
      <c r="AE82">
        <v>0</v>
      </c>
      <c r="AF82">
        <v>7200</v>
      </c>
      <c r="AG82">
        <v>0</v>
      </c>
      <c r="AH82">
        <v>2.5449459263873502</v>
      </c>
      <c r="AI82">
        <v>-5.7146884493932903</v>
      </c>
      <c r="AJ82">
        <v>191.04824958699399</v>
      </c>
      <c r="AK82">
        <v>1</v>
      </c>
      <c r="AL82">
        <v>0</v>
      </c>
      <c r="AM82">
        <v>0</v>
      </c>
      <c r="AN82">
        <v>7200</v>
      </c>
      <c r="AO82">
        <v>0</v>
      </c>
      <c r="AP82">
        <v>1.62453956028432</v>
      </c>
      <c r="AQ82">
        <v>-9.9278486954530702</v>
      </c>
      <c r="AR82">
        <v>145.47079882598999</v>
      </c>
      <c r="AS82">
        <v>1</v>
      </c>
      <c r="AT82">
        <v>0</v>
      </c>
      <c r="AU82">
        <v>0</v>
      </c>
      <c r="AV82">
        <v>7200</v>
      </c>
      <c r="AW82">
        <v>0</v>
      </c>
      <c r="AX82">
        <v>1.7160287400000001</v>
      </c>
      <c r="AY82">
        <v>-9.6152535560000008</v>
      </c>
      <c r="AZ82">
        <v>150.46147579999999</v>
      </c>
      <c r="BA82">
        <v>1</v>
      </c>
      <c r="BB82">
        <v>0</v>
      </c>
      <c r="BC82">
        <v>0</v>
      </c>
      <c r="BD82">
        <v>7200</v>
      </c>
    </row>
    <row r="83" spans="1:56" x14ac:dyDescent="0.4">
      <c r="A83">
        <v>0</v>
      </c>
      <c r="B83">
        <v>2.1612481309999998</v>
      </c>
      <c r="C83">
        <v>-6.4389616299999997</v>
      </c>
      <c r="D83">
        <v>0.74136922400000005</v>
      </c>
      <c r="E83">
        <v>0</v>
      </c>
      <c r="F83">
        <v>2.4370793426518702</v>
      </c>
      <c r="G83">
        <v>-1.4564155945871999</v>
      </c>
      <c r="H83">
        <v>51.491982115898203</v>
      </c>
      <c r="I83">
        <v>0</v>
      </c>
      <c r="J83">
        <v>2.0435165780000002</v>
      </c>
      <c r="K83">
        <v>-5.4970649729999996</v>
      </c>
      <c r="L83">
        <v>4.3339174180000004</v>
      </c>
      <c r="M83">
        <v>0</v>
      </c>
      <c r="N83">
        <v>2.1099083827169198</v>
      </c>
      <c r="O83">
        <v>-6.2319500988511001</v>
      </c>
      <c r="P83">
        <v>117.93175357099901</v>
      </c>
      <c r="Q83">
        <v>0</v>
      </c>
      <c r="R83">
        <v>2.033966553</v>
      </c>
      <c r="S83">
        <v>-7.6580183079999999</v>
      </c>
      <c r="T83">
        <v>80.920960260000001</v>
      </c>
      <c r="U83">
        <v>1</v>
      </c>
      <c r="V83">
        <v>0</v>
      </c>
      <c r="W83">
        <v>0</v>
      </c>
      <c r="X83">
        <v>0</v>
      </c>
      <c r="Y83">
        <v>0</v>
      </c>
      <c r="Z83">
        <v>1.17481240951535</v>
      </c>
      <c r="AA83">
        <v>-9.9584000749396608</v>
      </c>
      <c r="AB83">
        <v>85.960528761992407</v>
      </c>
      <c r="AC83">
        <v>1</v>
      </c>
      <c r="AD83">
        <v>0</v>
      </c>
      <c r="AE83">
        <v>0</v>
      </c>
      <c r="AF83">
        <v>7200</v>
      </c>
      <c r="AG83">
        <v>0</v>
      </c>
      <c r="AH83">
        <v>1.5636658046993801</v>
      </c>
      <c r="AI83">
        <v>-9.9569250441305499</v>
      </c>
      <c r="AJ83">
        <v>132.002257845</v>
      </c>
      <c r="AK83">
        <v>1</v>
      </c>
      <c r="AL83">
        <v>0</v>
      </c>
      <c r="AM83">
        <v>0</v>
      </c>
      <c r="AN83">
        <v>7200</v>
      </c>
      <c r="AO83">
        <v>0</v>
      </c>
      <c r="AP83">
        <v>1.63830136865876</v>
      </c>
      <c r="AQ83">
        <v>-9.8242278157470704</v>
      </c>
      <c r="AR83">
        <v>230.87036084697999</v>
      </c>
      <c r="AS83">
        <v>1</v>
      </c>
      <c r="AT83">
        <v>0</v>
      </c>
      <c r="AU83">
        <v>0</v>
      </c>
      <c r="AV83">
        <v>7200</v>
      </c>
      <c r="AW83">
        <v>0</v>
      </c>
      <c r="AX83">
        <v>1.6879053129999999</v>
      </c>
      <c r="AY83">
        <v>-9.7671928759999993</v>
      </c>
      <c r="AZ83">
        <v>150.83023990000001</v>
      </c>
      <c r="BA83">
        <v>1</v>
      </c>
      <c r="BB83">
        <v>0</v>
      </c>
      <c r="BC83">
        <v>0</v>
      </c>
      <c r="BD83">
        <v>7200</v>
      </c>
    </row>
    <row r="84" spans="1:56" x14ac:dyDescent="0.4">
      <c r="A84">
        <v>0</v>
      </c>
      <c r="B84">
        <v>2.181399205</v>
      </c>
      <c r="C84">
        <v>-6.4563740200000002</v>
      </c>
      <c r="D84">
        <v>0.77598033099999997</v>
      </c>
      <c r="E84">
        <v>0</v>
      </c>
      <c r="F84">
        <v>4.1880010143615296</v>
      </c>
      <c r="G84">
        <v>-5.70328134472717</v>
      </c>
      <c r="H84">
        <v>8.7514467968139797</v>
      </c>
      <c r="I84">
        <v>0</v>
      </c>
      <c r="J84">
        <v>1.9668425570000001</v>
      </c>
      <c r="K84">
        <v>-4.3875909569999996</v>
      </c>
      <c r="L84">
        <v>4.262753869</v>
      </c>
      <c r="M84">
        <v>0</v>
      </c>
      <c r="N84">
        <v>1.5013689087236299</v>
      </c>
      <c r="O84">
        <v>-0.81723586940772897</v>
      </c>
      <c r="P84">
        <v>3.6603079260093998</v>
      </c>
      <c r="Q84">
        <v>0</v>
      </c>
      <c r="R84">
        <v>4.4464348149999999</v>
      </c>
      <c r="S84">
        <v>-1.6255858560000001</v>
      </c>
      <c r="T84">
        <v>55.60201533</v>
      </c>
      <c r="U84">
        <v>1</v>
      </c>
      <c r="V84">
        <v>0</v>
      </c>
      <c r="W84">
        <v>0</v>
      </c>
      <c r="X84">
        <v>0</v>
      </c>
      <c r="Y84">
        <v>0</v>
      </c>
      <c r="Z84">
        <v>1.57413013420446</v>
      </c>
      <c r="AA84">
        <v>-9.9376391812184597</v>
      </c>
      <c r="AB84">
        <v>109.475902015008</v>
      </c>
      <c r="AC84">
        <v>1</v>
      </c>
      <c r="AD84">
        <v>0</v>
      </c>
      <c r="AE84">
        <v>0</v>
      </c>
      <c r="AF84">
        <v>7200</v>
      </c>
      <c r="AG84">
        <v>0</v>
      </c>
      <c r="AH84">
        <v>1.5955882850435299</v>
      </c>
      <c r="AI84">
        <v>-9.9205893526863296</v>
      </c>
      <c r="AJ84">
        <v>188.667825329001</v>
      </c>
      <c r="AK84">
        <v>1</v>
      </c>
      <c r="AL84">
        <v>0</v>
      </c>
      <c r="AM84">
        <v>0</v>
      </c>
      <c r="AN84">
        <v>7200</v>
      </c>
      <c r="AO84">
        <v>0</v>
      </c>
      <c r="AP84">
        <v>1.66153083614237</v>
      </c>
      <c r="AQ84">
        <v>-9.8519070519696008</v>
      </c>
      <c r="AR84">
        <v>261.22778867898103</v>
      </c>
      <c r="AS84">
        <v>1</v>
      </c>
      <c r="AT84">
        <v>0</v>
      </c>
      <c r="AU84">
        <v>0</v>
      </c>
      <c r="AV84">
        <v>7200</v>
      </c>
      <c r="AW84">
        <v>0</v>
      </c>
      <c r="AX84">
        <v>1.4321359360000001</v>
      </c>
      <c r="AY84">
        <v>-9.9885389890000003</v>
      </c>
      <c r="AZ84">
        <v>126.75011739999999</v>
      </c>
      <c r="BA84">
        <v>1</v>
      </c>
      <c r="BB84">
        <v>0</v>
      </c>
      <c r="BC84">
        <v>0</v>
      </c>
      <c r="BD84">
        <v>7200</v>
      </c>
    </row>
    <row r="85" spans="1:56" x14ac:dyDescent="0.4">
      <c r="A85">
        <v>0</v>
      </c>
      <c r="B85">
        <v>1.7896274169999999</v>
      </c>
      <c r="C85">
        <v>-6.501977203</v>
      </c>
      <c r="D85">
        <v>0.62961798099999999</v>
      </c>
      <c r="E85">
        <v>0</v>
      </c>
      <c r="F85">
        <v>1.8436378602971299</v>
      </c>
      <c r="G85">
        <v>-1.47993586114772</v>
      </c>
      <c r="H85">
        <v>7.7293042540550196</v>
      </c>
      <c r="I85">
        <v>0</v>
      </c>
      <c r="J85">
        <v>2.0355826380000002</v>
      </c>
      <c r="K85">
        <v>-6.2537712580000004</v>
      </c>
      <c r="L85">
        <v>4.7668938460000003</v>
      </c>
      <c r="M85">
        <v>0</v>
      </c>
      <c r="N85">
        <v>1.8534790933449301</v>
      </c>
      <c r="O85">
        <v>-6.9937299563144499</v>
      </c>
      <c r="P85">
        <v>180.496018622012</v>
      </c>
      <c r="Q85">
        <v>0</v>
      </c>
      <c r="R85">
        <v>2.4470785859999999</v>
      </c>
      <c r="S85">
        <v>-5.4728796339999999</v>
      </c>
      <c r="T85">
        <v>49.374026950000001</v>
      </c>
      <c r="U85">
        <v>1</v>
      </c>
      <c r="V85">
        <v>0</v>
      </c>
      <c r="W85">
        <v>0</v>
      </c>
      <c r="X85">
        <v>0</v>
      </c>
      <c r="Y85">
        <v>0</v>
      </c>
      <c r="Z85">
        <v>1.09045910126277</v>
      </c>
      <c r="AA85">
        <v>-9.9726577515720898</v>
      </c>
      <c r="AB85">
        <v>134.926055759002</v>
      </c>
      <c r="AC85">
        <v>1</v>
      </c>
      <c r="AD85">
        <v>0</v>
      </c>
      <c r="AE85">
        <v>0</v>
      </c>
      <c r="AF85">
        <v>7200</v>
      </c>
      <c r="AG85">
        <v>0</v>
      </c>
      <c r="AH85">
        <v>3.1767545034578402</v>
      </c>
      <c r="AI85">
        <v>-2.12991417379649</v>
      </c>
      <c r="AJ85">
        <v>115.613054450004</v>
      </c>
      <c r="AK85">
        <v>1</v>
      </c>
      <c r="AL85">
        <v>0</v>
      </c>
      <c r="AM85">
        <v>0</v>
      </c>
      <c r="AN85">
        <v>7200</v>
      </c>
      <c r="AO85">
        <v>0</v>
      </c>
      <c r="AP85">
        <v>2.2530003843022102</v>
      </c>
      <c r="AQ85">
        <v>-7.0077619188252704</v>
      </c>
      <c r="AR85">
        <v>118.571051823993</v>
      </c>
      <c r="AS85">
        <v>1</v>
      </c>
      <c r="AT85">
        <v>0</v>
      </c>
      <c r="AU85">
        <v>0</v>
      </c>
      <c r="AV85">
        <v>7200</v>
      </c>
      <c r="AW85">
        <v>0</v>
      </c>
      <c r="AX85">
        <v>1.650251538</v>
      </c>
      <c r="AY85">
        <v>-9.8850857970000003</v>
      </c>
      <c r="AZ85">
        <v>189.24546960000001</v>
      </c>
      <c r="BA85">
        <v>1</v>
      </c>
      <c r="BB85">
        <v>0</v>
      </c>
      <c r="BC85">
        <v>0</v>
      </c>
      <c r="BD85">
        <v>7200</v>
      </c>
    </row>
    <row r="86" spans="1:56" x14ac:dyDescent="0.4">
      <c r="A86">
        <v>0</v>
      </c>
      <c r="B86">
        <v>1.7057578019999999</v>
      </c>
      <c r="C86">
        <v>-1.6074106990000001</v>
      </c>
      <c r="D86">
        <v>0.82633838199999998</v>
      </c>
      <c r="E86">
        <v>0</v>
      </c>
      <c r="F86">
        <v>3.6458800470257802</v>
      </c>
      <c r="G86">
        <v>-3.4185817234553402</v>
      </c>
      <c r="H86">
        <v>42.444469056092203</v>
      </c>
      <c r="I86">
        <v>0</v>
      </c>
      <c r="J86">
        <v>1.9668425570000001</v>
      </c>
      <c r="K86">
        <v>-4.3875909569999996</v>
      </c>
      <c r="L86">
        <v>4.2966334159999997</v>
      </c>
      <c r="M86">
        <v>0</v>
      </c>
      <c r="N86">
        <v>2.2118968030256201</v>
      </c>
      <c r="O86">
        <v>-5.6233501847651999</v>
      </c>
      <c r="P86">
        <v>111.65760219198999</v>
      </c>
      <c r="Q86">
        <v>0</v>
      </c>
      <c r="R86">
        <v>2.397527228</v>
      </c>
      <c r="S86">
        <v>-8.8697110670000008</v>
      </c>
      <c r="T86">
        <v>82.748428599999997</v>
      </c>
      <c r="U86">
        <v>1</v>
      </c>
      <c r="V86">
        <v>0</v>
      </c>
      <c r="W86">
        <v>0</v>
      </c>
      <c r="X86">
        <v>0</v>
      </c>
      <c r="Y86">
        <v>0</v>
      </c>
      <c r="Z86">
        <v>2.70446651163889</v>
      </c>
      <c r="AA86">
        <v>-6.4400772477579897</v>
      </c>
      <c r="AB86">
        <v>43.685196009013403</v>
      </c>
      <c r="AC86">
        <v>1</v>
      </c>
      <c r="AD86">
        <v>0</v>
      </c>
      <c r="AE86">
        <v>0</v>
      </c>
      <c r="AF86">
        <v>7200</v>
      </c>
      <c r="AG86">
        <v>0</v>
      </c>
      <c r="AH86">
        <v>4.3666252685473799</v>
      </c>
      <c r="AI86">
        <v>-0.90127742676179201</v>
      </c>
      <c r="AJ86">
        <v>138.583548511</v>
      </c>
      <c r="AK86">
        <v>1</v>
      </c>
      <c r="AL86">
        <v>0</v>
      </c>
      <c r="AM86">
        <v>0</v>
      </c>
      <c r="AN86">
        <v>7200</v>
      </c>
      <c r="AO86">
        <v>0</v>
      </c>
      <c r="AP86">
        <v>1.65856738445605</v>
      </c>
      <c r="AQ86">
        <v>-9.8739085820949004</v>
      </c>
      <c r="AR86">
        <v>119.371824063011</v>
      </c>
      <c r="AS86">
        <v>1</v>
      </c>
      <c r="AT86">
        <v>0</v>
      </c>
      <c r="AU86">
        <v>0</v>
      </c>
      <c r="AV86">
        <v>7200</v>
      </c>
      <c r="AW86">
        <v>0</v>
      </c>
      <c r="AX86">
        <v>1.625298433</v>
      </c>
      <c r="AY86">
        <v>-9.9234672810000006</v>
      </c>
      <c r="AZ86">
        <v>263.85758959999998</v>
      </c>
      <c r="BA86">
        <v>1</v>
      </c>
      <c r="BB86">
        <v>0</v>
      </c>
      <c r="BC86">
        <v>0</v>
      </c>
      <c r="BD86">
        <v>7200</v>
      </c>
    </row>
    <row r="87" spans="1:56" x14ac:dyDescent="0.4">
      <c r="A87">
        <v>0</v>
      </c>
      <c r="B87">
        <v>2.9032337849999998</v>
      </c>
      <c r="C87">
        <v>-1.5068369749999999</v>
      </c>
      <c r="D87">
        <v>0.48957477799999999</v>
      </c>
      <c r="E87">
        <v>0</v>
      </c>
      <c r="F87">
        <v>1.5827401891475299</v>
      </c>
      <c r="G87">
        <v>-3.1730212660305801</v>
      </c>
      <c r="H87">
        <v>23.1678255680017</v>
      </c>
      <c r="I87">
        <v>0</v>
      </c>
      <c r="J87">
        <v>3.3126851890000002</v>
      </c>
      <c r="K87">
        <v>-2.7811369529999999</v>
      </c>
      <c r="L87">
        <v>2.3265535210000001</v>
      </c>
      <c r="M87">
        <v>0</v>
      </c>
      <c r="N87">
        <v>1.78905506404257</v>
      </c>
      <c r="O87">
        <v>-7.4037871738136403</v>
      </c>
      <c r="P87">
        <v>142.16074757900699</v>
      </c>
      <c r="Q87">
        <v>0</v>
      </c>
      <c r="R87">
        <v>4.4203159730000001</v>
      </c>
      <c r="S87">
        <v>-1.99036747</v>
      </c>
      <c r="T87">
        <v>55.231819260000002</v>
      </c>
      <c r="U87">
        <v>1</v>
      </c>
      <c r="V87">
        <v>0</v>
      </c>
      <c r="W87">
        <v>0</v>
      </c>
      <c r="X87">
        <v>0</v>
      </c>
      <c r="Y87">
        <v>0</v>
      </c>
      <c r="Z87">
        <v>1.5513302570079599</v>
      </c>
      <c r="AA87">
        <v>-9.9149029561498203</v>
      </c>
      <c r="AB87">
        <v>87.391942749993106</v>
      </c>
      <c r="AC87">
        <v>1</v>
      </c>
      <c r="AD87">
        <v>0</v>
      </c>
      <c r="AE87">
        <v>0</v>
      </c>
      <c r="AF87">
        <v>7200</v>
      </c>
      <c r="AG87">
        <v>0</v>
      </c>
      <c r="AH87">
        <v>1.8401762607634999</v>
      </c>
      <c r="AI87">
        <v>-9.4324478159874605</v>
      </c>
      <c r="AJ87">
        <v>184.00748879500301</v>
      </c>
      <c r="AK87">
        <v>1</v>
      </c>
      <c r="AL87">
        <v>0</v>
      </c>
      <c r="AM87">
        <v>0</v>
      </c>
      <c r="AN87">
        <v>7200</v>
      </c>
      <c r="AO87">
        <v>0</v>
      </c>
      <c r="AP87">
        <v>1.60965335701719</v>
      </c>
      <c r="AQ87">
        <v>-9.9464059337557007</v>
      </c>
      <c r="AR87">
        <v>161.56388978601899</v>
      </c>
      <c r="AS87">
        <v>1</v>
      </c>
      <c r="AT87">
        <v>0</v>
      </c>
      <c r="AU87">
        <v>0</v>
      </c>
      <c r="AV87">
        <v>7200</v>
      </c>
      <c r="AW87">
        <v>0</v>
      </c>
      <c r="AX87">
        <v>1.54855495</v>
      </c>
      <c r="AY87">
        <v>-9.9696171479999993</v>
      </c>
      <c r="AZ87">
        <v>331.33397250000002</v>
      </c>
      <c r="BA87">
        <v>1</v>
      </c>
      <c r="BB87">
        <v>0</v>
      </c>
      <c r="BC87">
        <v>0</v>
      </c>
      <c r="BD87">
        <v>7200</v>
      </c>
    </row>
    <row r="88" spans="1:56" x14ac:dyDescent="0.4">
      <c r="A88">
        <v>0</v>
      </c>
      <c r="B88">
        <v>3.0365434059999998</v>
      </c>
      <c r="C88">
        <v>-6.7290517430000003</v>
      </c>
      <c r="D88">
        <v>0.51901305600000003</v>
      </c>
      <c r="E88">
        <v>0</v>
      </c>
      <c r="F88">
        <v>2.3778362973790901</v>
      </c>
      <c r="G88">
        <v>-9.9291904677677891</v>
      </c>
      <c r="H88">
        <v>1243.95832623704</v>
      </c>
      <c r="I88">
        <v>0</v>
      </c>
      <c r="J88">
        <v>2.4269551059999999</v>
      </c>
      <c r="K88">
        <v>-4.434279085</v>
      </c>
      <c r="L88">
        <v>4.3560514460000004</v>
      </c>
      <c r="M88">
        <v>0</v>
      </c>
      <c r="N88">
        <v>1.83541991375666</v>
      </c>
      <c r="O88">
        <v>-7.8462959239578902</v>
      </c>
      <c r="P88">
        <v>216.435666976991</v>
      </c>
      <c r="Q88">
        <v>0</v>
      </c>
      <c r="R88">
        <v>2.641196265</v>
      </c>
      <c r="S88">
        <v>-4.8339367099999997</v>
      </c>
      <c r="T88">
        <v>55.665674340000002</v>
      </c>
      <c r="U88">
        <v>1</v>
      </c>
      <c r="V88">
        <v>0</v>
      </c>
      <c r="W88">
        <v>0</v>
      </c>
      <c r="X88">
        <v>0</v>
      </c>
      <c r="Y88">
        <v>0</v>
      </c>
      <c r="Z88">
        <v>2.6197095846792702</v>
      </c>
      <c r="AA88">
        <v>-1.3691970224546599</v>
      </c>
      <c r="AB88">
        <v>87.395095061001399</v>
      </c>
      <c r="AC88">
        <v>1</v>
      </c>
      <c r="AD88">
        <v>0</v>
      </c>
      <c r="AE88">
        <v>0</v>
      </c>
      <c r="AF88">
        <v>7200</v>
      </c>
      <c r="AG88">
        <v>0</v>
      </c>
      <c r="AH88">
        <v>1.5100427860607499</v>
      </c>
      <c r="AI88">
        <v>-9.95543633126562</v>
      </c>
      <c r="AJ88">
        <v>182.58570174299501</v>
      </c>
      <c r="AK88">
        <v>1</v>
      </c>
      <c r="AL88">
        <v>0</v>
      </c>
      <c r="AM88">
        <v>0</v>
      </c>
      <c r="AN88">
        <v>7200</v>
      </c>
      <c r="AO88">
        <v>0</v>
      </c>
      <c r="AP88">
        <v>2.2583640488292498</v>
      </c>
      <c r="AQ88">
        <v>-6.9751384817161899</v>
      </c>
      <c r="AR88">
        <v>190.271721610013</v>
      </c>
      <c r="AS88">
        <v>1</v>
      </c>
      <c r="AT88">
        <v>0</v>
      </c>
      <c r="AU88">
        <v>0</v>
      </c>
      <c r="AV88">
        <v>7200</v>
      </c>
      <c r="AW88">
        <v>0</v>
      </c>
      <c r="AX88">
        <v>1.9170070450000001</v>
      </c>
      <c r="AY88">
        <v>-8.7159733530000008</v>
      </c>
      <c r="AZ88">
        <v>327.34490260000001</v>
      </c>
      <c r="BA88">
        <v>1</v>
      </c>
      <c r="BB88">
        <v>0</v>
      </c>
      <c r="BC88">
        <v>0</v>
      </c>
      <c r="BD88">
        <v>7200</v>
      </c>
    </row>
    <row r="89" spans="1:56" x14ac:dyDescent="0.4">
      <c r="A89">
        <v>0</v>
      </c>
      <c r="B89">
        <v>1.7896274169999999</v>
      </c>
      <c r="C89">
        <v>-6.501977203</v>
      </c>
      <c r="D89">
        <v>0.46329807099999998</v>
      </c>
      <c r="E89">
        <v>0</v>
      </c>
      <c r="F89">
        <v>2.7687856902385199</v>
      </c>
      <c r="G89">
        <v>-9.8735369272566693</v>
      </c>
      <c r="H89">
        <v>57.584782150806802</v>
      </c>
      <c r="I89">
        <v>0</v>
      </c>
      <c r="J89">
        <v>2.6791605920000001</v>
      </c>
      <c r="K89">
        <v>-1.554027922</v>
      </c>
      <c r="L89">
        <v>4.5960917190000004</v>
      </c>
      <c r="M89">
        <v>0</v>
      </c>
      <c r="N89">
        <v>1.7797422638495499</v>
      </c>
      <c r="O89">
        <v>-7.5884992030807803</v>
      </c>
      <c r="P89">
        <v>175.67157973599299</v>
      </c>
      <c r="Q89">
        <v>0</v>
      </c>
      <c r="R89">
        <v>1.3228651650000001</v>
      </c>
      <c r="S89">
        <v>-9.9012466159999999</v>
      </c>
      <c r="T89">
        <v>82.056655559999996</v>
      </c>
      <c r="U89">
        <v>1</v>
      </c>
      <c r="V89">
        <v>0</v>
      </c>
      <c r="W89">
        <v>0</v>
      </c>
      <c r="X89">
        <v>0</v>
      </c>
      <c r="Y89">
        <v>0</v>
      </c>
      <c r="Z89">
        <v>1.5347156067421199</v>
      </c>
      <c r="AA89">
        <v>-9.9636796500499401</v>
      </c>
      <c r="AB89">
        <v>108.824092021008</v>
      </c>
      <c r="AC89">
        <v>1</v>
      </c>
      <c r="AD89">
        <v>0</v>
      </c>
      <c r="AE89">
        <v>0</v>
      </c>
      <c r="AF89">
        <v>7200</v>
      </c>
      <c r="AG89">
        <v>0</v>
      </c>
      <c r="AH89">
        <v>1.55134064041655</v>
      </c>
      <c r="AI89">
        <v>-9.9251993925245898</v>
      </c>
      <c r="AJ89">
        <v>118.238959670998</v>
      </c>
      <c r="AK89">
        <v>1</v>
      </c>
      <c r="AL89">
        <v>0</v>
      </c>
      <c r="AM89">
        <v>0</v>
      </c>
      <c r="AN89">
        <v>7200</v>
      </c>
      <c r="AO89">
        <v>0</v>
      </c>
      <c r="AP89">
        <v>2.9848701018432702</v>
      </c>
      <c r="AQ89">
        <v>-3.4772002766833299</v>
      </c>
      <c r="AR89">
        <v>164.938865787</v>
      </c>
      <c r="AS89">
        <v>1</v>
      </c>
      <c r="AT89">
        <v>0</v>
      </c>
      <c r="AU89">
        <v>0</v>
      </c>
      <c r="AV89">
        <v>7200</v>
      </c>
      <c r="AW89">
        <v>0</v>
      </c>
      <c r="AX89">
        <v>1.6511626079999999</v>
      </c>
      <c r="AY89">
        <v>-9.8873532359999992</v>
      </c>
      <c r="AZ89">
        <v>327.66188349999999</v>
      </c>
      <c r="BA89">
        <v>1</v>
      </c>
      <c r="BB89">
        <v>0</v>
      </c>
      <c r="BC89">
        <v>0</v>
      </c>
      <c r="BD89">
        <v>7200</v>
      </c>
    </row>
    <row r="90" spans="1:56" x14ac:dyDescent="0.4">
      <c r="A90">
        <v>0</v>
      </c>
      <c r="B90">
        <v>2.067171112</v>
      </c>
      <c r="C90">
        <v>-6.0616270029999999</v>
      </c>
      <c r="D90">
        <v>0.575654216</v>
      </c>
      <c r="E90">
        <v>0</v>
      </c>
      <c r="F90">
        <v>2.9702809623544799</v>
      </c>
      <c r="G90">
        <v>-5.1914724519561597</v>
      </c>
      <c r="H90">
        <v>67.307184194913106</v>
      </c>
      <c r="I90">
        <v>0</v>
      </c>
      <c r="J90">
        <v>2.080183721</v>
      </c>
      <c r="K90">
        <v>-7.3064556889999999</v>
      </c>
      <c r="L90">
        <v>4.4130189209999999</v>
      </c>
      <c r="M90">
        <v>0</v>
      </c>
      <c r="N90">
        <v>1.7121502242433499</v>
      </c>
      <c r="O90">
        <v>-7.5982778923184897</v>
      </c>
      <c r="P90">
        <v>236.42453954799501</v>
      </c>
      <c r="Q90">
        <v>0</v>
      </c>
      <c r="R90">
        <v>2.4265897010000002</v>
      </c>
      <c r="S90">
        <v>-7.3186673180000001</v>
      </c>
      <c r="T90">
        <v>55.03255643</v>
      </c>
      <c r="U90">
        <v>1</v>
      </c>
      <c r="V90">
        <v>0</v>
      </c>
      <c r="W90">
        <v>0</v>
      </c>
      <c r="X90">
        <v>0</v>
      </c>
      <c r="Y90">
        <v>0</v>
      </c>
      <c r="Z90">
        <v>1.5019218330602599</v>
      </c>
      <c r="AA90">
        <v>-9.8327881555252201</v>
      </c>
      <c r="AB90">
        <v>134.56443646599601</v>
      </c>
      <c r="AC90">
        <v>1</v>
      </c>
      <c r="AD90">
        <v>0</v>
      </c>
      <c r="AE90">
        <v>0</v>
      </c>
      <c r="AF90">
        <v>7200</v>
      </c>
      <c r="AG90">
        <v>0</v>
      </c>
      <c r="AH90">
        <v>1.29436054602034</v>
      </c>
      <c r="AI90">
        <v>-9.9611588990043902</v>
      </c>
      <c r="AJ90">
        <v>134.38519908000299</v>
      </c>
      <c r="AK90">
        <v>1</v>
      </c>
      <c r="AL90">
        <v>0</v>
      </c>
      <c r="AM90">
        <v>0</v>
      </c>
      <c r="AN90">
        <v>7200</v>
      </c>
      <c r="AO90">
        <v>0</v>
      </c>
      <c r="AP90">
        <v>2.0147574411940501</v>
      </c>
      <c r="AQ90">
        <v>-8.2245971112861298</v>
      </c>
      <c r="AR90">
        <v>101.182779603987</v>
      </c>
      <c r="AS90">
        <v>1</v>
      </c>
      <c r="AT90">
        <v>0</v>
      </c>
      <c r="AU90">
        <v>0</v>
      </c>
      <c r="AV90">
        <v>7200</v>
      </c>
      <c r="AW90">
        <v>0</v>
      </c>
      <c r="AX90">
        <v>1.5445962339999999</v>
      </c>
      <c r="AY90">
        <v>-9.9578865499999996</v>
      </c>
      <c r="AZ90">
        <v>252.979254</v>
      </c>
      <c r="BA90">
        <v>1</v>
      </c>
      <c r="BB90">
        <v>0</v>
      </c>
      <c r="BC90">
        <v>0</v>
      </c>
      <c r="BD90">
        <v>7200</v>
      </c>
    </row>
    <row r="91" spans="1:56" x14ac:dyDescent="0.4">
      <c r="A91">
        <v>0</v>
      </c>
      <c r="B91">
        <v>1.263316554</v>
      </c>
      <c r="C91">
        <v>-1.2050062189999999</v>
      </c>
      <c r="D91">
        <v>0.69945865699999998</v>
      </c>
      <c r="E91">
        <v>0</v>
      </c>
      <c r="F91">
        <v>2.5620462953616299</v>
      </c>
      <c r="G91">
        <v>-8.7088162926746193</v>
      </c>
      <c r="H91">
        <v>96.084574860986294</v>
      </c>
      <c r="I91">
        <v>0</v>
      </c>
      <c r="J91">
        <v>2.8297568370000001</v>
      </c>
      <c r="K91">
        <v>-3.7663023199999999</v>
      </c>
      <c r="L91">
        <v>3.9768831699999998</v>
      </c>
      <c r="M91">
        <v>0</v>
      </c>
      <c r="N91">
        <v>2.30352219306122</v>
      </c>
      <c r="O91">
        <v>-4.5052641012110097</v>
      </c>
      <c r="P91">
        <v>82.531468182976795</v>
      </c>
      <c r="Q91">
        <v>0</v>
      </c>
      <c r="R91">
        <v>2.4642894179999999</v>
      </c>
      <c r="S91">
        <v>-3.9791964580000001</v>
      </c>
      <c r="T91">
        <v>81.73716288</v>
      </c>
      <c r="U91">
        <v>1</v>
      </c>
      <c r="V91">
        <v>0</v>
      </c>
      <c r="W91">
        <v>0</v>
      </c>
      <c r="X91">
        <v>0</v>
      </c>
      <c r="Y91">
        <v>0</v>
      </c>
      <c r="Z91">
        <v>1.5008280359830499</v>
      </c>
      <c r="AA91">
        <v>-9.9449084077836893</v>
      </c>
      <c r="AB91">
        <v>86.640523306006799</v>
      </c>
      <c r="AC91">
        <v>1</v>
      </c>
      <c r="AD91">
        <v>0</v>
      </c>
      <c r="AE91">
        <v>0</v>
      </c>
      <c r="AF91">
        <v>7200</v>
      </c>
      <c r="AG91">
        <v>0</v>
      </c>
      <c r="AH91">
        <v>1.60936661023765</v>
      </c>
      <c r="AI91">
        <v>-9.9282280526285795</v>
      </c>
      <c r="AJ91">
        <v>132.76738294400201</v>
      </c>
      <c r="AK91">
        <v>1</v>
      </c>
      <c r="AL91">
        <v>0</v>
      </c>
      <c r="AM91">
        <v>0</v>
      </c>
      <c r="AN91">
        <v>7200</v>
      </c>
      <c r="AO91">
        <v>0</v>
      </c>
      <c r="AP91">
        <v>1.7409257421489299</v>
      </c>
      <c r="AQ91">
        <v>-9.7603506890296394</v>
      </c>
      <c r="AR91">
        <v>139.80787727399701</v>
      </c>
      <c r="AS91">
        <v>1</v>
      </c>
      <c r="AT91">
        <v>0</v>
      </c>
      <c r="AU91">
        <v>0</v>
      </c>
      <c r="AV91">
        <v>7200</v>
      </c>
      <c r="AW91">
        <v>0</v>
      </c>
      <c r="AX91">
        <v>2.2961147049999999</v>
      </c>
      <c r="AY91">
        <v>-6.8857359020000004</v>
      </c>
      <c r="AZ91">
        <v>125.273036</v>
      </c>
      <c r="BA91">
        <v>1</v>
      </c>
      <c r="BB91">
        <v>0</v>
      </c>
      <c r="BC91">
        <v>0</v>
      </c>
      <c r="BD91">
        <v>7200</v>
      </c>
    </row>
    <row r="92" spans="1:56" x14ac:dyDescent="0.4">
      <c r="A92">
        <v>0</v>
      </c>
      <c r="B92">
        <v>1.599785483</v>
      </c>
      <c r="C92">
        <v>-3.0739314279999999</v>
      </c>
      <c r="D92">
        <v>0.77278723400000005</v>
      </c>
      <c r="E92">
        <v>0</v>
      </c>
      <c r="F92">
        <v>2.1427139546494698</v>
      </c>
      <c r="G92">
        <v>-7.4160912451371104</v>
      </c>
      <c r="H92">
        <v>65.438193046953501</v>
      </c>
      <c r="I92">
        <v>0</v>
      </c>
      <c r="J92">
        <v>2.106427751</v>
      </c>
      <c r="K92">
        <v>-7.433473931</v>
      </c>
      <c r="L92">
        <v>4.0457815439999996</v>
      </c>
      <c r="M92">
        <v>0</v>
      </c>
      <c r="N92">
        <v>1.33052871521203</v>
      </c>
      <c r="O92">
        <v>-9.3445049845459192</v>
      </c>
      <c r="P92">
        <v>226.27483163500401</v>
      </c>
      <c r="Q92">
        <v>0</v>
      </c>
      <c r="R92">
        <v>1.6389784540000001</v>
      </c>
      <c r="S92">
        <v>-9.7216297699999998</v>
      </c>
      <c r="T92">
        <v>79.370134059999998</v>
      </c>
      <c r="U92">
        <v>1</v>
      </c>
      <c r="V92">
        <v>0</v>
      </c>
      <c r="W92">
        <v>0</v>
      </c>
      <c r="X92">
        <v>0</v>
      </c>
      <c r="Y92">
        <v>0</v>
      </c>
      <c r="Z92">
        <v>1.5246184720864899</v>
      </c>
      <c r="AA92">
        <v>-9.9054977533162507</v>
      </c>
      <c r="AB92">
        <v>103.15560017600301</v>
      </c>
      <c r="AC92">
        <v>1</v>
      </c>
      <c r="AD92">
        <v>0</v>
      </c>
      <c r="AE92">
        <v>0</v>
      </c>
      <c r="AF92">
        <v>7200</v>
      </c>
      <c r="AG92">
        <v>0</v>
      </c>
      <c r="AH92">
        <v>1.58432717576545</v>
      </c>
      <c r="AI92">
        <v>-9.9470214235625001</v>
      </c>
      <c r="AJ92">
        <v>183.27264228899699</v>
      </c>
      <c r="AK92">
        <v>1</v>
      </c>
      <c r="AL92">
        <v>0</v>
      </c>
      <c r="AM92">
        <v>0</v>
      </c>
      <c r="AN92">
        <v>7200</v>
      </c>
      <c r="AO92">
        <v>0</v>
      </c>
      <c r="AP92">
        <v>1.7444800402415701</v>
      </c>
      <c r="AQ92">
        <v>-9.6210519725902905</v>
      </c>
      <c r="AR92">
        <v>186.72271854901899</v>
      </c>
      <c r="AS92">
        <v>1</v>
      </c>
      <c r="AT92">
        <v>0</v>
      </c>
      <c r="AU92">
        <v>0</v>
      </c>
      <c r="AV92">
        <v>7200</v>
      </c>
      <c r="AW92">
        <v>0</v>
      </c>
      <c r="AX92">
        <v>1.657718593</v>
      </c>
      <c r="AY92">
        <v>-9.8753159670000006</v>
      </c>
      <c r="AZ92">
        <v>150.10804039999999</v>
      </c>
      <c r="BA92">
        <v>1</v>
      </c>
      <c r="BB92">
        <v>0</v>
      </c>
      <c r="BC92">
        <v>0</v>
      </c>
      <c r="BD92">
        <v>7200</v>
      </c>
    </row>
    <row r="93" spans="1:56" x14ac:dyDescent="0.4">
      <c r="A93">
        <v>0</v>
      </c>
      <c r="B93">
        <v>1.9904520020000001</v>
      </c>
      <c r="C93">
        <v>-1.2342653889999999</v>
      </c>
      <c r="D93">
        <v>0.54599890399999995</v>
      </c>
      <c r="E93">
        <v>0</v>
      </c>
      <c r="F93">
        <v>2.9598220829909998</v>
      </c>
      <c r="G93">
        <v>-6.8869088211332103</v>
      </c>
      <c r="H93">
        <v>49.787870642030597</v>
      </c>
      <c r="I93">
        <v>0</v>
      </c>
      <c r="J93">
        <v>2.9260164280000001</v>
      </c>
      <c r="K93">
        <v>-4.0058980200000001</v>
      </c>
      <c r="L93">
        <v>2.5173808549999999</v>
      </c>
      <c r="M93">
        <v>0</v>
      </c>
      <c r="N93">
        <v>2.5831178765376102</v>
      </c>
      <c r="O93">
        <v>-3.9092396759455501</v>
      </c>
      <c r="P93">
        <v>41.320107607985797</v>
      </c>
      <c r="Q93">
        <v>0</v>
      </c>
      <c r="R93">
        <v>4.579495026</v>
      </c>
      <c r="S93">
        <v>-1.3458159750000001</v>
      </c>
      <c r="T93">
        <v>55.683541730000002</v>
      </c>
      <c r="U93">
        <v>1</v>
      </c>
      <c r="V93">
        <v>0</v>
      </c>
      <c r="W93">
        <v>0</v>
      </c>
      <c r="X93">
        <v>0</v>
      </c>
      <c r="Y93">
        <v>0</v>
      </c>
      <c r="Z93">
        <v>1.5947411825037301</v>
      </c>
      <c r="AA93">
        <v>-9.8921533078790596</v>
      </c>
      <c r="AB93">
        <v>86.091426697006597</v>
      </c>
      <c r="AC93">
        <v>1</v>
      </c>
      <c r="AD93">
        <v>0</v>
      </c>
      <c r="AE93">
        <v>0</v>
      </c>
      <c r="AF93">
        <v>7200</v>
      </c>
      <c r="AG93">
        <v>0</v>
      </c>
      <c r="AH93">
        <v>1.69680075657873</v>
      </c>
      <c r="AI93">
        <v>-9.7135963187997998</v>
      </c>
      <c r="AJ93">
        <v>140.106522257992</v>
      </c>
      <c r="AK93">
        <v>1</v>
      </c>
      <c r="AL93">
        <v>0</v>
      </c>
      <c r="AM93">
        <v>0</v>
      </c>
      <c r="AN93">
        <v>7200</v>
      </c>
      <c r="AO93">
        <v>0</v>
      </c>
      <c r="AP93">
        <v>1.4711996510277701</v>
      </c>
      <c r="AQ93">
        <v>-9.9769051484867806</v>
      </c>
      <c r="AR93">
        <v>137.802319331007</v>
      </c>
      <c r="AS93">
        <v>1</v>
      </c>
      <c r="AT93">
        <v>0</v>
      </c>
      <c r="AU93">
        <v>0</v>
      </c>
      <c r="AV93">
        <v>7200</v>
      </c>
      <c r="AW93">
        <v>0</v>
      </c>
      <c r="AX93">
        <v>1.4084150609999999</v>
      </c>
      <c r="AY93">
        <v>-9.9915471450000002</v>
      </c>
      <c r="AZ93">
        <v>128.4070759</v>
      </c>
      <c r="BA93">
        <v>1</v>
      </c>
      <c r="BB93">
        <v>0</v>
      </c>
      <c r="BC93">
        <v>0</v>
      </c>
      <c r="BD93">
        <v>7200</v>
      </c>
    </row>
    <row r="94" spans="1:56" x14ac:dyDescent="0.4">
      <c r="A94">
        <v>0</v>
      </c>
      <c r="B94">
        <v>2.4446047019999999</v>
      </c>
      <c r="C94">
        <v>-5.623913892</v>
      </c>
      <c r="D94">
        <v>0.59606937699999996</v>
      </c>
      <c r="E94">
        <v>0</v>
      </c>
      <c r="F94">
        <v>2.3843818510377601</v>
      </c>
      <c r="G94">
        <v>-4.2104242430698102</v>
      </c>
      <c r="H94">
        <v>9.5910015071276504</v>
      </c>
      <c r="I94">
        <v>0</v>
      </c>
      <c r="J94">
        <v>2.4208183619999999</v>
      </c>
      <c r="K94">
        <v>-6.3776118009999996</v>
      </c>
      <c r="L94">
        <v>4.3578357289999996</v>
      </c>
      <c r="M94">
        <v>0</v>
      </c>
      <c r="N94">
        <v>2.0145927774553098</v>
      </c>
      <c r="O94">
        <v>-7.3188124800288499</v>
      </c>
      <c r="P94">
        <v>152.25182451499799</v>
      </c>
      <c r="Q94">
        <v>0</v>
      </c>
      <c r="R94">
        <v>1.5873908409999999</v>
      </c>
      <c r="S94">
        <v>-9.5500295909999995</v>
      </c>
      <c r="T94">
        <v>54.772450290000002</v>
      </c>
      <c r="U94">
        <v>1</v>
      </c>
      <c r="V94">
        <v>0</v>
      </c>
      <c r="W94">
        <v>0</v>
      </c>
      <c r="X94">
        <v>0</v>
      </c>
      <c r="Y94">
        <v>0</v>
      </c>
      <c r="Z94">
        <v>1.8236864522981</v>
      </c>
      <c r="AA94">
        <v>-9.3041102019196007</v>
      </c>
      <c r="AB94">
        <v>88.180563124013105</v>
      </c>
      <c r="AC94">
        <v>1</v>
      </c>
      <c r="AD94">
        <v>0</v>
      </c>
      <c r="AE94">
        <v>0</v>
      </c>
      <c r="AF94">
        <v>7200</v>
      </c>
      <c r="AG94">
        <v>0</v>
      </c>
      <c r="AH94">
        <v>2.1059660581757802</v>
      </c>
      <c r="AI94">
        <v>-8.5949077942814895</v>
      </c>
      <c r="AJ94">
        <v>133.47782447899201</v>
      </c>
      <c r="AK94">
        <v>1</v>
      </c>
      <c r="AL94">
        <v>0</v>
      </c>
      <c r="AM94">
        <v>0</v>
      </c>
      <c r="AN94">
        <v>7200</v>
      </c>
      <c r="AO94">
        <v>0</v>
      </c>
      <c r="AP94">
        <v>3.0089330365773699</v>
      </c>
      <c r="AQ94">
        <v>-4.2221559074893298</v>
      </c>
      <c r="AR94">
        <v>137.00280881399499</v>
      </c>
      <c r="AS94">
        <v>1</v>
      </c>
      <c r="AT94">
        <v>0</v>
      </c>
      <c r="AU94">
        <v>0</v>
      </c>
      <c r="AV94">
        <v>7200</v>
      </c>
      <c r="AW94">
        <v>0</v>
      </c>
      <c r="AX94">
        <v>1.537768512</v>
      </c>
      <c r="AY94">
        <v>-9.9715429929999999</v>
      </c>
      <c r="AZ94">
        <v>256.20774460000001</v>
      </c>
      <c r="BA94">
        <v>1</v>
      </c>
      <c r="BB94">
        <v>0</v>
      </c>
      <c r="BC94">
        <v>0</v>
      </c>
      <c r="BD94">
        <v>7200</v>
      </c>
    </row>
    <row r="95" spans="1:56" x14ac:dyDescent="0.4">
      <c r="A95">
        <v>0</v>
      </c>
      <c r="B95">
        <v>2.5938773159999999</v>
      </c>
      <c r="C95">
        <v>-7.5843928910000002</v>
      </c>
      <c r="D95">
        <v>0.67944901499999999</v>
      </c>
      <c r="E95">
        <v>0</v>
      </c>
      <c r="F95">
        <v>2.4370793426518702</v>
      </c>
      <c r="G95">
        <v>-1.4564155945871999</v>
      </c>
      <c r="H95">
        <v>8.7472016499377698</v>
      </c>
      <c r="I95">
        <v>0</v>
      </c>
      <c r="J95">
        <v>2.4073172189999998</v>
      </c>
      <c r="K95">
        <v>-4.0789010699999997</v>
      </c>
      <c r="L95">
        <v>4.6662927620000003</v>
      </c>
      <c r="M95">
        <v>0</v>
      </c>
      <c r="N95">
        <v>2.63699501637366</v>
      </c>
      <c r="O95">
        <v>-8.7454214713486795</v>
      </c>
      <c r="P95">
        <v>32.346900990989496</v>
      </c>
      <c r="Q95">
        <v>0</v>
      </c>
      <c r="R95">
        <v>1.7264463160000001</v>
      </c>
      <c r="S95">
        <v>-9.2047692760000004</v>
      </c>
      <c r="T95">
        <v>78.799883589999993</v>
      </c>
      <c r="U95">
        <v>1</v>
      </c>
      <c r="V95">
        <v>0</v>
      </c>
      <c r="W95">
        <v>0</v>
      </c>
      <c r="X95">
        <v>0</v>
      </c>
      <c r="Y95">
        <v>0</v>
      </c>
      <c r="Z95">
        <v>1.9938948902603899</v>
      </c>
      <c r="AA95">
        <v>-8.4724616502543793</v>
      </c>
      <c r="AB95">
        <v>88.355344345007296</v>
      </c>
      <c r="AC95">
        <v>1</v>
      </c>
      <c r="AD95">
        <v>0</v>
      </c>
      <c r="AE95">
        <v>0</v>
      </c>
      <c r="AF95">
        <v>7200</v>
      </c>
      <c r="AG95">
        <v>0</v>
      </c>
      <c r="AH95">
        <v>1.41454487284926</v>
      </c>
      <c r="AI95">
        <v>-9.8925380636620197</v>
      </c>
      <c r="AJ95">
        <v>182.005737947998</v>
      </c>
      <c r="AK95">
        <v>1</v>
      </c>
      <c r="AL95">
        <v>0</v>
      </c>
      <c r="AM95">
        <v>0</v>
      </c>
      <c r="AN95">
        <v>7200</v>
      </c>
      <c r="AO95">
        <v>0</v>
      </c>
      <c r="AP95">
        <v>1.54072800111752</v>
      </c>
      <c r="AQ95">
        <v>-9.9714272944388007</v>
      </c>
      <c r="AR95">
        <v>164.96363733199499</v>
      </c>
      <c r="AS95">
        <v>1</v>
      </c>
      <c r="AT95">
        <v>0</v>
      </c>
      <c r="AU95">
        <v>0</v>
      </c>
      <c r="AV95">
        <v>7200</v>
      </c>
      <c r="AW95">
        <v>0</v>
      </c>
      <c r="AX95">
        <v>1.439271043</v>
      </c>
      <c r="AY95">
        <v>-9.9867292919999997</v>
      </c>
      <c r="AZ95">
        <v>263.92831710000002</v>
      </c>
      <c r="BA95">
        <v>1</v>
      </c>
      <c r="BB95">
        <v>0</v>
      </c>
      <c r="BC95">
        <v>0</v>
      </c>
      <c r="BD95">
        <v>7200</v>
      </c>
    </row>
    <row r="96" spans="1:56" x14ac:dyDescent="0.4">
      <c r="A96">
        <v>0</v>
      </c>
      <c r="B96">
        <v>3.1941010969999999</v>
      </c>
      <c r="C96">
        <v>-1.709412194</v>
      </c>
      <c r="D96">
        <v>0.49633748799999999</v>
      </c>
      <c r="E96">
        <v>0</v>
      </c>
      <c r="F96">
        <v>2.8428826231702402</v>
      </c>
      <c r="G96">
        <v>-6.8057034801460699</v>
      </c>
      <c r="H96">
        <v>82.288534628925802</v>
      </c>
      <c r="I96">
        <v>0</v>
      </c>
      <c r="J96">
        <v>1.929287298</v>
      </c>
      <c r="K96">
        <v>-6.7445512450000003</v>
      </c>
      <c r="L96">
        <v>4.0564951469999997</v>
      </c>
      <c r="M96">
        <v>0</v>
      </c>
      <c r="N96">
        <v>2.10744239993284</v>
      </c>
      <c r="O96">
        <v>-5.8032884738193999</v>
      </c>
      <c r="P96">
        <v>69.554035584034807</v>
      </c>
      <c r="Q96">
        <v>0</v>
      </c>
      <c r="R96">
        <v>1.868962064</v>
      </c>
      <c r="S96">
        <v>-9.4815503359999997</v>
      </c>
      <c r="T96">
        <v>49.128988800000002</v>
      </c>
      <c r="U96">
        <v>1</v>
      </c>
      <c r="V96">
        <v>0</v>
      </c>
      <c r="W96">
        <v>0</v>
      </c>
      <c r="X96">
        <v>0</v>
      </c>
      <c r="Y96">
        <v>0</v>
      </c>
      <c r="Z96">
        <v>2.6088075097313701</v>
      </c>
      <c r="AA96">
        <v>-5.2180118939798401</v>
      </c>
      <c r="AB96">
        <v>108.318464737996</v>
      </c>
      <c r="AC96">
        <v>1</v>
      </c>
      <c r="AD96">
        <v>0</v>
      </c>
      <c r="AE96">
        <v>0</v>
      </c>
      <c r="AF96">
        <v>7200</v>
      </c>
      <c r="AG96">
        <v>0</v>
      </c>
      <c r="AH96">
        <v>1.3317693796488299</v>
      </c>
      <c r="AI96">
        <v>-9.9896463230729893</v>
      </c>
      <c r="AJ96">
        <v>138.46434045399599</v>
      </c>
      <c r="AK96">
        <v>1</v>
      </c>
      <c r="AL96">
        <v>0</v>
      </c>
      <c r="AM96">
        <v>0</v>
      </c>
      <c r="AN96">
        <v>7200</v>
      </c>
      <c r="AO96">
        <v>0</v>
      </c>
      <c r="AP96">
        <v>1.6426944903284899</v>
      </c>
      <c r="AQ96">
        <v>-9.8939090482317393</v>
      </c>
      <c r="AR96">
        <v>160.80937618901899</v>
      </c>
      <c r="AS96">
        <v>1</v>
      </c>
      <c r="AT96">
        <v>0</v>
      </c>
      <c r="AU96">
        <v>0</v>
      </c>
      <c r="AV96">
        <v>7200</v>
      </c>
      <c r="AW96">
        <v>0</v>
      </c>
      <c r="AX96">
        <v>1.647867709</v>
      </c>
      <c r="AY96">
        <v>-9.8845476439999995</v>
      </c>
      <c r="AZ96">
        <v>152.9650532</v>
      </c>
      <c r="BA96">
        <v>1</v>
      </c>
      <c r="BB96">
        <v>0</v>
      </c>
      <c r="BC96">
        <v>0</v>
      </c>
      <c r="BD96">
        <v>7200</v>
      </c>
    </row>
    <row r="97" spans="1:56" x14ac:dyDescent="0.4">
      <c r="A97">
        <v>0</v>
      </c>
      <c r="B97">
        <v>2.4446047019999999</v>
      </c>
      <c r="C97">
        <v>-5.623913892</v>
      </c>
      <c r="D97">
        <v>0.62646982500000004</v>
      </c>
      <c r="E97">
        <v>0</v>
      </c>
      <c r="F97">
        <v>1.89612264982992</v>
      </c>
      <c r="G97">
        <v>-7.4477294098723199</v>
      </c>
      <c r="H97">
        <v>95.580879125045598</v>
      </c>
      <c r="I97">
        <v>0</v>
      </c>
      <c r="J97">
        <v>2.5977308529999998</v>
      </c>
      <c r="K97">
        <v>-4.7826655569999996</v>
      </c>
      <c r="L97">
        <v>4.4481216789999998</v>
      </c>
      <c r="M97">
        <v>0</v>
      </c>
      <c r="N97">
        <v>2.3024208741114198</v>
      </c>
      <c r="O97">
        <v>-6.3847326037290104</v>
      </c>
      <c r="P97">
        <v>53.517792419996098</v>
      </c>
      <c r="Q97">
        <v>0</v>
      </c>
      <c r="R97">
        <v>1.706451884</v>
      </c>
      <c r="S97">
        <v>-9.3383488230000005</v>
      </c>
      <c r="T97">
        <v>48.033722480000002</v>
      </c>
      <c r="U97">
        <v>1</v>
      </c>
      <c r="V97">
        <v>0</v>
      </c>
      <c r="W97">
        <v>0</v>
      </c>
      <c r="X97">
        <v>0</v>
      </c>
      <c r="Y97">
        <v>0</v>
      </c>
      <c r="Z97">
        <v>1.6031337410047899</v>
      </c>
      <c r="AA97">
        <v>-9.93133680591753</v>
      </c>
      <c r="AB97">
        <v>88.841584731999305</v>
      </c>
      <c r="AC97">
        <v>1</v>
      </c>
      <c r="AD97">
        <v>0</v>
      </c>
      <c r="AE97">
        <v>0</v>
      </c>
      <c r="AF97">
        <v>7200</v>
      </c>
      <c r="AG97">
        <v>0</v>
      </c>
      <c r="AH97">
        <v>1.53379699570769</v>
      </c>
      <c r="AI97">
        <v>-9.9640463139965796</v>
      </c>
      <c r="AJ97">
        <v>190.98372074699699</v>
      </c>
      <c r="AK97">
        <v>1</v>
      </c>
      <c r="AL97">
        <v>0</v>
      </c>
      <c r="AM97">
        <v>0</v>
      </c>
      <c r="AN97">
        <v>7200</v>
      </c>
      <c r="AO97">
        <v>0</v>
      </c>
      <c r="AP97">
        <v>1.6364275015754901</v>
      </c>
      <c r="AQ97">
        <v>-9.8986112245199092</v>
      </c>
      <c r="AR97">
        <v>163.03655004798199</v>
      </c>
      <c r="AS97">
        <v>1</v>
      </c>
      <c r="AT97">
        <v>0</v>
      </c>
      <c r="AU97">
        <v>0</v>
      </c>
      <c r="AV97">
        <v>7200</v>
      </c>
      <c r="AW97">
        <v>0</v>
      </c>
      <c r="AX97">
        <v>1.59916489</v>
      </c>
      <c r="AY97">
        <v>-9.9425966359999993</v>
      </c>
      <c r="AZ97">
        <v>149.351123</v>
      </c>
      <c r="BA97">
        <v>1</v>
      </c>
      <c r="BB97">
        <v>0</v>
      </c>
      <c r="BC97">
        <v>0</v>
      </c>
      <c r="BD97">
        <v>7200</v>
      </c>
    </row>
    <row r="98" spans="1:56" x14ac:dyDescent="0.4">
      <c r="A98">
        <v>0</v>
      </c>
      <c r="B98">
        <v>2.3830113289999999</v>
      </c>
      <c r="C98">
        <v>-6.2901639359999999</v>
      </c>
      <c r="D98">
        <v>0.77312639699999997</v>
      </c>
      <c r="E98">
        <v>0</v>
      </c>
      <c r="F98">
        <v>2.8432264182072</v>
      </c>
      <c r="G98">
        <v>-9.8286792292711294</v>
      </c>
      <c r="H98">
        <v>95.315852373139904</v>
      </c>
      <c r="I98">
        <v>0</v>
      </c>
      <c r="J98">
        <v>2.9952162659999999</v>
      </c>
      <c r="K98">
        <v>-1.8215198459999999</v>
      </c>
      <c r="L98">
        <v>2.536236556</v>
      </c>
      <c r="M98">
        <v>0</v>
      </c>
      <c r="N98">
        <v>2.4554695087728402</v>
      </c>
      <c r="O98">
        <v>-2.01468066948485</v>
      </c>
      <c r="P98">
        <v>45.055502224000499</v>
      </c>
      <c r="Q98">
        <v>0</v>
      </c>
      <c r="R98">
        <v>1.8604609729999999</v>
      </c>
      <c r="S98">
        <v>-9.4681385630000001</v>
      </c>
      <c r="T98">
        <v>49.502429859999999</v>
      </c>
      <c r="U98">
        <v>1</v>
      </c>
      <c r="V98">
        <v>0</v>
      </c>
      <c r="W98">
        <v>0</v>
      </c>
      <c r="X98">
        <v>0</v>
      </c>
      <c r="Y98">
        <v>0</v>
      </c>
      <c r="Z98">
        <v>1.5999605209896699</v>
      </c>
      <c r="AA98">
        <v>-9.91540622348891</v>
      </c>
      <c r="AB98">
        <v>104.76481584899</v>
      </c>
      <c r="AC98">
        <v>1</v>
      </c>
      <c r="AD98">
        <v>0</v>
      </c>
      <c r="AE98">
        <v>0</v>
      </c>
      <c r="AF98">
        <v>7200</v>
      </c>
      <c r="AG98">
        <v>0</v>
      </c>
      <c r="AH98">
        <v>3.21951214809638</v>
      </c>
      <c r="AI98">
        <v>-4.8496041377103696</v>
      </c>
      <c r="AJ98">
        <v>139.842093284009</v>
      </c>
      <c r="AK98">
        <v>1</v>
      </c>
      <c r="AL98">
        <v>0</v>
      </c>
      <c r="AM98">
        <v>0</v>
      </c>
      <c r="AN98">
        <v>7200</v>
      </c>
      <c r="AO98">
        <v>0</v>
      </c>
      <c r="AP98">
        <v>1.7426269634675799</v>
      </c>
      <c r="AQ98">
        <v>-9.5531805632196498</v>
      </c>
      <c r="AR98">
        <v>137.497953746002</v>
      </c>
      <c r="AS98">
        <v>1</v>
      </c>
      <c r="AT98">
        <v>0</v>
      </c>
      <c r="AU98">
        <v>0</v>
      </c>
      <c r="AV98">
        <v>7200</v>
      </c>
      <c r="AW98">
        <v>0</v>
      </c>
      <c r="AX98">
        <v>1.490790405</v>
      </c>
      <c r="AY98">
        <v>-9.9858196320000001</v>
      </c>
      <c r="AZ98">
        <v>186.0543198</v>
      </c>
      <c r="BA98">
        <v>1</v>
      </c>
      <c r="BB98">
        <v>0</v>
      </c>
      <c r="BC98">
        <v>0</v>
      </c>
      <c r="BD98">
        <v>7200</v>
      </c>
    </row>
    <row r="99" spans="1:56" x14ac:dyDescent="0.4">
      <c r="A99">
        <v>0</v>
      </c>
      <c r="B99">
        <v>1.7057578019999999</v>
      </c>
      <c r="C99">
        <v>-1.6074106990000001</v>
      </c>
      <c r="D99">
        <v>0.71949921100000003</v>
      </c>
      <c r="E99">
        <v>0</v>
      </c>
      <c r="F99">
        <v>1.26331655355738</v>
      </c>
      <c r="G99">
        <v>-1.20500621884489</v>
      </c>
      <c r="H99">
        <v>2.0404398350510702</v>
      </c>
      <c r="I99">
        <v>0</v>
      </c>
      <c r="J99">
        <v>1.9938719389999999</v>
      </c>
      <c r="K99">
        <v>-7.7334558830000004</v>
      </c>
      <c r="L99">
        <v>4.4677529529999997</v>
      </c>
      <c r="M99">
        <v>0</v>
      </c>
      <c r="N99">
        <v>1.95057561675927</v>
      </c>
      <c r="O99">
        <v>-6.74683945683147</v>
      </c>
      <c r="P99">
        <v>202.03841241500001</v>
      </c>
      <c r="Q99">
        <v>0</v>
      </c>
      <c r="R99">
        <v>1.37584164</v>
      </c>
      <c r="S99">
        <v>-9.9724051659999997</v>
      </c>
      <c r="T99">
        <v>55.751656429999997</v>
      </c>
      <c r="U99">
        <v>1</v>
      </c>
      <c r="V99">
        <v>0</v>
      </c>
      <c r="W99">
        <v>0</v>
      </c>
      <c r="X99">
        <v>0</v>
      </c>
      <c r="Y99">
        <v>0</v>
      </c>
      <c r="Z99">
        <v>2.34765973864338</v>
      </c>
      <c r="AA99">
        <v>-8.8300878893535195</v>
      </c>
      <c r="AB99">
        <v>43.569569858998797</v>
      </c>
      <c r="AC99">
        <v>1</v>
      </c>
      <c r="AD99">
        <v>0</v>
      </c>
      <c r="AE99">
        <v>0</v>
      </c>
      <c r="AF99">
        <v>7200</v>
      </c>
      <c r="AG99">
        <v>0</v>
      </c>
      <c r="AH99">
        <v>1.5794974791262699</v>
      </c>
      <c r="AI99">
        <v>-9.8325398091562199</v>
      </c>
      <c r="AJ99">
        <v>161.902317468018</v>
      </c>
      <c r="AK99">
        <v>1</v>
      </c>
      <c r="AL99">
        <v>0</v>
      </c>
      <c r="AM99">
        <v>0</v>
      </c>
      <c r="AN99">
        <v>7200</v>
      </c>
      <c r="AO99">
        <v>0</v>
      </c>
      <c r="AP99">
        <v>1.7006469711932</v>
      </c>
      <c r="AQ99">
        <v>-9.7051343557653507</v>
      </c>
      <c r="AR99">
        <v>138.332540803006</v>
      </c>
      <c r="AS99">
        <v>1</v>
      </c>
      <c r="AT99">
        <v>0</v>
      </c>
      <c r="AU99">
        <v>0</v>
      </c>
      <c r="AV99">
        <v>7200</v>
      </c>
      <c r="AW99">
        <v>0</v>
      </c>
      <c r="AX99">
        <v>2.1444256309999998</v>
      </c>
      <c r="AY99">
        <v>-7.6727325200000003</v>
      </c>
      <c r="AZ99">
        <v>328.41906469999998</v>
      </c>
      <c r="BA99">
        <v>1</v>
      </c>
      <c r="BB99">
        <v>0</v>
      </c>
      <c r="BC99">
        <v>0</v>
      </c>
      <c r="BD99">
        <v>7200</v>
      </c>
    </row>
    <row r="100" spans="1:56" x14ac:dyDescent="0.4">
      <c r="A100">
        <v>0</v>
      </c>
      <c r="B100">
        <v>3.4303359659999999</v>
      </c>
      <c r="C100">
        <v>-1.913108496</v>
      </c>
      <c r="D100">
        <v>0.45602363499999998</v>
      </c>
      <c r="E100">
        <v>0</v>
      </c>
      <c r="F100">
        <v>2.6812432631194798</v>
      </c>
      <c r="G100">
        <v>-9.5874920063553901</v>
      </c>
      <c r="H100">
        <v>14.305379424011299</v>
      </c>
      <c r="I100">
        <v>0</v>
      </c>
      <c r="J100">
        <v>2.2442894820000001</v>
      </c>
      <c r="K100">
        <v>-7.2868448480000003</v>
      </c>
      <c r="L100">
        <v>5.3573150419999997</v>
      </c>
      <c r="M100">
        <v>0</v>
      </c>
      <c r="N100">
        <v>2.4328072402529299</v>
      </c>
      <c r="O100">
        <v>-1.9746992101454499</v>
      </c>
      <c r="P100">
        <v>57.210572640993597</v>
      </c>
      <c r="Q100">
        <v>0</v>
      </c>
      <c r="R100">
        <v>4.4688879379999999</v>
      </c>
      <c r="S100">
        <v>-3.2026841529999999</v>
      </c>
      <c r="T100">
        <v>55.740026819999997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1.41668867791676</v>
      </c>
      <c r="AA100">
        <v>-9.9886072999825597</v>
      </c>
      <c r="AB100">
        <v>107.28536953</v>
      </c>
      <c r="AC100">
        <v>1</v>
      </c>
      <c r="AD100">
        <v>0</v>
      </c>
      <c r="AE100">
        <v>0</v>
      </c>
      <c r="AF100">
        <v>7200</v>
      </c>
      <c r="AG100">
        <v>0</v>
      </c>
      <c r="AH100">
        <v>1.5293933953643</v>
      </c>
      <c r="AI100">
        <v>-9.9582417392714504</v>
      </c>
      <c r="AJ100">
        <v>98.815838789014293</v>
      </c>
      <c r="AK100">
        <v>1</v>
      </c>
      <c r="AL100">
        <v>0</v>
      </c>
      <c r="AM100">
        <v>0</v>
      </c>
      <c r="AN100">
        <v>7200</v>
      </c>
      <c r="AO100">
        <v>0</v>
      </c>
      <c r="AP100">
        <v>1.5618214190431701</v>
      </c>
      <c r="AQ100">
        <v>-9.9158477653528099</v>
      </c>
      <c r="AR100">
        <v>139.98850967598199</v>
      </c>
      <c r="AS100">
        <v>1</v>
      </c>
      <c r="AT100">
        <v>0</v>
      </c>
      <c r="AU100">
        <v>0</v>
      </c>
      <c r="AV100">
        <v>7200</v>
      </c>
      <c r="AW100">
        <v>0</v>
      </c>
      <c r="AX100">
        <v>1.649756964</v>
      </c>
      <c r="AY100">
        <v>-9.8858116470000006</v>
      </c>
      <c r="AZ100">
        <v>188.75542050000001</v>
      </c>
      <c r="BA100">
        <v>1</v>
      </c>
      <c r="BB100">
        <v>0</v>
      </c>
      <c r="BC100">
        <v>0</v>
      </c>
      <c r="BD100">
        <v>7200</v>
      </c>
    </row>
    <row r="101" spans="1:56" x14ac:dyDescent="0.4">
      <c r="A101">
        <v>0</v>
      </c>
      <c r="B101">
        <v>3.3300179280000002</v>
      </c>
      <c r="C101">
        <v>-6.3678388019999996</v>
      </c>
      <c r="D101">
        <v>0.53886286900000002</v>
      </c>
      <c r="E101">
        <v>0</v>
      </c>
      <c r="F101">
        <v>3.5024690149275202</v>
      </c>
      <c r="G101">
        <v>-7.5637424317769097</v>
      </c>
      <c r="H101">
        <v>27.011569587048101</v>
      </c>
      <c r="I101">
        <v>0</v>
      </c>
      <c r="J101">
        <v>2.8991726309999999</v>
      </c>
      <c r="K101">
        <v>-3.450396161</v>
      </c>
      <c r="L101">
        <v>5.0629773069999997</v>
      </c>
      <c r="M101">
        <v>0</v>
      </c>
      <c r="N101">
        <v>2.2213073521333402</v>
      </c>
      <c r="O101">
        <v>-6.6647124668582398</v>
      </c>
      <c r="P101">
        <v>188.94727517498501</v>
      </c>
      <c r="Q101">
        <v>0</v>
      </c>
      <c r="R101">
        <v>1.487975909</v>
      </c>
      <c r="S101">
        <v>-9.406057036</v>
      </c>
      <c r="T101">
        <v>49.629563240000003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1.0701510491411499</v>
      </c>
      <c r="AA101">
        <v>-9.9648367782591905</v>
      </c>
      <c r="AB101">
        <v>86.540520677997804</v>
      </c>
      <c r="AC101">
        <v>1</v>
      </c>
      <c r="AD101">
        <v>0</v>
      </c>
      <c r="AE101">
        <v>0</v>
      </c>
      <c r="AF101">
        <v>7200</v>
      </c>
      <c r="AG101">
        <v>0</v>
      </c>
      <c r="AH101">
        <v>1.67193498042462</v>
      </c>
      <c r="AI101">
        <v>-9.6100579698169302</v>
      </c>
      <c r="AJ101">
        <v>152.95927936499299</v>
      </c>
      <c r="AK101">
        <v>1</v>
      </c>
      <c r="AL101">
        <v>0</v>
      </c>
      <c r="AM101">
        <v>0</v>
      </c>
      <c r="AN101">
        <v>7200</v>
      </c>
      <c r="AO101">
        <v>0</v>
      </c>
      <c r="AP101">
        <v>1.67334347944859</v>
      </c>
      <c r="AQ101">
        <v>-9.7572134982854095</v>
      </c>
      <c r="AR101">
        <v>191.51513136899999</v>
      </c>
      <c r="AS101">
        <v>1</v>
      </c>
      <c r="AT101">
        <v>0</v>
      </c>
      <c r="AU101">
        <v>0</v>
      </c>
      <c r="AV101">
        <v>7200</v>
      </c>
      <c r="AW101">
        <v>0</v>
      </c>
      <c r="AX101">
        <v>1.656683978</v>
      </c>
      <c r="AY101">
        <v>-9.8776138810000003</v>
      </c>
      <c r="AZ101">
        <v>323.52824500000003</v>
      </c>
      <c r="BA101">
        <v>1</v>
      </c>
      <c r="BB101">
        <v>0</v>
      </c>
      <c r="BC101">
        <v>0</v>
      </c>
      <c r="BD101">
        <v>7200</v>
      </c>
    </row>
    <row r="102" spans="1:56" x14ac:dyDescent="0.4">
      <c r="A102">
        <v>0</v>
      </c>
      <c r="B102">
        <v>2.181399205</v>
      </c>
      <c r="C102">
        <v>-6.4563740200000002</v>
      </c>
      <c r="D102">
        <v>0.59269266200000004</v>
      </c>
      <c r="E102">
        <v>0</v>
      </c>
      <c r="F102">
        <v>2.5628538381805499</v>
      </c>
      <c r="G102">
        <v>-6.5680197235775397</v>
      </c>
      <c r="H102">
        <v>58.398991896072403</v>
      </c>
      <c r="I102">
        <v>0</v>
      </c>
      <c r="J102">
        <v>2.1006501950000001</v>
      </c>
      <c r="K102">
        <v>-7.764681124</v>
      </c>
      <c r="L102">
        <v>4.5846676080000002</v>
      </c>
      <c r="M102">
        <v>0</v>
      </c>
      <c r="N102">
        <v>1.5154370755633</v>
      </c>
      <c r="O102">
        <v>-8.3302434127338998</v>
      </c>
      <c r="P102">
        <v>199.63789682101901</v>
      </c>
      <c r="Q102">
        <v>0</v>
      </c>
      <c r="R102">
        <v>1.380373219</v>
      </c>
      <c r="S102">
        <v>-9.5668001870000001</v>
      </c>
      <c r="T102">
        <v>49.000514930000001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1.31014844993587</v>
      </c>
      <c r="AA102">
        <v>-9.9879111915159999</v>
      </c>
      <c r="AB102">
        <v>75.431513645002198</v>
      </c>
      <c r="AC102">
        <v>1</v>
      </c>
      <c r="AD102">
        <v>0</v>
      </c>
      <c r="AE102">
        <v>0</v>
      </c>
      <c r="AF102">
        <v>7200</v>
      </c>
      <c r="AG102">
        <v>0</v>
      </c>
      <c r="AH102">
        <v>1.5672111853578601</v>
      </c>
      <c r="AI102">
        <v>-9.9503236625174694</v>
      </c>
      <c r="AJ102">
        <v>100.79918024700601</v>
      </c>
      <c r="AK102">
        <v>1</v>
      </c>
      <c r="AL102">
        <v>0</v>
      </c>
      <c r="AM102">
        <v>0</v>
      </c>
      <c r="AN102">
        <v>7200</v>
      </c>
      <c r="AO102">
        <v>0</v>
      </c>
      <c r="AP102">
        <v>1.41528302763572</v>
      </c>
      <c r="AQ102">
        <v>-9.9886702188064493</v>
      </c>
      <c r="AR102">
        <v>116.647449789015</v>
      </c>
      <c r="AS102">
        <v>1</v>
      </c>
      <c r="AT102">
        <v>0</v>
      </c>
      <c r="AU102">
        <v>0</v>
      </c>
      <c r="AV102">
        <v>7200</v>
      </c>
      <c r="AW102">
        <v>0</v>
      </c>
      <c r="AX102">
        <v>1.5211162410000001</v>
      </c>
      <c r="AY102">
        <v>-9.9760343769999995</v>
      </c>
      <c r="AZ102">
        <v>149.24983689999999</v>
      </c>
      <c r="BA102">
        <v>1</v>
      </c>
      <c r="BB102">
        <v>0</v>
      </c>
      <c r="BC102">
        <v>0</v>
      </c>
      <c r="BD102">
        <v>7200</v>
      </c>
    </row>
    <row r="103" spans="1:56" x14ac:dyDescent="0.4">
      <c r="A103">
        <v>0</v>
      </c>
      <c r="B103">
        <v>3.5755010970000001</v>
      </c>
      <c r="C103">
        <v>-5.1985032960000002</v>
      </c>
      <c r="D103">
        <v>0.40556762499999999</v>
      </c>
      <c r="E103">
        <v>0</v>
      </c>
      <c r="F103">
        <v>2.8884139027086202</v>
      </c>
      <c r="G103">
        <v>-7.8326118659200903</v>
      </c>
      <c r="H103">
        <v>28.571411960991099</v>
      </c>
      <c r="I103">
        <v>0</v>
      </c>
      <c r="J103">
        <v>2.190559071</v>
      </c>
      <c r="K103">
        <v>-6.692514482</v>
      </c>
      <c r="L103">
        <v>4.7288312619999999</v>
      </c>
      <c r="M103">
        <v>0</v>
      </c>
      <c r="N103">
        <v>2.0029739986535402</v>
      </c>
      <c r="O103">
        <v>-7.5883439445454197</v>
      </c>
      <c r="P103">
        <v>176.90247858798801</v>
      </c>
      <c r="Q103">
        <v>0</v>
      </c>
      <c r="R103">
        <v>1.804404511</v>
      </c>
      <c r="S103">
        <v>-9.5378894849999991</v>
      </c>
      <c r="T103">
        <v>47.925589100000003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1.60176725285688</v>
      </c>
      <c r="AA103">
        <v>-9.9238967002205207</v>
      </c>
      <c r="AB103">
        <v>102.15981107100301</v>
      </c>
      <c r="AC103">
        <v>1</v>
      </c>
      <c r="AD103">
        <v>0</v>
      </c>
      <c r="AE103">
        <v>0</v>
      </c>
      <c r="AF103">
        <v>7200</v>
      </c>
      <c r="AG103">
        <v>0</v>
      </c>
      <c r="AH103">
        <v>1.6287493700765101</v>
      </c>
      <c r="AI103">
        <v>-9.9161717746490297</v>
      </c>
      <c r="AJ103">
        <v>112.058001430006</v>
      </c>
      <c r="AK103">
        <v>1</v>
      </c>
      <c r="AL103">
        <v>0</v>
      </c>
      <c r="AM103">
        <v>0</v>
      </c>
      <c r="AN103">
        <v>7200</v>
      </c>
      <c r="AO103">
        <v>0</v>
      </c>
      <c r="AP103">
        <v>1.5546383347003601</v>
      </c>
      <c r="AQ103">
        <v>-9.9626311557751208</v>
      </c>
      <c r="AR103">
        <v>121.879698459</v>
      </c>
      <c r="AS103">
        <v>1</v>
      </c>
      <c r="AT103">
        <v>0</v>
      </c>
      <c r="AU103">
        <v>0</v>
      </c>
      <c r="AV103">
        <v>7200</v>
      </c>
      <c r="AW103">
        <v>0</v>
      </c>
      <c r="AX103">
        <v>1.612921472</v>
      </c>
      <c r="AY103">
        <v>-9.9410423429999994</v>
      </c>
      <c r="AZ103">
        <v>190.60010399999999</v>
      </c>
      <c r="BA103">
        <v>1</v>
      </c>
      <c r="BB103">
        <v>0</v>
      </c>
      <c r="BC103">
        <v>0</v>
      </c>
      <c r="BD103">
        <v>7200</v>
      </c>
    </row>
    <row r="104" spans="1:56" x14ac:dyDescent="0.4">
      <c r="A104">
        <v>0</v>
      </c>
      <c r="B104">
        <v>2.5938773159999999</v>
      </c>
      <c r="C104">
        <v>-7.5843928910000002</v>
      </c>
      <c r="D104">
        <v>0.608992753</v>
      </c>
      <c r="E104">
        <v>0</v>
      </c>
      <c r="F104">
        <v>2.57570795663811</v>
      </c>
      <c r="G104">
        <v>-7.8888310834378297</v>
      </c>
      <c r="H104">
        <v>34.525315612088797</v>
      </c>
      <c r="I104">
        <v>0</v>
      </c>
      <c r="J104">
        <v>2.2623102940000002</v>
      </c>
      <c r="K104">
        <v>-5.0498222960000003</v>
      </c>
      <c r="L104">
        <v>4.3055497369999998</v>
      </c>
      <c r="M104">
        <v>0</v>
      </c>
      <c r="N104">
        <v>2.2986384267233202</v>
      </c>
      <c r="O104">
        <v>-7.6884157046629102</v>
      </c>
      <c r="P104">
        <v>170.25511473897399</v>
      </c>
      <c r="Q104">
        <v>0</v>
      </c>
      <c r="R104">
        <v>2.0424524129999999</v>
      </c>
      <c r="S104">
        <v>-7.4389286219999997</v>
      </c>
      <c r="T104">
        <v>79.557887190000002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1.3245841331883901</v>
      </c>
      <c r="AA104">
        <v>-9.9893174036677905</v>
      </c>
      <c r="AB104">
        <v>77.249617302004395</v>
      </c>
      <c r="AC104">
        <v>1</v>
      </c>
      <c r="AD104">
        <v>0</v>
      </c>
      <c r="AE104">
        <v>0</v>
      </c>
      <c r="AF104">
        <v>7200</v>
      </c>
      <c r="AG104">
        <v>0</v>
      </c>
      <c r="AH104">
        <v>1.45379785465347</v>
      </c>
      <c r="AI104">
        <v>-9.9759455016993392</v>
      </c>
      <c r="AJ104">
        <v>112.956020773999</v>
      </c>
      <c r="AK104">
        <v>1</v>
      </c>
      <c r="AL104">
        <v>0</v>
      </c>
      <c r="AM104">
        <v>0</v>
      </c>
      <c r="AN104">
        <v>7200</v>
      </c>
      <c r="AO104">
        <v>0</v>
      </c>
      <c r="AP104">
        <v>1.40780503385769</v>
      </c>
      <c r="AQ104">
        <v>-9.9901886465890701</v>
      </c>
      <c r="AR104">
        <v>101.711377289</v>
      </c>
      <c r="AS104">
        <v>1</v>
      </c>
      <c r="AT104">
        <v>0</v>
      </c>
      <c r="AU104">
        <v>0</v>
      </c>
      <c r="AV104">
        <v>7200</v>
      </c>
      <c r="AW104">
        <v>0</v>
      </c>
      <c r="AX104">
        <v>3.3148973110000002</v>
      </c>
      <c r="AY104">
        <v>-3.5120546090000002</v>
      </c>
      <c r="AZ104">
        <v>187.7757805</v>
      </c>
      <c r="BA104">
        <v>1</v>
      </c>
      <c r="BB104">
        <v>0</v>
      </c>
      <c r="BC104">
        <v>0</v>
      </c>
      <c r="BD104">
        <v>7200</v>
      </c>
    </row>
    <row r="105" spans="1:56" x14ac:dyDescent="0.4">
      <c r="A105">
        <v>0</v>
      </c>
      <c r="B105">
        <v>1.654216047</v>
      </c>
      <c r="C105">
        <v>-3.9633015409999999</v>
      </c>
      <c r="D105">
        <v>0.60288568300000001</v>
      </c>
      <c r="E105">
        <v>0</v>
      </c>
      <c r="F105">
        <v>2.1718693724568401</v>
      </c>
      <c r="G105">
        <v>-6.0172588904225304</v>
      </c>
      <c r="H105">
        <v>69.898788553196894</v>
      </c>
      <c r="I105">
        <v>0</v>
      </c>
      <c r="J105">
        <v>2.3583254070000002</v>
      </c>
      <c r="K105">
        <v>-5.1918196500000002</v>
      </c>
      <c r="L105">
        <v>5.4854674379999997</v>
      </c>
      <c r="M105">
        <v>0</v>
      </c>
      <c r="N105">
        <v>2.1323612725762899</v>
      </c>
      <c r="O105">
        <v>-4.7828785546001402</v>
      </c>
      <c r="P105">
        <v>139.89961396798</v>
      </c>
      <c r="Q105">
        <v>0</v>
      </c>
      <c r="R105">
        <v>1.1007976779999999</v>
      </c>
      <c r="S105">
        <v>-9.5753592600000008</v>
      </c>
      <c r="T105">
        <v>79.995193700000002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1.5477622907875099</v>
      </c>
      <c r="AA105">
        <v>-9.9184180475788501</v>
      </c>
      <c r="AB105">
        <v>138.91773587600599</v>
      </c>
      <c r="AC105">
        <v>1</v>
      </c>
      <c r="AD105">
        <v>0</v>
      </c>
      <c r="AE105">
        <v>0</v>
      </c>
      <c r="AF105">
        <v>7200</v>
      </c>
      <c r="AG105">
        <v>0</v>
      </c>
      <c r="AH105">
        <v>2.1576972260673002</v>
      </c>
      <c r="AI105">
        <v>-8.5760138254085394</v>
      </c>
      <c r="AJ105">
        <v>118.97080179100099</v>
      </c>
      <c r="AK105">
        <v>1</v>
      </c>
      <c r="AL105">
        <v>0</v>
      </c>
      <c r="AM105">
        <v>0</v>
      </c>
      <c r="AN105">
        <v>7200</v>
      </c>
      <c r="AO105">
        <v>0</v>
      </c>
      <c r="AP105">
        <v>1.5549417800507801</v>
      </c>
      <c r="AQ105">
        <v>-9.9728744512598393</v>
      </c>
      <c r="AR105">
        <v>104.423618121014</v>
      </c>
      <c r="AS105">
        <v>1</v>
      </c>
      <c r="AT105">
        <v>0</v>
      </c>
      <c r="AU105">
        <v>0</v>
      </c>
      <c r="AV105">
        <v>7200</v>
      </c>
      <c r="AW105">
        <v>0</v>
      </c>
      <c r="AX105">
        <v>1.886186782</v>
      </c>
      <c r="AY105">
        <v>-8.8515129419999994</v>
      </c>
      <c r="AZ105">
        <v>329.50727010000003</v>
      </c>
      <c r="BA105">
        <v>1</v>
      </c>
      <c r="BB105">
        <v>0</v>
      </c>
      <c r="BC105">
        <v>0</v>
      </c>
      <c r="BD105">
        <v>7200</v>
      </c>
    </row>
    <row r="106" spans="1:56" x14ac:dyDescent="0.4">
      <c r="A106">
        <v>0</v>
      </c>
      <c r="B106">
        <v>2.8225382749999999</v>
      </c>
      <c r="C106">
        <v>-2.5668821049999999</v>
      </c>
      <c r="D106">
        <v>0.53943164600000004</v>
      </c>
      <c r="E106">
        <v>0</v>
      </c>
      <c r="F106">
        <v>1.7057578021488999</v>
      </c>
      <c r="G106">
        <v>-1.6074106987124801</v>
      </c>
      <c r="H106">
        <v>4.9088987759314398</v>
      </c>
      <c r="I106">
        <v>0</v>
      </c>
      <c r="J106">
        <v>1.9369002900000001</v>
      </c>
      <c r="K106">
        <v>-1.145978197</v>
      </c>
      <c r="L106">
        <v>4.4001563020000001</v>
      </c>
      <c r="M106">
        <v>0</v>
      </c>
      <c r="N106">
        <v>2.6738723688018702</v>
      </c>
      <c r="O106">
        <v>-9.9383335779096402</v>
      </c>
      <c r="P106">
        <v>215.30661613499899</v>
      </c>
      <c r="Q106">
        <v>0</v>
      </c>
      <c r="R106">
        <v>2.1098006649999999</v>
      </c>
      <c r="S106">
        <v>-9.2158839809999993</v>
      </c>
      <c r="T106">
        <v>83.877389460000003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2.05701156410721</v>
      </c>
      <c r="AA106">
        <v>-9.0275474183697408</v>
      </c>
      <c r="AB106">
        <v>137.73003642799401</v>
      </c>
      <c r="AC106">
        <v>1</v>
      </c>
      <c r="AD106">
        <v>0</v>
      </c>
      <c r="AE106">
        <v>0</v>
      </c>
      <c r="AF106">
        <v>7200</v>
      </c>
      <c r="AG106">
        <v>0</v>
      </c>
      <c r="AH106">
        <v>1.6330478017371799</v>
      </c>
      <c r="AI106">
        <v>-9.9019470365252307</v>
      </c>
      <c r="AJ106">
        <v>118.123248172982</v>
      </c>
      <c r="AK106">
        <v>1</v>
      </c>
      <c r="AL106">
        <v>0</v>
      </c>
      <c r="AM106">
        <v>0</v>
      </c>
      <c r="AN106">
        <v>7200</v>
      </c>
      <c r="AO106">
        <v>0</v>
      </c>
      <c r="AP106">
        <v>1.60059768049053</v>
      </c>
      <c r="AQ106">
        <v>-9.9362305855540196</v>
      </c>
      <c r="AR106">
        <v>138.335873581003</v>
      </c>
      <c r="AS106">
        <v>1</v>
      </c>
      <c r="AT106">
        <v>0</v>
      </c>
      <c r="AU106">
        <v>0</v>
      </c>
      <c r="AV106">
        <v>7200</v>
      </c>
      <c r="AW106">
        <v>0</v>
      </c>
      <c r="AX106">
        <v>1.6415235530000001</v>
      </c>
      <c r="AY106">
        <v>-9.9070453579999995</v>
      </c>
      <c r="AZ106">
        <v>329.54035779999998</v>
      </c>
      <c r="BA106">
        <v>1</v>
      </c>
      <c r="BB106">
        <v>0</v>
      </c>
      <c r="BC106">
        <v>0</v>
      </c>
      <c r="BD106">
        <v>7200</v>
      </c>
    </row>
    <row r="107" spans="1:56" x14ac:dyDescent="0.4">
      <c r="A107">
        <v>0</v>
      </c>
      <c r="B107">
        <v>2.067171112</v>
      </c>
      <c r="C107">
        <v>-6.0616270029999999</v>
      </c>
      <c r="D107">
        <v>0.75561665899999997</v>
      </c>
      <c r="E107">
        <v>0</v>
      </c>
      <c r="F107">
        <v>3.8968222455631398</v>
      </c>
      <c r="G107">
        <v>-6.2217254355277101</v>
      </c>
      <c r="H107">
        <v>311.900625314097</v>
      </c>
      <c r="I107">
        <v>0</v>
      </c>
      <c r="J107">
        <v>2.1606776609999998</v>
      </c>
      <c r="K107">
        <v>-6.3870354950000001</v>
      </c>
      <c r="L107">
        <v>4.6715569480000001</v>
      </c>
      <c r="M107">
        <v>0</v>
      </c>
      <c r="N107">
        <v>2.1112065022300799</v>
      </c>
      <c r="O107">
        <v>-7.6931079015245096</v>
      </c>
      <c r="P107">
        <v>220.79848555198899</v>
      </c>
      <c r="Q107">
        <v>0</v>
      </c>
      <c r="R107">
        <v>1.9346641</v>
      </c>
      <c r="S107">
        <v>-9.0427873840000004</v>
      </c>
      <c r="T107">
        <v>55.659406429999997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1.37124961366401</v>
      </c>
      <c r="AA107">
        <v>-9.9888581799292702</v>
      </c>
      <c r="AB107">
        <v>106.985498189998</v>
      </c>
      <c r="AC107">
        <v>1</v>
      </c>
      <c r="AD107">
        <v>0</v>
      </c>
      <c r="AE107">
        <v>0</v>
      </c>
      <c r="AF107">
        <v>7200</v>
      </c>
      <c r="AG107">
        <v>0</v>
      </c>
      <c r="AH107">
        <v>1.5993234334670099</v>
      </c>
      <c r="AI107">
        <v>-9.7706669017748702</v>
      </c>
      <c r="AJ107">
        <v>169.833689541002</v>
      </c>
      <c r="AK107">
        <v>1</v>
      </c>
      <c r="AL107">
        <v>0</v>
      </c>
      <c r="AM107">
        <v>0</v>
      </c>
      <c r="AN107">
        <v>7200</v>
      </c>
      <c r="AO107">
        <v>0</v>
      </c>
      <c r="AP107">
        <v>1.74644995456929</v>
      </c>
      <c r="AQ107">
        <v>-9.4623145412891905</v>
      </c>
      <c r="AR107">
        <v>138.70529117199399</v>
      </c>
      <c r="AS107">
        <v>1</v>
      </c>
      <c r="AT107">
        <v>0</v>
      </c>
      <c r="AU107">
        <v>0</v>
      </c>
      <c r="AV107">
        <v>7200</v>
      </c>
      <c r="AW107">
        <v>0</v>
      </c>
      <c r="AX107">
        <v>1.400767434</v>
      </c>
      <c r="AY107">
        <v>-9.9901897119999994</v>
      </c>
      <c r="AZ107">
        <v>187.2180463</v>
      </c>
      <c r="BA107">
        <v>1</v>
      </c>
      <c r="BB107">
        <v>0</v>
      </c>
      <c r="BC107">
        <v>0</v>
      </c>
      <c r="BD107">
        <v>7200</v>
      </c>
    </row>
    <row r="108" spans="1:56" x14ac:dyDescent="0.4">
      <c r="A108">
        <v>0</v>
      </c>
      <c r="B108">
        <v>2.9484284230000002</v>
      </c>
      <c r="C108">
        <v>-6.8854135650000003</v>
      </c>
      <c r="D108">
        <v>0.68553178199999998</v>
      </c>
      <c r="E108">
        <v>0</v>
      </c>
      <c r="F108">
        <v>3.3439566744225799</v>
      </c>
      <c r="G108">
        <v>-5.4121348068694104</v>
      </c>
      <c r="H108">
        <v>173.40118943015099</v>
      </c>
      <c r="I108">
        <v>0</v>
      </c>
      <c r="J108">
        <v>2.219233091</v>
      </c>
      <c r="K108">
        <v>-7.0619178480000002</v>
      </c>
      <c r="L108">
        <v>4.4929512520000001</v>
      </c>
      <c r="M108">
        <v>0</v>
      </c>
      <c r="N108">
        <v>2.7132343489913602</v>
      </c>
      <c r="O108">
        <v>-9.9341790730786705</v>
      </c>
      <c r="P108">
        <v>88.652364904992197</v>
      </c>
      <c r="Q108">
        <v>0</v>
      </c>
      <c r="R108">
        <v>1.181841962</v>
      </c>
      <c r="S108">
        <v>-9.9284666220000002</v>
      </c>
      <c r="T108">
        <v>48.983129099999999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1.4744541128095201</v>
      </c>
      <c r="AA108">
        <v>-9.8926602353033992</v>
      </c>
      <c r="AB108">
        <v>87.368631677003506</v>
      </c>
      <c r="AC108">
        <v>1</v>
      </c>
      <c r="AD108">
        <v>0</v>
      </c>
      <c r="AE108">
        <v>0</v>
      </c>
      <c r="AF108">
        <v>7200</v>
      </c>
      <c r="AG108">
        <v>0</v>
      </c>
      <c r="AH108">
        <v>1.40654483188812</v>
      </c>
      <c r="AI108">
        <v>-9.9815212940646294</v>
      </c>
      <c r="AJ108">
        <v>156.28921228399801</v>
      </c>
      <c r="AK108">
        <v>1</v>
      </c>
      <c r="AL108">
        <v>0</v>
      </c>
      <c r="AM108">
        <v>0</v>
      </c>
      <c r="AN108">
        <v>7200</v>
      </c>
      <c r="AO108">
        <v>0</v>
      </c>
      <c r="AP108">
        <v>1.6649795010237001</v>
      </c>
      <c r="AQ108">
        <v>-9.8362421501274699</v>
      </c>
      <c r="AR108">
        <v>215.889909065008</v>
      </c>
      <c r="AS108">
        <v>1</v>
      </c>
      <c r="AT108">
        <v>0</v>
      </c>
      <c r="AU108">
        <v>0</v>
      </c>
      <c r="AV108">
        <v>7200</v>
      </c>
      <c r="AW108">
        <v>0</v>
      </c>
      <c r="AX108">
        <v>3.3821359270000002</v>
      </c>
      <c r="AY108">
        <v>-3.3607990289999998</v>
      </c>
      <c r="AZ108">
        <v>152.61794750000001</v>
      </c>
      <c r="BA108">
        <v>1</v>
      </c>
      <c r="BB108">
        <v>0</v>
      </c>
      <c r="BC108">
        <v>0</v>
      </c>
      <c r="BD108">
        <v>7200</v>
      </c>
    </row>
    <row r="109" spans="1:56" x14ac:dyDescent="0.4">
      <c r="A109">
        <v>0</v>
      </c>
      <c r="B109">
        <v>1.5404283030000001</v>
      </c>
      <c r="C109">
        <v>-3.168066676</v>
      </c>
      <c r="D109">
        <v>0.74949024099999995</v>
      </c>
      <c r="E109">
        <v>0</v>
      </c>
      <c r="F109">
        <v>2.50174475592399</v>
      </c>
      <c r="G109">
        <v>-8.2794536245798493</v>
      </c>
      <c r="H109">
        <v>46.005110098980303</v>
      </c>
      <c r="I109">
        <v>0</v>
      </c>
      <c r="J109">
        <v>1.939351442</v>
      </c>
      <c r="K109">
        <v>-7.9587769789999996</v>
      </c>
      <c r="L109">
        <v>3.9934627119999999</v>
      </c>
      <c r="M109">
        <v>0</v>
      </c>
      <c r="N109">
        <v>3.51779683171244</v>
      </c>
      <c r="O109">
        <v>-2.9038161246061298</v>
      </c>
      <c r="P109">
        <v>80.137471872003502</v>
      </c>
      <c r="Q109">
        <v>0</v>
      </c>
      <c r="R109">
        <v>4.7832863870000004</v>
      </c>
      <c r="S109">
        <v>-2.132224897</v>
      </c>
      <c r="T109">
        <v>55.553454690000002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1.81969058429113</v>
      </c>
      <c r="AA109">
        <v>-9.3182766685257192</v>
      </c>
      <c r="AB109">
        <v>86.085217334009897</v>
      </c>
      <c r="AC109">
        <v>1</v>
      </c>
      <c r="AD109">
        <v>0</v>
      </c>
      <c r="AE109">
        <v>0</v>
      </c>
      <c r="AF109">
        <v>7200</v>
      </c>
      <c r="AG109">
        <v>0</v>
      </c>
      <c r="AH109">
        <v>2.21068559636345</v>
      </c>
      <c r="AI109">
        <v>-8.7905547150344105</v>
      </c>
      <c r="AJ109">
        <v>116.72535370700599</v>
      </c>
      <c r="AK109">
        <v>1</v>
      </c>
      <c r="AL109">
        <v>0</v>
      </c>
      <c r="AM109">
        <v>0</v>
      </c>
      <c r="AN109">
        <v>7200</v>
      </c>
      <c r="AO109">
        <v>0</v>
      </c>
      <c r="AP109">
        <v>1.54180184203161</v>
      </c>
      <c r="AQ109">
        <v>-9.9764730680293496</v>
      </c>
      <c r="AR109">
        <v>121.130395014013</v>
      </c>
      <c r="AS109">
        <v>1</v>
      </c>
      <c r="AT109">
        <v>0</v>
      </c>
      <c r="AU109">
        <v>0</v>
      </c>
      <c r="AV109">
        <v>7200</v>
      </c>
      <c r="AW109">
        <v>0</v>
      </c>
      <c r="AX109">
        <v>1.5882482339999999</v>
      </c>
      <c r="AY109">
        <v>-9.9523604880000001</v>
      </c>
      <c r="AZ109">
        <v>190.59224280000001</v>
      </c>
      <c r="BA109">
        <v>1</v>
      </c>
      <c r="BB109">
        <v>0</v>
      </c>
      <c r="BC109">
        <v>0</v>
      </c>
      <c r="BD109">
        <v>7200</v>
      </c>
    </row>
    <row r="110" spans="1:56" x14ac:dyDescent="0.4">
      <c r="A110">
        <v>0</v>
      </c>
      <c r="B110">
        <v>2.3830113289999999</v>
      </c>
      <c r="C110">
        <v>-6.2901639359999999</v>
      </c>
      <c r="D110">
        <v>0.72620933700000001</v>
      </c>
      <c r="E110">
        <v>0</v>
      </c>
      <c r="F110">
        <v>3.4523741744328702</v>
      </c>
      <c r="G110">
        <v>-5.0156292318808999</v>
      </c>
      <c r="H110">
        <v>77.680202689953106</v>
      </c>
      <c r="I110">
        <v>0</v>
      </c>
      <c r="J110">
        <v>1.7665394809999999</v>
      </c>
      <c r="K110">
        <v>-8.1613933769999996</v>
      </c>
      <c r="L110">
        <v>4.9650344730000002</v>
      </c>
      <c r="M110">
        <v>0</v>
      </c>
      <c r="N110">
        <v>2.33724159286075</v>
      </c>
      <c r="O110">
        <v>-3.9194935037173599</v>
      </c>
      <c r="P110">
        <v>237.491060382017</v>
      </c>
      <c r="Q110">
        <v>0</v>
      </c>
      <c r="R110">
        <v>1.4869703590000001</v>
      </c>
      <c r="S110">
        <v>-9.4156730179999997</v>
      </c>
      <c r="T110">
        <v>56.142823020000002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1.2922635761135499</v>
      </c>
      <c r="AA110">
        <v>-9.9905436983799305</v>
      </c>
      <c r="AB110">
        <v>76.859915413005993</v>
      </c>
      <c r="AC110">
        <v>1</v>
      </c>
      <c r="AD110">
        <v>0</v>
      </c>
      <c r="AE110">
        <v>0</v>
      </c>
      <c r="AF110">
        <v>7200</v>
      </c>
      <c r="AG110">
        <v>0</v>
      </c>
      <c r="AH110">
        <v>1.6149075156573001</v>
      </c>
      <c r="AI110">
        <v>-9.9267715347469991</v>
      </c>
      <c r="AJ110">
        <v>153.316958900977</v>
      </c>
      <c r="AK110">
        <v>1</v>
      </c>
      <c r="AL110">
        <v>0</v>
      </c>
      <c r="AM110">
        <v>0</v>
      </c>
      <c r="AN110">
        <v>7200</v>
      </c>
      <c r="AO110">
        <v>0</v>
      </c>
      <c r="AP110">
        <v>3.16511200028796</v>
      </c>
      <c r="AQ110">
        <v>-2.6315205669055302</v>
      </c>
      <c r="AR110">
        <v>189.05037114900099</v>
      </c>
      <c r="AS110">
        <v>1</v>
      </c>
      <c r="AT110">
        <v>0</v>
      </c>
      <c r="AU110">
        <v>0</v>
      </c>
      <c r="AV110">
        <v>7200</v>
      </c>
      <c r="AW110">
        <v>0</v>
      </c>
      <c r="AX110">
        <v>1.6423718460000001</v>
      </c>
      <c r="AY110">
        <v>-9.8971338880000008</v>
      </c>
      <c r="AZ110">
        <v>191.28423760000001</v>
      </c>
      <c r="BA110">
        <v>1</v>
      </c>
      <c r="BB110">
        <v>0</v>
      </c>
      <c r="BC110">
        <v>0</v>
      </c>
      <c r="BD110">
        <v>7200</v>
      </c>
    </row>
    <row r="111" spans="1:56" x14ac:dyDescent="0.4">
      <c r="A111">
        <v>0</v>
      </c>
      <c r="B111">
        <v>2.605348282</v>
      </c>
      <c r="C111">
        <v>-7.6004052959999999</v>
      </c>
      <c r="D111">
        <v>0.75894322700000005</v>
      </c>
      <c r="E111">
        <v>0</v>
      </c>
      <c r="F111">
        <v>1.6542160470757701</v>
      </c>
      <c r="G111">
        <v>-3.96330154091683</v>
      </c>
      <c r="H111">
        <v>94.668968776939394</v>
      </c>
      <c r="I111">
        <v>0</v>
      </c>
      <c r="J111">
        <v>2.6393528650000002</v>
      </c>
      <c r="K111">
        <v>-1.8670063880000001</v>
      </c>
      <c r="L111">
        <v>4.8774254590000004</v>
      </c>
      <c r="M111">
        <v>0</v>
      </c>
      <c r="N111">
        <v>2.1987088605307701</v>
      </c>
      <c r="O111">
        <v>-1.5379237239024299</v>
      </c>
      <c r="P111">
        <v>20.418333040986901</v>
      </c>
      <c r="Q111">
        <v>0</v>
      </c>
      <c r="R111">
        <v>1.468004063</v>
      </c>
      <c r="S111">
        <v>-9.1926635490000006</v>
      </c>
      <c r="T111">
        <v>81.260612780000002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1.5766786679929099</v>
      </c>
      <c r="AA111">
        <v>-9.9402694444768294</v>
      </c>
      <c r="AB111">
        <v>108.77354116099001</v>
      </c>
      <c r="AC111">
        <v>1</v>
      </c>
      <c r="AD111">
        <v>0</v>
      </c>
      <c r="AE111">
        <v>0</v>
      </c>
      <c r="AF111">
        <v>7200</v>
      </c>
      <c r="AG111">
        <v>0</v>
      </c>
      <c r="AH111">
        <v>1.4304080861837001</v>
      </c>
      <c r="AI111">
        <v>-9.9887260906312108</v>
      </c>
      <c r="AJ111">
        <v>111.453332756995</v>
      </c>
      <c r="AK111">
        <v>1</v>
      </c>
      <c r="AL111">
        <v>0</v>
      </c>
      <c r="AM111">
        <v>0</v>
      </c>
      <c r="AN111">
        <v>7200</v>
      </c>
      <c r="AO111">
        <v>0</v>
      </c>
      <c r="AP111">
        <v>1.57267352068493</v>
      </c>
      <c r="AQ111">
        <v>-9.9164585854430403</v>
      </c>
      <c r="AR111">
        <v>118.77048845498901</v>
      </c>
      <c r="AS111">
        <v>1</v>
      </c>
      <c r="AT111">
        <v>0</v>
      </c>
      <c r="AU111">
        <v>0</v>
      </c>
      <c r="AV111">
        <v>7200</v>
      </c>
      <c r="AW111">
        <v>0</v>
      </c>
      <c r="AX111">
        <v>1.6125317210000001</v>
      </c>
      <c r="AY111">
        <v>-9.9434449120000004</v>
      </c>
      <c r="AZ111">
        <v>265.41699</v>
      </c>
      <c r="BA111">
        <v>1</v>
      </c>
      <c r="BB111">
        <v>0</v>
      </c>
      <c r="BC111">
        <v>0</v>
      </c>
      <c r="BD111">
        <v>7200</v>
      </c>
    </row>
    <row r="112" spans="1:56" x14ac:dyDescent="0.4">
      <c r="A112">
        <v>0</v>
      </c>
      <c r="B112">
        <v>3.603302775</v>
      </c>
      <c r="C112">
        <v>-3.237628087</v>
      </c>
      <c r="D112">
        <v>0.506040716</v>
      </c>
      <c r="E112">
        <v>0</v>
      </c>
      <c r="F112">
        <v>2.92021839014763</v>
      </c>
      <c r="G112">
        <v>-9.7839038520737294</v>
      </c>
      <c r="H112">
        <v>329.44393989117799</v>
      </c>
      <c r="I112">
        <v>0</v>
      </c>
      <c r="J112">
        <v>2.3075905479999999</v>
      </c>
      <c r="K112">
        <v>-4.8754768310000003</v>
      </c>
      <c r="L112">
        <v>3.7415627360000001</v>
      </c>
      <c r="M112">
        <v>0</v>
      </c>
      <c r="N112">
        <v>1.81821180335982</v>
      </c>
      <c r="O112">
        <v>-8.64558231643983</v>
      </c>
      <c r="P112">
        <v>191.924843247019</v>
      </c>
      <c r="Q112">
        <v>0</v>
      </c>
      <c r="R112">
        <v>1.309024806</v>
      </c>
      <c r="S112">
        <v>-9.6723989049999997</v>
      </c>
      <c r="T112">
        <v>80.215608099999997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1.34810129584012</v>
      </c>
      <c r="AA112">
        <v>-9.9623037965509198</v>
      </c>
      <c r="AB112">
        <v>76.216427067003593</v>
      </c>
      <c r="AC112">
        <v>1</v>
      </c>
      <c r="AD112">
        <v>0</v>
      </c>
      <c r="AE112">
        <v>0</v>
      </c>
      <c r="AF112">
        <v>7200</v>
      </c>
      <c r="AG112">
        <v>0</v>
      </c>
      <c r="AH112">
        <v>2.1685551865231201</v>
      </c>
      <c r="AI112">
        <v>-7.4648284858402203</v>
      </c>
      <c r="AJ112">
        <v>169.52084175299299</v>
      </c>
      <c r="AK112">
        <v>1</v>
      </c>
      <c r="AL112">
        <v>0</v>
      </c>
      <c r="AM112">
        <v>0</v>
      </c>
      <c r="AN112">
        <v>7200</v>
      </c>
      <c r="AO112">
        <v>0</v>
      </c>
      <c r="AP112">
        <v>2.9672210725023</v>
      </c>
      <c r="AQ112">
        <v>-3.4950978464103799</v>
      </c>
      <c r="AR112">
        <v>160.97250499098999</v>
      </c>
      <c r="AS112">
        <v>1</v>
      </c>
      <c r="AT112">
        <v>0</v>
      </c>
      <c r="AU112">
        <v>0</v>
      </c>
      <c r="AV112">
        <v>7200</v>
      </c>
      <c r="AW112">
        <v>0</v>
      </c>
      <c r="AX112">
        <v>1.6531529330000001</v>
      </c>
      <c r="AY112">
        <v>-9.8862701029999993</v>
      </c>
      <c r="AZ112">
        <v>264.36316440000002</v>
      </c>
      <c r="BA112">
        <v>1</v>
      </c>
      <c r="BB112">
        <v>0</v>
      </c>
      <c r="BC112">
        <v>0</v>
      </c>
      <c r="BD112">
        <v>7200</v>
      </c>
    </row>
    <row r="113" spans="1:56" x14ac:dyDescent="0.4">
      <c r="A113">
        <v>0</v>
      </c>
      <c r="B113">
        <v>3.3314870939999999</v>
      </c>
      <c r="C113">
        <v>-4.2720180230000002</v>
      </c>
      <c r="D113">
        <v>0.50969041299999995</v>
      </c>
      <c r="E113">
        <v>0</v>
      </c>
      <c r="F113">
        <v>2.5840565142378198</v>
      </c>
      <c r="G113">
        <v>-9.0501949210652892</v>
      </c>
      <c r="H113">
        <v>114.90152060589701</v>
      </c>
      <c r="I113">
        <v>0</v>
      </c>
      <c r="J113">
        <v>1.6026685789999999</v>
      </c>
      <c r="K113">
        <v>-8.2173064470000003</v>
      </c>
      <c r="L113">
        <v>4.3661107030000004</v>
      </c>
      <c r="M113">
        <v>0</v>
      </c>
      <c r="N113">
        <v>2.8664340031620701</v>
      </c>
      <c r="O113">
        <v>-3.73783723213718</v>
      </c>
      <c r="P113">
        <v>84.411702989018494</v>
      </c>
      <c r="Q113">
        <v>0</v>
      </c>
      <c r="R113">
        <v>2.7717354420000002</v>
      </c>
      <c r="S113">
        <v>-2.2727211349999998</v>
      </c>
      <c r="T113">
        <v>48.661759089999997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1.5289463735231199</v>
      </c>
      <c r="AA113">
        <v>-9.9404716889369897</v>
      </c>
      <c r="AB113">
        <v>75.663954528004894</v>
      </c>
      <c r="AC113">
        <v>1</v>
      </c>
      <c r="AD113">
        <v>0</v>
      </c>
      <c r="AE113">
        <v>0</v>
      </c>
      <c r="AF113">
        <v>7200</v>
      </c>
      <c r="AG113">
        <v>0</v>
      </c>
      <c r="AH113">
        <v>1.5804859979938399</v>
      </c>
      <c r="AI113">
        <v>-9.94044963528005</v>
      </c>
      <c r="AJ113">
        <v>99.566591698006903</v>
      </c>
      <c r="AK113">
        <v>1</v>
      </c>
      <c r="AL113">
        <v>0</v>
      </c>
      <c r="AM113">
        <v>0</v>
      </c>
      <c r="AN113">
        <v>7200</v>
      </c>
      <c r="AO113">
        <v>0</v>
      </c>
      <c r="AP113">
        <v>2.86780813192305</v>
      </c>
      <c r="AQ113">
        <v>-4.8635446694779096</v>
      </c>
      <c r="AR113">
        <v>186.706376897025</v>
      </c>
      <c r="AS113">
        <v>1</v>
      </c>
      <c r="AT113">
        <v>0</v>
      </c>
      <c r="AU113">
        <v>0</v>
      </c>
      <c r="AV113">
        <v>7200</v>
      </c>
      <c r="AW113">
        <v>0</v>
      </c>
      <c r="AX113">
        <v>1.6545973279999999</v>
      </c>
      <c r="AY113">
        <v>-9.8660993789999996</v>
      </c>
      <c r="AZ113">
        <v>187.82167010000001</v>
      </c>
      <c r="BA113">
        <v>1</v>
      </c>
      <c r="BB113">
        <v>0</v>
      </c>
      <c r="BC113">
        <v>0</v>
      </c>
      <c r="BD113">
        <v>7200</v>
      </c>
    </row>
    <row r="114" spans="1:56" x14ac:dyDescent="0.4">
      <c r="A114">
        <v>0</v>
      </c>
      <c r="B114">
        <v>3.0365434059999998</v>
      </c>
      <c r="C114">
        <v>-6.7290517430000003</v>
      </c>
      <c r="D114">
        <v>0.44937090099999999</v>
      </c>
      <c r="E114">
        <v>0</v>
      </c>
      <c r="F114">
        <v>1.9246126036837801</v>
      </c>
      <c r="G114">
        <v>-9.1070735365391808</v>
      </c>
      <c r="H114">
        <v>95.050025335047394</v>
      </c>
      <c r="I114">
        <v>0</v>
      </c>
      <c r="J114">
        <v>2.1347005960000001</v>
      </c>
      <c r="K114">
        <v>-5.809555338</v>
      </c>
      <c r="L114">
        <v>4.6093747580000004</v>
      </c>
      <c r="M114">
        <v>0</v>
      </c>
      <c r="N114">
        <v>1.83410090458481</v>
      </c>
      <c r="O114">
        <v>-7.4151997860236403</v>
      </c>
      <c r="P114">
        <v>977.36449361700204</v>
      </c>
      <c r="Q114">
        <v>0</v>
      </c>
      <c r="R114">
        <v>1.563204899</v>
      </c>
      <c r="S114">
        <v>-9.4681277300000009</v>
      </c>
      <c r="T114">
        <v>48.731914459999999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1.5924030949432</v>
      </c>
      <c r="AA114">
        <v>-9.9396937502262297</v>
      </c>
      <c r="AB114">
        <v>86.208020566002205</v>
      </c>
      <c r="AC114">
        <v>1</v>
      </c>
      <c r="AD114">
        <v>0</v>
      </c>
      <c r="AE114">
        <v>0</v>
      </c>
      <c r="AF114">
        <v>7200</v>
      </c>
      <c r="AG114">
        <v>0</v>
      </c>
      <c r="AH114">
        <v>2.3467625603117099</v>
      </c>
      <c r="AI114">
        <v>-8.2534283866132494</v>
      </c>
      <c r="AJ114">
        <v>111.799110967025</v>
      </c>
      <c r="AK114">
        <v>1</v>
      </c>
      <c r="AL114">
        <v>0</v>
      </c>
      <c r="AM114">
        <v>0</v>
      </c>
      <c r="AN114">
        <v>7200</v>
      </c>
      <c r="AO114">
        <v>0</v>
      </c>
      <c r="AP114">
        <v>1.7332776850015801</v>
      </c>
      <c r="AQ114">
        <v>-9.5211027303625801</v>
      </c>
      <c r="AR114">
        <v>137.05488943698501</v>
      </c>
      <c r="AS114">
        <v>1</v>
      </c>
      <c r="AT114">
        <v>0</v>
      </c>
      <c r="AU114">
        <v>0</v>
      </c>
      <c r="AV114">
        <v>7200</v>
      </c>
      <c r="AW114">
        <v>0</v>
      </c>
      <c r="AX114">
        <v>2.3933378740000002</v>
      </c>
      <c r="AY114">
        <v>-6.4347871000000003</v>
      </c>
      <c r="AZ114">
        <v>265.23155910000003</v>
      </c>
      <c r="BA114">
        <v>1</v>
      </c>
      <c r="BB114">
        <v>0</v>
      </c>
      <c r="BC114">
        <v>0</v>
      </c>
      <c r="BD114">
        <v>7200</v>
      </c>
    </row>
    <row r="115" spans="1:56" x14ac:dyDescent="0.4">
      <c r="A115">
        <v>0</v>
      </c>
      <c r="B115">
        <v>3.1941010969999999</v>
      </c>
      <c r="C115">
        <v>-1.709412194</v>
      </c>
      <c r="D115">
        <v>0.52911849099999997</v>
      </c>
      <c r="E115">
        <v>0</v>
      </c>
      <c r="F115">
        <v>2.0086889607392999</v>
      </c>
      <c r="G115">
        <v>-5.6451385327477004</v>
      </c>
      <c r="H115">
        <v>20.322447595884999</v>
      </c>
      <c r="I115">
        <v>0</v>
      </c>
      <c r="J115">
        <v>2.1006501950000001</v>
      </c>
      <c r="K115">
        <v>-7.764681124</v>
      </c>
      <c r="L115">
        <v>5.1215548750000002</v>
      </c>
      <c r="M115">
        <v>0</v>
      </c>
      <c r="N115">
        <v>3.0166390496246001</v>
      </c>
      <c r="O115">
        <v>-3.9147671953716201</v>
      </c>
      <c r="P115">
        <v>128.635898868</v>
      </c>
      <c r="Q115">
        <v>0</v>
      </c>
      <c r="R115">
        <v>1.6369798170000001</v>
      </c>
      <c r="S115">
        <v>-9.5798201019999993</v>
      </c>
      <c r="T115">
        <v>49.95445986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1.4005609955154199</v>
      </c>
      <c r="AA115">
        <v>-9.8977466832921497</v>
      </c>
      <c r="AB115">
        <v>77.003098763001603</v>
      </c>
      <c r="AC115">
        <v>1</v>
      </c>
      <c r="AD115">
        <v>0</v>
      </c>
      <c r="AE115">
        <v>0</v>
      </c>
      <c r="AF115">
        <v>7200</v>
      </c>
      <c r="AG115">
        <v>0</v>
      </c>
      <c r="AH115">
        <v>1.5443197738571599</v>
      </c>
      <c r="AI115">
        <v>-9.9290227925836305</v>
      </c>
      <c r="AJ115">
        <v>168.00130036598401</v>
      </c>
      <c r="AK115">
        <v>1</v>
      </c>
      <c r="AL115">
        <v>0</v>
      </c>
      <c r="AM115">
        <v>0</v>
      </c>
      <c r="AN115">
        <v>7200</v>
      </c>
      <c r="AO115">
        <v>0</v>
      </c>
      <c r="AP115">
        <v>2.5085391558682302</v>
      </c>
      <c r="AQ115">
        <v>-1.46096740141139</v>
      </c>
      <c r="AR115">
        <v>163.89328101099801</v>
      </c>
      <c r="AS115">
        <v>1</v>
      </c>
      <c r="AT115">
        <v>0</v>
      </c>
      <c r="AU115">
        <v>0</v>
      </c>
      <c r="AV115">
        <v>7200</v>
      </c>
      <c r="AW115">
        <v>0</v>
      </c>
      <c r="AX115">
        <v>1.5754984009999999</v>
      </c>
      <c r="AY115">
        <v>-9.9629030709999995</v>
      </c>
      <c r="AZ115">
        <v>152.16364010000001</v>
      </c>
      <c r="BA115">
        <v>1</v>
      </c>
      <c r="BB115">
        <v>0</v>
      </c>
      <c r="BC115">
        <v>0</v>
      </c>
      <c r="BD115">
        <v>7200</v>
      </c>
    </row>
    <row r="116" spans="1:56" x14ac:dyDescent="0.4">
      <c r="A116">
        <v>0</v>
      </c>
      <c r="B116">
        <v>2.682152324</v>
      </c>
      <c r="C116">
        <v>-1.88779813</v>
      </c>
      <c r="D116">
        <v>0.46942891399999997</v>
      </c>
      <c r="E116">
        <v>0</v>
      </c>
      <c r="F116">
        <v>2.5788107824818298</v>
      </c>
      <c r="G116">
        <v>-6.9986894410258298</v>
      </c>
      <c r="H116">
        <v>45.888396461028599</v>
      </c>
      <c r="I116">
        <v>0</v>
      </c>
      <c r="J116">
        <v>1.915097708</v>
      </c>
      <c r="K116">
        <v>-7.9522420880000002</v>
      </c>
      <c r="L116">
        <v>4.8054711509999999</v>
      </c>
      <c r="M116">
        <v>0</v>
      </c>
      <c r="N116">
        <v>2.58048213036703</v>
      </c>
      <c r="O116">
        <v>-8.0671062376459695</v>
      </c>
      <c r="P116">
        <v>191.14131996600099</v>
      </c>
      <c r="Q116">
        <v>0</v>
      </c>
      <c r="R116">
        <v>3.1935258919999998</v>
      </c>
      <c r="S116">
        <v>-7.206563504</v>
      </c>
      <c r="T116">
        <v>81.818928069999998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1.55625228213587</v>
      </c>
      <c r="AA116">
        <v>-9.9480454861383407</v>
      </c>
      <c r="AB116">
        <v>110.87825583800399</v>
      </c>
      <c r="AC116">
        <v>1</v>
      </c>
      <c r="AD116">
        <v>0</v>
      </c>
      <c r="AE116">
        <v>0</v>
      </c>
      <c r="AF116">
        <v>7200</v>
      </c>
      <c r="AG116">
        <v>0</v>
      </c>
      <c r="AH116">
        <v>2.1501968885167102</v>
      </c>
      <c r="AI116">
        <v>-8.2678023523858801</v>
      </c>
      <c r="AJ116">
        <v>98.758973713993299</v>
      </c>
      <c r="AK116">
        <v>1</v>
      </c>
      <c r="AL116">
        <v>0</v>
      </c>
      <c r="AM116">
        <v>0</v>
      </c>
      <c r="AN116">
        <v>7200</v>
      </c>
      <c r="AO116">
        <v>0</v>
      </c>
      <c r="AP116">
        <v>3.2698124825658499</v>
      </c>
      <c r="AQ116">
        <v>-3.3434025857146299</v>
      </c>
      <c r="AR116">
        <v>121.328573594015</v>
      </c>
      <c r="AS116">
        <v>1</v>
      </c>
      <c r="AT116">
        <v>0</v>
      </c>
      <c r="AU116">
        <v>0</v>
      </c>
      <c r="AV116">
        <v>7200</v>
      </c>
      <c r="AW116">
        <v>0</v>
      </c>
      <c r="AX116">
        <v>1.648999774</v>
      </c>
      <c r="AY116">
        <v>-9.8915481930000002</v>
      </c>
      <c r="AZ116">
        <v>191.8223557</v>
      </c>
      <c r="BA116">
        <v>1</v>
      </c>
      <c r="BB116">
        <v>0</v>
      </c>
      <c r="BC116">
        <v>0</v>
      </c>
      <c r="BD116">
        <v>7200</v>
      </c>
    </row>
    <row r="117" spans="1:56" x14ac:dyDescent="0.4">
      <c r="A117">
        <v>0</v>
      </c>
      <c r="B117">
        <v>1.9887174540000001</v>
      </c>
      <c r="C117">
        <v>-3.6292016970000001</v>
      </c>
      <c r="D117">
        <v>0.50578449599999997</v>
      </c>
      <c r="E117">
        <v>0</v>
      </c>
      <c r="F117">
        <v>4.4620366975665302</v>
      </c>
      <c r="G117">
        <v>-4.4681480845280497</v>
      </c>
      <c r="H117">
        <v>47.854595737066099</v>
      </c>
      <c r="I117">
        <v>0</v>
      </c>
      <c r="J117">
        <v>2.9105258759999999</v>
      </c>
      <c r="K117">
        <v>-5.3068609249999996</v>
      </c>
      <c r="L117">
        <v>2.6628961809999998</v>
      </c>
      <c r="M117">
        <v>0</v>
      </c>
      <c r="N117">
        <v>2.7573609045662</v>
      </c>
      <c r="O117">
        <v>-5.06318714205453</v>
      </c>
      <c r="P117">
        <v>80.012451657996195</v>
      </c>
      <c r="Q117">
        <v>0</v>
      </c>
      <c r="R117">
        <v>1.696772197</v>
      </c>
      <c r="S117">
        <v>-9.3416117659999998</v>
      </c>
      <c r="T117">
        <v>80.706280280000001</v>
      </c>
      <c r="U117">
        <v>0</v>
      </c>
      <c r="V117">
        <v>1.7564639471914201</v>
      </c>
      <c r="W117">
        <v>-9.8302884041302097</v>
      </c>
      <c r="X117">
        <v>4187.5946749619898</v>
      </c>
      <c r="Y117">
        <v>0</v>
      </c>
      <c r="Z117">
        <v>1.40416035524045</v>
      </c>
      <c r="AA117">
        <v>-9.8938326691223999</v>
      </c>
      <c r="AB117">
        <v>137.22596463598799</v>
      </c>
      <c r="AC117">
        <v>1</v>
      </c>
      <c r="AD117">
        <v>0</v>
      </c>
      <c r="AE117">
        <v>0</v>
      </c>
      <c r="AF117">
        <v>7200</v>
      </c>
      <c r="AG117">
        <v>0</v>
      </c>
      <c r="AH117">
        <v>3.19926421741904</v>
      </c>
      <c r="AI117">
        <v>-3.86008671438799</v>
      </c>
      <c r="AJ117">
        <v>162.81286908200099</v>
      </c>
      <c r="AK117">
        <v>1</v>
      </c>
      <c r="AL117">
        <v>0</v>
      </c>
      <c r="AM117">
        <v>0</v>
      </c>
      <c r="AN117">
        <v>7200</v>
      </c>
      <c r="AO117">
        <v>0</v>
      </c>
      <c r="AP117">
        <v>1.67485588466484</v>
      </c>
      <c r="AQ117">
        <v>-9.8078648258819001</v>
      </c>
      <c r="AR117">
        <v>103.369289367983</v>
      </c>
      <c r="AS117">
        <v>1</v>
      </c>
      <c r="AT117">
        <v>0</v>
      </c>
      <c r="AU117">
        <v>0</v>
      </c>
      <c r="AV117">
        <v>7200</v>
      </c>
      <c r="AW117">
        <v>0</v>
      </c>
      <c r="AX117">
        <v>1.656439923</v>
      </c>
      <c r="AY117">
        <v>-9.8754318419999993</v>
      </c>
      <c r="AZ117">
        <v>190.35769060000001</v>
      </c>
      <c r="BA117">
        <v>1</v>
      </c>
      <c r="BB117">
        <v>0</v>
      </c>
      <c r="BC117">
        <v>0</v>
      </c>
      <c r="BD117">
        <v>7200</v>
      </c>
    </row>
    <row r="118" spans="1:56" x14ac:dyDescent="0.4">
      <c r="A118">
        <v>0</v>
      </c>
      <c r="B118">
        <v>3.4618088239999998</v>
      </c>
      <c r="C118">
        <v>-3.0438815959999999</v>
      </c>
      <c r="D118">
        <v>0.53160694600000002</v>
      </c>
      <c r="E118">
        <v>0</v>
      </c>
      <c r="F118">
        <v>3.7044437254484199</v>
      </c>
      <c r="G118">
        <v>-4.5844502191382102</v>
      </c>
      <c r="H118">
        <v>64.165377764031206</v>
      </c>
      <c r="I118">
        <v>0</v>
      </c>
      <c r="J118">
        <v>2.6655827400000001</v>
      </c>
      <c r="K118">
        <v>-6.0317242029999996</v>
      </c>
      <c r="L118">
        <v>4.3415315569999997</v>
      </c>
      <c r="M118">
        <v>0</v>
      </c>
      <c r="N118">
        <v>1.9086753360586199</v>
      </c>
      <c r="O118">
        <v>-6.3402293242563204</v>
      </c>
      <c r="P118">
        <v>112.206307857006</v>
      </c>
      <c r="Q118">
        <v>0</v>
      </c>
      <c r="R118">
        <v>1.4553685220000001</v>
      </c>
      <c r="S118">
        <v>-9.5697921069999996</v>
      </c>
      <c r="T118">
        <v>49.112960200000003</v>
      </c>
      <c r="U118">
        <v>0</v>
      </c>
      <c r="V118">
        <v>1.7333450941800701</v>
      </c>
      <c r="W118">
        <v>-9.8471292604223404</v>
      </c>
      <c r="X118">
        <v>4121.2579970449997</v>
      </c>
      <c r="Y118">
        <v>0</v>
      </c>
      <c r="Z118">
        <v>1.5267160833918501</v>
      </c>
      <c r="AA118">
        <v>-9.9700294448123099</v>
      </c>
      <c r="AB118">
        <v>136.133528272999</v>
      </c>
      <c r="AC118">
        <v>1</v>
      </c>
      <c r="AD118">
        <v>0</v>
      </c>
      <c r="AE118">
        <v>0</v>
      </c>
      <c r="AF118">
        <v>7200</v>
      </c>
      <c r="AG118">
        <v>0</v>
      </c>
      <c r="AH118">
        <v>2.0342798834025801</v>
      </c>
      <c r="AI118">
        <v>-7.9396748871420799</v>
      </c>
      <c r="AJ118">
        <v>100.965858801995</v>
      </c>
      <c r="AK118">
        <v>1</v>
      </c>
      <c r="AL118">
        <v>0</v>
      </c>
      <c r="AM118">
        <v>0</v>
      </c>
      <c r="AN118">
        <v>7200</v>
      </c>
      <c r="AO118">
        <v>0</v>
      </c>
      <c r="AP118">
        <v>1.7512582613771399</v>
      </c>
      <c r="AQ118">
        <v>-9.7435406516702407</v>
      </c>
      <c r="AR118">
        <v>139.16359497999599</v>
      </c>
      <c r="AS118">
        <v>1</v>
      </c>
      <c r="AT118">
        <v>0</v>
      </c>
      <c r="AU118">
        <v>0</v>
      </c>
      <c r="AV118">
        <v>7200</v>
      </c>
      <c r="AW118">
        <v>0</v>
      </c>
      <c r="AX118">
        <v>1.721588975</v>
      </c>
      <c r="AY118">
        <v>-9.5912176139999996</v>
      </c>
      <c r="AZ118">
        <v>190.452539</v>
      </c>
      <c r="BA118">
        <v>1</v>
      </c>
      <c r="BB118">
        <v>0</v>
      </c>
      <c r="BC118">
        <v>0</v>
      </c>
      <c r="BD118">
        <v>7200</v>
      </c>
    </row>
    <row r="119" spans="1:56" x14ac:dyDescent="0.4">
      <c r="A119">
        <v>0</v>
      </c>
      <c r="B119">
        <v>3.3314870939999999</v>
      </c>
      <c r="C119">
        <v>-4.2720180230000002</v>
      </c>
      <c r="D119">
        <v>0.49923355400000002</v>
      </c>
      <c r="E119">
        <v>0</v>
      </c>
      <c r="F119">
        <v>3.1150879386583701</v>
      </c>
      <c r="G119">
        <v>-5.9302356180747902</v>
      </c>
      <c r="H119">
        <v>103.477094057016</v>
      </c>
      <c r="I119">
        <v>0</v>
      </c>
      <c r="J119">
        <v>2.4208183619999999</v>
      </c>
      <c r="K119">
        <v>-6.3776118009999996</v>
      </c>
      <c r="L119">
        <v>4.6273127729999999</v>
      </c>
      <c r="M119">
        <v>0</v>
      </c>
      <c r="N119">
        <v>2.9677911272111999</v>
      </c>
      <c r="O119">
        <v>-4.6920110538708704</v>
      </c>
      <c r="P119">
        <v>154.17120001398101</v>
      </c>
      <c r="Q119">
        <v>0</v>
      </c>
      <c r="R119">
        <v>1.8081455609999999</v>
      </c>
      <c r="S119">
        <v>-9.6450764679999992</v>
      </c>
      <c r="T119">
        <v>82.615905060000003</v>
      </c>
      <c r="U119">
        <v>0</v>
      </c>
      <c r="V119">
        <v>1.36344369339705</v>
      </c>
      <c r="W119">
        <v>-9.99334059326549</v>
      </c>
      <c r="X119">
        <v>4108.52718068996</v>
      </c>
      <c r="Y119">
        <v>0</v>
      </c>
      <c r="Z119">
        <v>1.16628796360505</v>
      </c>
      <c r="AA119">
        <v>-9.7965886171121497</v>
      </c>
      <c r="AB119">
        <v>89.610477548005207</v>
      </c>
      <c r="AC119">
        <v>1</v>
      </c>
      <c r="AD119">
        <v>0</v>
      </c>
      <c r="AE119">
        <v>0</v>
      </c>
      <c r="AF119">
        <v>7200</v>
      </c>
      <c r="AG119">
        <v>0</v>
      </c>
      <c r="AH119">
        <v>1.5993234334670099</v>
      </c>
      <c r="AI119">
        <v>-9.7706669017748702</v>
      </c>
      <c r="AJ119">
        <v>169.03539447401999</v>
      </c>
      <c r="AK119">
        <v>1</v>
      </c>
      <c r="AL119">
        <v>0</v>
      </c>
      <c r="AM119">
        <v>0</v>
      </c>
      <c r="AN119">
        <v>7200</v>
      </c>
      <c r="AO119">
        <v>0</v>
      </c>
      <c r="AP119">
        <v>1.5576164645623101</v>
      </c>
      <c r="AQ119">
        <v>-9.9632770040308198</v>
      </c>
      <c r="AR119">
        <v>101.899152423982</v>
      </c>
      <c r="AS119">
        <v>1</v>
      </c>
      <c r="AT119">
        <v>0</v>
      </c>
      <c r="AU119">
        <v>0</v>
      </c>
      <c r="AV119">
        <v>7200</v>
      </c>
      <c r="AW119">
        <v>0</v>
      </c>
      <c r="AX119">
        <v>1.5779730249999999</v>
      </c>
      <c r="AY119">
        <v>-9.9685713840000005</v>
      </c>
      <c r="AZ119">
        <v>279.39002090000002</v>
      </c>
      <c r="BA119">
        <v>1</v>
      </c>
      <c r="BB119">
        <v>0</v>
      </c>
      <c r="BC119">
        <v>0</v>
      </c>
      <c r="BD119">
        <v>7200</v>
      </c>
    </row>
    <row r="120" spans="1:56" x14ac:dyDescent="0.4">
      <c r="A120">
        <v>0</v>
      </c>
      <c r="B120">
        <v>3.1963692799999999</v>
      </c>
      <c r="C120">
        <v>-1.7062923780000001</v>
      </c>
      <c r="D120">
        <v>0.47618640699999998</v>
      </c>
      <c r="E120">
        <v>0</v>
      </c>
      <c r="F120">
        <v>4.0398531238364201</v>
      </c>
      <c r="G120">
        <v>-7.0055057639900697</v>
      </c>
      <c r="H120">
        <v>141.48450339701901</v>
      </c>
      <c r="I120">
        <v>0</v>
      </c>
      <c r="J120">
        <v>3.16750847</v>
      </c>
      <c r="K120">
        <v>-1.0129174999999999</v>
      </c>
      <c r="L120">
        <v>4.1956571949999999</v>
      </c>
      <c r="M120">
        <v>0</v>
      </c>
      <c r="N120">
        <v>3.1837776914953402</v>
      </c>
      <c r="O120">
        <v>-1.9523787723497901</v>
      </c>
      <c r="P120">
        <v>58.832687999994903</v>
      </c>
      <c r="Q120">
        <v>0</v>
      </c>
      <c r="R120">
        <v>1.312387864</v>
      </c>
      <c r="S120">
        <v>-9.6025191430000003</v>
      </c>
      <c r="T120">
        <v>80.654213679999998</v>
      </c>
      <c r="U120">
        <v>0</v>
      </c>
      <c r="V120">
        <v>1.61236550491708</v>
      </c>
      <c r="W120">
        <v>-9.92308625040436</v>
      </c>
      <c r="X120">
        <v>4101.0385458829896</v>
      </c>
      <c r="Y120">
        <v>0</v>
      </c>
      <c r="Z120">
        <v>1.5230711586360699</v>
      </c>
      <c r="AA120">
        <v>-9.9291786997574096</v>
      </c>
      <c r="AB120">
        <v>137.44500393999601</v>
      </c>
      <c r="AC120">
        <v>1</v>
      </c>
      <c r="AD120">
        <v>0</v>
      </c>
      <c r="AE120">
        <v>0</v>
      </c>
      <c r="AF120">
        <v>7200</v>
      </c>
      <c r="AG120">
        <v>0</v>
      </c>
      <c r="AH120">
        <v>1.5844939163068801</v>
      </c>
      <c r="AI120">
        <v>-9.7599061328091707</v>
      </c>
      <c r="AJ120">
        <v>155.00168597098599</v>
      </c>
      <c r="AK120">
        <v>1</v>
      </c>
      <c r="AL120">
        <v>0</v>
      </c>
      <c r="AM120">
        <v>0</v>
      </c>
      <c r="AN120">
        <v>7200</v>
      </c>
      <c r="AO120">
        <v>0</v>
      </c>
      <c r="AP120">
        <v>1.6273664364349001</v>
      </c>
      <c r="AQ120">
        <v>-9.8939774374335308</v>
      </c>
      <c r="AR120">
        <v>138.01940527898799</v>
      </c>
      <c r="AS120">
        <v>1</v>
      </c>
      <c r="AT120">
        <v>0</v>
      </c>
      <c r="AU120">
        <v>0</v>
      </c>
      <c r="AV120">
        <v>7200</v>
      </c>
      <c r="AW120">
        <v>0</v>
      </c>
      <c r="AX120">
        <v>1.7054383390000001</v>
      </c>
      <c r="AY120">
        <v>-9.6509301799999996</v>
      </c>
      <c r="AZ120">
        <v>218.04240179999999</v>
      </c>
      <c r="BA120">
        <v>1</v>
      </c>
      <c r="BB120">
        <v>0</v>
      </c>
      <c r="BC120">
        <v>0</v>
      </c>
      <c r="BD120">
        <v>7200</v>
      </c>
    </row>
    <row r="121" spans="1:56" x14ac:dyDescent="0.4">
      <c r="A121">
        <v>0</v>
      </c>
      <c r="B121">
        <v>3.3076541339999999</v>
      </c>
      <c r="C121">
        <v>-3.778274487</v>
      </c>
      <c r="D121">
        <v>0.47558112200000002</v>
      </c>
      <c r="E121">
        <v>0</v>
      </c>
      <c r="F121">
        <v>2.9617367472459399</v>
      </c>
      <c r="G121">
        <v>-2.0932535682437101</v>
      </c>
      <c r="H121">
        <v>8.7432966220658201</v>
      </c>
      <c r="I121">
        <v>0</v>
      </c>
      <c r="J121">
        <v>2.291376611</v>
      </c>
      <c r="K121">
        <v>-5.3905574879999998</v>
      </c>
      <c r="L121">
        <v>4.9555523800000003</v>
      </c>
      <c r="M121">
        <v>0</v>
      </c>
      <c r="N121">
        <v>1.71450516978778</v>
      </c>
      <c r="O121">
        <v>-7.0976226885612004</v>
      </c>
      <c r="P121">
        <v>224.47135619999599</v>
      </c>
      <c r="Q121">
        <v>0</v>
      </c>
      <c r="R121">
        <v>2.1561065990000001</v>
      </c>
      <c r="S121">
        <v>-7.4320510049999999</v>
      </c>
      <c r="T121">
        <v>48.957410209999999</v>
      </c>
      <c r="U121">
        <v>0</v>
      </c>
      <c r="V121">
        <v>1.6244090031082501</v>
      </c>
      <c r="W121">
        <v>-9.9193904221151108</v>
      </c>
      <c r="X121">
        <v>4071.4449484950101</v>
      </c>
      <c r="Y121">
        <v>0</v>
      </c>
      <c r="Z121">
        <v>1.6868694511376301</v>
      </c>
      <c r="AA121">
        <v>-9.5767787874340904</v>
      </c>
      <c r="AB121">
        <v>85.456908100997595</v>
      </c>
      <c r="AC121">
        <v>1</v>
      </c>
      <c r="AD121">
        <v>0</v>
      </c>
      <c r="AE121">
        <v>0</v>
      </c>
      <c r="AF121">
        <v>7200</v>
      </c>
      <c r="AG121">
        <v>0</v>
      </c>
      <c r="AH121">
        <v>1.6300990824621899</v>
      </c>
      <c r="AI121">
        <v>-9.8974357062857408</v>
      </c>
      <c r="AJ121">
        <v>153.04174643001099</v>
      </c>
      <c r="AK121">
        <v>1</v>
      </c>
      <c r="AL121">
        <v>0</v>
      </c>
      <c r="AM121">
        <v>0</v>
      </c>
      <c r="AN121">
        <v>7200</v>
      </c>
      <c r="AO121">
        <v>0</v>
      </c>
      <c r="AP121">
        <v>1.4485906381425999</v>
      </c>
      <c r="AQ121">
        <v>-9.9863579787094601</v>
      </c>
      <c r="AR121">
        <v>189.40322504399199</v>
      </c>
      <c r="AS121">
        <v>1</v>
      </c>
      <c r="AT121">
        <v>0</v>
      </c>
      <c r="AU121">
        <v>0</v>
      </c>
      <c r="AV121">
        <v>7200</v>
      </c>
      <c r="AW121">
        <v>0</v>
      </c>
      <c r="AX121">
        <v>1.658753038</v>
      </c>
      <c r="AY121">
        <v>-9.8607867280000008</v>
      </c>
      <c r="AZ121">
        <v>101.26468149999999</v>
      </c>
      <c r="BA121">
        <v>1</v>
      </c>
      <c r="BB121">
        <v>0</v>
      </c>
      <c r="BC121">
        <v>0</v>
      </c>
      <c r="BD121">
        <v>7200</v>
      </c>
    </row>
    <row r="122" spans="1:56" x14ac:dyDescent="0.4">
      <c r="A122">
        <v>0</v>
      </c>
      <c r="B122">
        <v>3.3300179280000002</v>
      </c>
      <c r="C122">
        <v>-6.3678388019999996</v>
      </c>
      <c r="D122">
        <v>0.35208259600000003</v>
      </c>
      <c r="E122">
        <v>0</v>
      </c>
      <c r="F122">
        <v>2.2998918130677701</v>
      </c>
      <c r="G122">
        <v>-8.1050316277177696</v>
      </c>
      <c r="H122">
        <v>86.575159369967807</v>
      </c>
      <c r="I122">
        <v>0</v>
      </c>
      <c r="J122">
        <v>1.913407013</v>
      </c>
      <c r="K122">
        <v>-6.8206765410000001</v>
      </c>
      <c r="L122">
        <v>5.2854645749999998</v>
      </c>
      <c r="M122">
        <v>0</v>
      </c>
      <c r="N122">
        <v>2.5079202303616301</v>
      </c>
      <c r="O122">
        <v>-2.5818552599946401</v>
      </c>
      <c r="P122">
        <v>49.847078901977497</v>
      </c>
      <c r="Q122">
        <v>0</v>
      </c>
      <c r="R122">
        <v>2.7841205000000002</v>
      </c>
      <c r="S122">
        <v>-2.4312505899999999</v>
      </c>
      <c r="T122">
        <v>49.335616969999997</v>
      </c>
      <c r="U122">
        <v>0</v>
      </c>
      <c r="V122">
        <v>0.84017142109562903</v>
      </c>
      <c r="W122">
        <v>-9.9988528692553995</v>
      </c>
      <c r="X122">
        <v>3920.76231984794</v>
      </c>
      <c r="Y122">
        <v>0</v>
      </c>
      <c r="Z122">
        <v>2.1697789358029902</v>
      </c>
      <c r="AA122">
        <v>-8.9081512211422904</v>
      </c>
      <c r="AB122">
        <v>105.963615212007</v>
      </c>
      <c r="AC122">
        <v>1</v>
      </c>
      <c r="AD122">
        <v>0</v>
      </c>
      <c r="AE122">
        <v>0</v>
      </c>
      <c r="AF122">
        <v>7200</v>
      </c>
      <c r="AG122">
        <v>0</v>
      </c>
      <c r="AH122">
        <v>1.7064902091381799</v>
      </c>
      <c r="AI122">
        <v>-9.6579529212962303</v>
      </c>
      <c r="AJ122">
        <v>99.212667974992598</v>
      </c>
      <c r="AK122">
        <v>1</v>
      </c>
      <c r="AL122">
        <v>0</v>
      </c>
      <c r="AM122">
        <v>0</v>
      </c>
      <c r="AN122">
        <v>7200</v>
      </c>
      <c r="AO122">
        <v>0</v>
      </c>
      <c r="AP122">
        <v>1.53477679391925</v>
      </c>
      <c r="AQ122">
        <v>-9.9490244600846793</v>
      </c>
      <c r="AR122">
        <v>135.21472705900601</v>
      </c>
      <c r="AS122">
        <v>1</v>
      </c>
      <c r="AT122">
        <v>0</v>
      </c>
      <c r="AU122">
        <v>0</v>
      </c>
      <c r="AV122">
        <v>7200</v>
      </c>
      <c r="AW122">
        <v>0</v>
      </c>
      <c r="AX122">
        <v>2.8326484129999998</v>
      </c>
      <c r="AY122">
        <v>-4.2262819230000002</v>
      </c>
      <c r="AZ122">
        <v>98.378687529999993</v>
      </c>
      <c r="BA122">
        <v>1</v>
      </c>
      <c r="BB122">
        <v>0</v>
      </c>
      <c r="BC122">
        <v>0</v>
      </c>
      <c r="BD122">
        <v>7200</v>
      </c>
    </row>
    <row r="123" spans="1:56" x14ac:dyDescent="0.4">
      <c r="A123">
        <v>0</v>
      </c>
      <c r="B123">
        <v>2.1251631089999998</v>
      </c>
      <c r="C123">
        <v>-5.6220178629999999</v>
      </c>
      <c r="D123">
        <v>0.48954518899999999</v>
      </c>
      <c r="E123">
        <v>0</v>
      </c>
      <c r="F123">
        <v>3.6229941703066202</v>
      </c>
      <c r="G123">
        <v>-2.6576259292382001</v>
      </c>
      <c r="H123">
        <v>40.2643013899214</v>
      </c>
      <c r="I123">
        <v>0</v>
      </c>
      <c r="J123">
        <v>2.7823021649999999</v>
      </c>
      <c r="K123">
        <v>-1.604050121</v>
      </c>
      <c r="L123">
        <v>5.0198410359999999</v>
      </c>
      <c r="M123">
        <v>0</v>
      </c>
      <c r="N123">
        <v>2.15503971928654</v>
      </c>
      <c r="O123">
        <v>-5.7390532221420898</v>
      </c>
      <c r="P123">
        <v>178.92596784900499</v>
      </c>
      <c r="Q123">
        <v>0</v>
      </c>
      <c r="R123">
        <v>1.0914840260000001</v>
      </c>
      <c r="S123">
        <v>-9.8880029369999995</v>
      </c>
      <c r="T123">
        <v>48.633449460000001</v>
      </c>
      <c r="U123">
        <v>0</v>
      </c>
      <c r="V123">
        <v>1.9798636813951001</v>
      </c>
      <c r="W123">
        <v>-9.0427045152454095</v>
      </c>
      <c r="X123">
        <v>3837.6410374410302</v>
      </c>
      <c r="Y123">
        <v>0</v>
      </c>
      <c r="Z123">
        <v>1.6168845018643301</v>
      </c>
      <c r="AA123">
        <v>-9.8941759520889097</v>
      </c>
      <c r="AB123">
        <v>106.98147452400001</v>
      </c>
      <c r="AC123">
        <v>1</v>
      </c>
      <c r="AD123">
        <v>0</v>
      </c>
      <c r="AE123">
        <v>0</v>
      </c>
      <c r="AF123">
        <v>7200</v>
      </c>
      <c r="AG123">
        <v>0</v>
      </c>
      <c r="AH123">
        <v>1.6177096847157699</v>
      </c>
      <c r="AI123">
        <v>-9.8931640493782904</v>
      </c>
      <c r="AJ123">
        <v>112.29714199301</v>
      </c>
      <c r="AK123">
        <v>1</v>
      </c>
      <c r="AL123">
        <v>0</v>
      </c>
      <c r="AM123">
        <v>0</v>
      </c>
      <c r="AN123">
        <v>7200</v>
      </c>
      <c r="AO123">
        <v>0</v>
      </c>
      <c r="AP123">
        <v>1.5637552929123</v>
      </c>
      <c r="AQ123">
        <v>-9.9668333482229006</v>
      </c>
      <c r="AR123">
        <v>138.061198983981</v>
      </c>
      <c r="AS123">
        <v>1</v>
      </c>
      <c r="AT123">
        <v>0</v>
      </c>
      <c r="AU123">
        <v>0</v>
      </c>
      <c r="AV123">
        <v>7200</v>
      </c>
      <c r="AW123">
        <v>0</v>
      </c>
      <c r="AX123">
        <v>1.6462997189999999</v>
      </c>
      <c r="AY123">
        <v>-9.8509303639999999</v>
      </c>
      <c r="AZ123">
        <v>169.47068830000001</v>
      </c>
      <c r="BA123">
        <v>1</v>
      </c>
      <c r="BB123">
        <v>0</v>
      </c>
      <c r="BC123">
        <v>0</v>
      </c>
      <c r="BD123">
        <v>7200</v>
      </c>
    </row>
    <row r="124" spans="1:56" x14ac:dyDescent="0.4">
      <c r="A124">
        <v>0</v>
      </c>
      <c r="B124">
        <v>2.9484284230000002</v>
      </c>
      <c r="C124">
        <v>-6.8854135650000003</v>
      </c>
      <c r="D124">
        <v>0.161145118</v>
      </c>
      <c r="E124">
        <v>0</v>
      </c>
      <c r="F124">
        <v>3.2528741626461901</v>
      </c>
      <c r="G124">
        <v>-3.9528483490883199</v>
      </c>
      <c r="H124">
        <v>65.759768139803697</v>
      </c>
      <c r="I124">
        <v>0</v>
      </c>
      <c r="J124">
        <v>2.260672988</v>
      </c>
      <c r="K124">
        <v>-4.9873101359999996</v>
      </c>
      <c r="L124">
        <v>4.119263288</v>
      </c>
      <c r="M124">
        <v>0</v>
      </c>
      <c r="N124">
        <v>2.3633289225946301</v>
      </c>
      <c r="O124">
        <v>-5.57106283588735</v>
      </c>
      <c r="P124">
        <v>100.13305512399501</v>
      </c>
      <c r="Q124">
        <v>0</v>
      </c>
      <c r="R124">
        <v>1.302961773</v>
      </c>
      <c r="S124">
        <v>-9.5744792140000001</v>
      </c>
      <c r="T124">
        <v>55.432182339999997</v>
      </c>
      <c r="U124">
        <v>0</v>
      </c>
      <c r="V124">
        <v>1.82922999711548</v>
      </c>
      <c r="W124">
        <v>-8.7725962427559505</v>
      </c>
      <c r="X124">
        <v>3831.6013739769601</v>
      </c>
      <c r="Y124">
        <v>0</v>
      </c>
      <c r="Z124">
        <v>1.5575931286233899</v>
      </c>
      <c r="AA124">
        <v>-9.9595642736666505</v>
      </c>
      <c r="AB124">
        <v>88.601423985004601</v>
      </c>
      <c r="AC124">
        <v>1</v>
      </c>
      <c r="AD124">
        <v>0</v>
      </c>
      <c r="AE124">
        <v>0</v>
      </c>
      <c r="AF124">
        <v>7200</v>
      </c>
      <c r="AG124">
        <v>0</v>
      </c>
      <c r="AH124">
        <v>1.5056273239873299</v>
      </c>
      <c r="AI124">
        <v>-9.9278077361630892</v>
      </c>
      <c r="AJ124">
        <v>155.169117941986</v>
      </c>
      <c r="AK124">
        <v>1</v>
      </c>
      <c r="AL124">
        <v>0</v>
      </c>
      <c r="AM124">
        <v>0</v>
      </c>
      <c r="AN124">
        <v>7200</v>
      </c>
      <c r="AO124">
        <v>0</v>
      </c>
      <c r="AP124">
        <v>1.43713197337871</v>
      </c>
      <c r="AQ124">
        <v>-9.9881495888945899</v>
      </c>
      <c r="AR124">
        <v>105.852227519004</v>
      </c>
      <c r="AS124">
        <v>1</v>
      </c>
      <c r="AT124">
        <v>0</v>
      </c>
      <c r="AU124">
        <v>0</v>
      </c>
      <c r="AV124">
        <v>7200</v>
      </c>
      <c r="AW124">
        <v>0</v>
      </c>
      <c r="AX124">
        <v>1.5450322519999999</v>
      </c>
      <c r="AY124">
        <v>-9.9787354320000006</v>
      </c>
      <c r="AZ124">
        <v>121.2146221</v>
      </c>
      <c r="BA124">
        <v>1</v>
      </c>
      <c r="BB124">
        <v>0</v>
      </c>
      <c r="BC124">
        <v>0</v>
      </c>
      <c r="BD124">
        <v>7200</v>
      </c>
    </row>
    <row r="125" spans="1:56" x14ac:dyDescent="0.4">
      <c r="A125">
        <v>0</v>
      </c>
      <c r="B125">
        <v>2.2110102550000001</v>
      </c>
      <c r="C125">
        <v>-6.7918738139999997</v>
      </c>
      <c r="D125">
        <v>0.65898422899999998</v>
      </c>
      <c r="E125">
        <v>0</v>
      </c>
      <c r="F125">
        <v>4.4487372647844703</v>
      </c>
      <c r="G125">
        <v>-3.12698042195401</v>
      </c>
      <c r="H125">
        <v>26.208614277886198</v>
      </c>
      <c r="I125">
        <v>0</v>
      </c>
      <c r="J125">
        <v>1.803779534</v>
      </c>
      <c r="K125">
        <v>-8.2471165289999995</v>
      </c>
      <c r="L125">
        <v>4.2957657060000001</v>
      </c>
      <c r="M125">
        <v>0</v>
      </c>
      <c r="N125">
        <v>2.5111504250497299</v>
      </c>
      <c r="O125">
        <v>-4.2497952004512101</v>
      </c>
      <c r="P125">
        <v>80.265677469986201</v>
      </c>
      <c r="Q125">
        <v>0</v>
      </c>
      <c r="R125">
        <v>1.573923035</v>
      </c>
      <c r="S125">
        <v>-9.4067757019999991</v>
      </c>
      <c r="T125">
        <v>82.211422720000002</v>
      </c>
      <c r="U125">
        <v>0</v>
      </c>
      <c r="V125">
        <v>1.7420229538368599</v>
      </c>
      <c r="W125">
        <v>-9.8337635455394192</v>
      </c>
      <c r="X125">
        <v>2416.4477726499299</v>
      </c>
      <c r="Y125">
        <v>0</v>
      </c>
      <c r="Z125">
        <v>4.73774334049528</v>
      </c>
      <c r="AA125">
        <v>-2.4135918980421698</v>
      </c>
      <c r="AB125">
        <v>44.5791303840087</v>
      </c>
      <c r="AC125">
        <v>1</v>
      </c>
      <c r="AD125">
        <v>0</v>
      </c>
      <c r="AE125">
        <v>0</v>
      </c>
      <c r="AF125">
        <v>7200</v>
      </c>
      <c r="AG125">
        <v>0</v>
      </c>
      <c r="AH125">
        <v>1.9139763136866299</v>
      </c>
      <c r="AI125">
        <v>-9.0124822495461796</v>
      </c>
      <c r="AJ125">
        <v>114.067779655975</v>
      </c>
      <c r="AK125">
        <v>1</v>
      </c>
      <c r="AL125">
        <v>0</v>
      </c>
      <c r="AM125">
        <v>0</v>
      </c>
      <c r="AN125">
        <v>7200</v>
      </c>
      <c r="AO125">
        <v>0</v>
      </c>
      <c r="AP125">
        <v>1.80621054762597</v>
      </c>
      <c r="AQ125">
        <v>-9.4176420586006895</v>
      </c>
      <c r="AR125">
        <v>192.23568782900099</v>
      </c>
      <c r="AS125">
        <v>1</v>
      </c>
      <c r="AT125">
        <v>0</v>
      </c>
      <c r="AU125">
        <v>0</v>
      </c>
      <c r="AV125">
        <v>7200</v>
      </c>
      <c r="AW125">
        <v>0</v>
      </c>
      <c r="AX125">
        <v>1.3921100900000001</v>
      </c>
      <c r="AY125">
        <v>-9.9919944110000003</v>
      </c>
      <c r="AZ125">
        <v>80.93660534</v>
      </c>
      <c r="BA125">
        <v>1</v>
      </c>
      <c r="BB125">
        <v>0</v>
      </c>
      <c r="BC125">
        <v>0</v>
      </c>
      <c r="BD125">
        <v>7200</v>
      </c>
    </row>
    <row r="126" spans="1:56" x14ac:dyDescent="0.4">
      <c r="A126">
        <v>0</v>
      </c>
      <c r="B126">
        <v>2.181399205</v>
      </c>
      <c r="C126">
        <v>-6.4563740200000002</v>
      </c>
      <c r="D126">
        <v>0.65240055299999999</v>
      </c>
      <c r="E126">
        <v>0</v>
      </c>
      <c r="F126">
        <v>3.1706931916492298</v>
      </c>
      <c r="G126">
        <v>-3.5728664822285201</v>
      </c>
      <c r="H126">
        <v>56.521197716007002</v>
      </c>
      <c r="I126">
        <v>0</v>
      </c>
      <c r="J126">
        <v>2.3302321620000002</v>
      </c>
      <c r="K126">
        <v>-7.2058437470000003</v>
      </c>
      <c r="L126">
        <v>4.3057534960000003</v>
      </c>
      <c r="M126">
        <v>0</v>
      </c>
      <c r="N126">
        <v>1.9369002897624401</v>
      </c>
      <c r="O126">
        <v>-1.1459781973655601</v>
      </c>
      <c r="P126">
        <v>11.276546326000201</v>
      </c>
      <c r="Q126">
        <v>0</v>
      </c>
      <c r="R126">
        <v>1.829724919</v>
      </c>
      <c r="S126">
        <v>-8.5005206839999996</v>
      </c>
      <c r="T126">
        <v>78.45748304</v>
      </c>
      <c r="U126">
        <v>0</v>
      </c>
      <c r="V126">
        <v>1.7545782527346001</v>
      </c>
      <c r="W126">
        <v>-9.8320445571125799</v>
      </c>
      <c r="X126">
        <v>1381.9260236350201</v>
      </c>
      <c r="Y126">
        <v>0</v>
      </c>
      <c r="Z126">
        <v>1.52608383398081</v>
      </c>
      <c r="AA126">
        <v>-9.9685152047228804</v>
      </c>
      <c r="AB126">
        <v>76.954758217005207</v>
      </c>
      <c r="AC126">
        <v>1</v>
      </c>
      <c r="AD126">
        <v>0</v>
      </c>
      <c r="AE126">
        <v>0</v>
      </c>
      <c r="AF126">
        <v>7200</v>
      </c>
      <c r="AG126">
        <v>0</v>
      </c>
      <c r="AH126">
        <v>1.53294875032341</v>
      </c>
      <c r="AI126">
        <v>-9.9585249658037096</v>
      </c>
      <c r="AJ126">
        <v>113.18505829398001</v>
      </c>
      <c r="AK126">
        <v>1</v>
      </c>
      <c r="AL126">
        <v>0</v>
      </c>
      <c r="AM126">
        <v>0</v>
      </c>
      <c r="AN126">
        <v>7200</v>
      </c>
      <c r="AO126">
        <v>0</v>
      </c>
      <c r="AP126">
        <v>1.36812300018911</v>
      </c>
      <c r="AQ126">
        <v>-9.9866035613717603</v>
      </c>
      <c r="AR126">
        <v>137.17925113497699</v>
      </c>
      <c r="AS126">
        <v>1</v>
      </c>
      <c r="AT126">
        <v>0</v>
      </c>
      <c r="AU126">
        <v>0</v>
      </c>
      <c r="AV126">
        <v>7200</v>
      </c>
      <c r="AW126">
        <v>0</v>
      </c>
      <c r="AX126">
        <v>1.6425559080000001</v>
      </c>
      <c r="AY126">
        <v>-9.9014099610000006</v>
      </c>
      <c r="AZ126">
        <v>215.75288019999999</v>
      </c>
      <c r="BA126">
        <v>1</v>
      </c>
      <c r="BB126">
        <v>0</v>
      </c>
      <c r="BC126">
        <v>0</v>
      </c>
      <c r="BD126">
        <v>7200</v>
      </c>
    </row>
    <row r="127" spans="1:56" x14ac:dyDescent="0.4">
      <c r="A127">
        <v>0</v>
      </c>
      <c r="B127">
        <v>2.6901539470000002</v>
      </c>
      <c r="C127">
        <v>-3.8556970480000001</v>
      </c>
      <c r="D127">
        <v>0.482741741</v>
      </c>
      <c r="E127">
        <v>0</v>
      </c>
      <c r="F127">
        <v>3.2181122920760998</v>
      </c>
      <c r="G127">
        <v>-5.4588815434955498</v>
      </c>
      <c r="H127">
        <v>585.93691003788194</v>
      </c>
      <c r="I127">
        <v>0</v>
      </c>
      <c r="J127">
        <v>1.9168627979999999</v>
      </c>
      <c r="K127">
        <v>-7.6741149059999998</v>
      </c>
      <c r="L127">
        <v>2.7725169740000002</v>
      </c>
      <c r="M127">
        <v>0</v>
      </c>
      <c r="N127">
        <v>2.2165993649517501</v>
      </c>
      <c r="O127">
        <v>-5.3628513511633296</v>
      </c>
      <c r="P127">
        <v>189.65145017101801</v>
      </c>
      <c r="Q127">
        <v>0</v>
      </c>
      <c r="R127">
        <v>2.144263815</v>
      </c>
      <c r="S127">
        <v>-8.4704970680000002</v>
      </c>
      <c r="T127">
        <v>48.742039329999997</v>
      </c>
      <c r="U127">
        <v>0</v>
      </c>
      <c r="V127">
        <v>1.72115018837329</v>
      </c>
      <c r="W127">
        <v>-9.8471497113253594</v>
      </c>
      <c r="X127">
        <v>971.99606992897998</v>
      </c>
      <c r="Y127">
        <v>0</v>
      </c>
      <c r="Z127">
        <v>1.66816653330523</v>
      </c>
      <c r="AA127">
        <v>-9.8189745106903601</v>
      </c>
      <c r="AB127">
        <v>107.556785106993</v>
      </c>
      <c r="AC127">
        <v>1</v>
      </c>
      <c r="AD127">
        <v>0</v>
      </c>
      <c r="AE127">
        <v>0</v>
      </c>
      <c r="AF127">
        <v>7200</v>
      </c>
      <c r="AG127">
        <v>0</v>
      </c>
      <c r="AH127">
        <v>1.63674869032347</v>
      </c>
      <c r="AI127">
        <v>-9.8477794663557798</v>
      </c>
      <c r="AJ127">
        <v>100.110607489012</v>
      </c>
      <c r="AK127">
        <v>1</v>
      </c>
      <c r="AL127">
        <v>0</v>
      </c>
      <c r="AM127">
        <v>0</v>
      </c>
      <c r="AN127">
        <v>7200</v>
      </c>
      <c r="AO127">
        <v>0</v>
      </c>
      <c r="AP127">
        <v>3.1467379149280101</v>
      </c>
      <c r="AQ127">
        <v>-2.81969255642026</v>
      </c>
      <c r="AR127">
        <v>214.30953932300301</v>
      </c>
      <c r="AS127">
        <v>1</v>
      </c>
      <c r="AT127">
        <v>0</v>
      </c>
      <c r="AU127">
        <v>0</v>
      </c>
      <c r="AV127">
        <v>7200</v>
      </c>
      <c r="AW127">
        <v>0</v>
      </c>
      <c r="AX127">
        <v>1.561243374</v>
      </c>
      <c r="AY127">
        <v>-9.9683066849999999</v>
      </c>
      <c r="AZ127">
        <v>175.17099160000001</v>
      </c>
      <c r="BA127">
        <v>1</v>
      </c>
      <c r="BB127">
        <v>0</v>
      </c>
      <c r="BC127">
        <v>0</v>
      </c>
      <c r="BD127">
        <v>7200</v>
      </c>
    </row>
    <row r="128" spans="1:56" x14ac:dyDescent="0.4">
      <c r="A128">
        <v>0</v>
      </c>
      <c r="B128">
        <v>3.3886434169999999</v>
      </c>
      <c r="C128">
        <v>-3.5380626629999998</v>
      </c>
      <c r="D128">
        <v>0.51899367600000001</v>
      </c>
      <c r="E128">
        <v>0</v>
      </c>
      <c r="F128">
        <v>2.7335730121477599</v>
      </c>
      <c r="G128">
        <v>-9.9225229900879306</v>
      </c>
      <c r="H128">
        <v>51.515319437952698</v>
      </c>
      <c r="I128">
        <v>0</v>
      </c>
      <c r="J128">
        <v>1.853582522</v>
      </c>
      <c r="K128">
        <v>-8.3156467939999992</v>
      </c>
      <c r="L128">
        <v>3.8558069850000001</v>
      </c>
      <c r="M128">
        <v>0</v>
      </c>
      <c r="N128">
        <v>2.29120570007965</v>
      </c>
      <c r="O128">
        <v>-7.8904305444118101</v>
      </c>
      <c r="P128">
        <v>409.923753000999</v>
      </c>
      <c r="Q128">
        <v>0</v>
      </c>
      <c r="R128">
        <v>2.1851471469999999</v>
      </c>
      <c r="S128">
        <v>-7.4695547160000002</v>
      </c>
      <c r="T128">
        <v>48.205041790000003</v>
      </c>
      <c r="U128">
        <v>0</v>
      </c>
      <c r="V128">
        <v>1.4938146005031301</v>
      </c>
      <c r="W128">
        <v>-9.9850832206122107</v>
      </c>
      <c r="X128">
        <v>931.63116213900503</v>
      </c>
      <c r="Y128">
        <v>0</v>
      </c>
      <c r="Z128">
        <v>1.56745282160369</v>
      </c>
      <c r="AA128">
        <v>-9.8021527304562905</v>
      </c>
      <c r="AB128">
        <v>76.647364413001895</v>
      </c>
      <c r="AC128">
        <v>1</v>
      </c>
      <c r="AD128">
        <v>0</v>
      </c>
      <c r="AE128">
        <v>0</v>
      </c>
      <c r="AF128">
        <v>7200</v>
      </c>
      <c r="AG128">
        <v>0</v>
      </c>
      <c r="AH128">
        <v>1.5178906263102201</v>
      </c>
      <c r="AI128">
        <v>-9.8917976213554404</v>
      </c>
      <c r="AJ128">
        <v>164.249040262016</v>
      </c>
      <c r="AK128">
        <v>1</v>
      </c>
      <c r="AL128">
        <v>0</v>
      </c>
      <c r="AM128">
        <v>0</v>
      </c>
      <c r="AN128">
        <v>7200</v>
      </c>
      <c r="AO128">
        <v>0</v>
      </c>
      <c r="AP128">
        <v>1.4366677667738501</v>
      </c>
      <c r="AQ128">
        <v>-9.9851871174642906</v>
      </c>
      <c r="AR128">
        <v>190.16710208298099</v>
      </c>
      <c r="AS128">
        <v>1</v>
      </c>
      <c r="AT128">
        <v>0</v>
      </c>
      <c r="AU128">
        <v>0</v>
      </c>
      <c r="AV128">
        <v>7200</v>
      </c>
      <c r="AW128">
        <v>0</v>
      </c>
      <c r="AX128">
        <v>1.4712621189999999</v>
      </c>
      <c r="AY128">
        <v>-9.9830895500000008</v>
      </c>
      <c r="AZ128">
        <v>80.280241009999997</v>
      </c>
      <c r="BA128">
        <v>1</v>
      </c>
      <c r="BB128">
        <v>0</v>
      </c>
      <c r="BC128">
        <v>0</v>
      </c>
      <c r="BD128">
        <v>7200</v>
      </c>
    </row>
    <row r="129" spans="1:56" x14ac:dyDescent="0.4">
      <c r="A129">
        <v>0</v>
      </c>
      <c r="B129">
        <v>3.772525173</v>
      </c>
      <c r="C129">
        <v>-2.299165517</v>
      </c>
      <c r="D129">
        <v>0.34387554599999998</v>
      </c>
      <c r="E129">
        <v>0</v>
      </c>
      <c r="F129">
        <v>2.2096911298597899</v>
      </c>
      <c r="G129">
        <v>-9.5685101595997804</v>
      </c>
      <c r="H129">
        <v>132.28518838505201</v>
      </c>
      <c r="I129">
        <v>0</v>
      </c>
      <c r="J129">
        <v>2.6024544930000002</v>
      </c>
      <c r="K129">
        <v>-6.5106585600000004</v>
      </c>
      <c r="L129">
        <v>2.1989291350000002</v>
      </c>
      <c r="M129">
        <v>0</v>
      </c>
      <c r="N129">
        <v>2.6287189342425501</v>
      </c>
      <c r="O129">
        <v>-4.8745618165836104</v>
      </c>
      <c r="P129">
        <v>38.595686412001598</v>
      </c>
      <c r="Q129">
        <v>0</v>
      </c>
      <c r="R129">
        <v>2.4522656220000001</v>
      </c>
      <c r="S129">
        <v>-7.5966780030000001</v>
      </c>
      <c r="T129">
        <v>83.150140949999994</v>
      </c>
      <c r="U129">
        <v>0</v>
      </c>
      <c r="V129">
        <v>1.6894829836726999</v>
      </c>
      <c r="W129">
        <v>-9.8852983076353294</v>
      </c>
      <c r="X129">
        <v>803.17114443599701</v>
      </c>
      <c r="Y129">
        <v>0</v>
      </c>
      <c r="Z129">
        <v>2.53877929192705</v>
      </c>
      <c r="AA129">
        <v>-1.88929478224486</v>
      </c>
      <c r="AB129">
        <v>104.507337884002</v>
      </c>
      <c r="AC129">
        <v>1</v>
      </c>
      <c r="AD129">
        <v>0</v>
      </c>
      <c r="AE129">
        <v>0</v>
      </c>
      <c r="AF129">
        <v>7200</v>
      </c>
      <c r="AG129">
        <v>0</v>
      </c>
      <c r="AH129">
        <v>1.5366087283021399</v>
      </c>
      <c r="AI129">
        <v>-9.9673553059169997</v>
      </c>
      <c r="AJ129">
        <v>112.619500774017</v>
      </c>
      <c r="AK129">
        <v>1</v>
      </c>
      <c r="AL129">
        <v>0</v>
      </c>
      <c r="AM129">
        <v>0</v>
      </c>
      <c r="AN129">
        <v>7200</v>
      </c>
      <c r="AO129">
        <v>0</v>
      </c>
      <c r="AP129">
        <v>2.61909254841787</v>
      </c>
      <c r="AQ129">
        <v>-5.3485810648929801</v>
      </c>
      <c r="AR129">
        <v>215.90619717500499</v>
      </c>
      <c r="AS129">
        <v>1</v>
      </c>
      <c r="AT129">
        <v>0</v>
      </c>
      <c r="AU129">
        <v>0</v>
      </c>
      <c r="AV129">
        <v>7200</v>
      </c>
      <c r="AW129">
        <v>0</v>
      </c>
      <c r="AX129">
        <v>2.310425511</v>
      </c>
      <c r="AY129">
        <v>-6.8181408939999999</v>
      </c>
      <c r="AZ129">
        <v>166.82090869999999</v>
      </c>
      <c r="BA129">
        <v>1</v>
      </c>
      <c r="BB129">
        <v>0</v>
      </c>
      <c r="BC129">
        <v>0</v>
      </c>
      <c r="BD129">
        <v>7200</v>
      </c>
    </row>
    <row r="130" spans="1:56" x14ac:dyDescent="0.4">
      <c r="A130">
        <v>0</v>
      </c>
      <c r="B130">
        <v>2.605348282</v>
      </c>
      <c r="C130">
        <v>-7.6004052959999999</v>
      </c>
      <c r="D130">
        <v>0.74945004000000004</v>
      </c>
      <c r="E130">
        <v>0</v>
      </c>
      <c r="F130">
        <v>2.68162818592825</v>
      </c>
      <c r="G130">
        <v>-9.9234117540979199</v>
      </c>
      <c r="H130">
        <v>4355.7051510449901</v>
      </c>
      <c r="I130">
        <v>0</v>
      </c>
      <c r="J130">
        <v>2.1495214300000001</v>
      </c>
      <c r="K130">
        <v>-7.0869094520000004</v>
      </c>
      <c r="L130">
        <v>2.643833506</v>
      </c>
      <c r="M130">
        <v>0</v>
      </c>
      <c r="N130">
        <v>1.5677598095746399</v>
      </c>
      <c r="O130">
        <v>-8.0234464421045502</v>
      </c>
      <c r="P130">
        <v>76.529651024997193</v>
      </c>
      <c r="Q130">
        <v>0</v>
      </c>
      <c r="R130">
        <v>1.479091988</v>
      </c>
      <c r="S130">
        <v>-9.7697185019999999</v>
      </c>
      <c r="T130">
        <v>81.124682359999994</v>
      </c>
      <c r="U130">
        <v>0</v>
      </c>
      <c r="V130">
        <v>1.45732965741646</v>
      </c>
      <c r="W130">
        <v>-9.9836226891619493</v>
      </c>
      <c r="X130">
        <v>700.79349159100002</v>
      </c>
      <c r="Y130">
        <v>0</v>
      </c>
      <c r="Z130">
        <v>1.4438640750196201</v>
      </c>
      <c r="AA130">
        <v>-9.9608460482413594</v>
      </c>
      <c r="AB130">
        <v>89.529062325003906</v>
      </c>
      <c r="AC130">
        <v>1</v>
      </c>
      <c r="AD130">
        <v>0</v>
      </c>
      <c r="AE130">
        <v>0</v>
      </c>
      <c r="AF130">
        <v>7200</v>
      </c>
      <c r="AG130">
        <v>0</v>
      </c>
      <c r="AH130">
        <v>1.8571747776807599</v>
      </c>
      <c r="AI130">
        <v>-9.4780210175817992</v>
      </c>
      <c r="AJ130">
        <v>154.59690959900001</v>
      </c>
      <c r="AK130">
        <v>1</v>
      </c>
      <c r="AL130">
        <v>0</v>
      </c>
      <c r="AM130">
        <v>0</v>
      </c>
      <c r="AN130">
        <v>7200</v>
      </c>
      <c r="AO130">
        <v>0</v>
      </c>
      <c r="AP130">
        <v>1.45650408595834</v>
      </c>
      <c r="AQ130">
        <v>-9.9808992908802203</v>
      </c>
      <c r="AR130">
        <v>191.64086376997801</v>
      </c>
      <c r="AS130">
        <v>1</v>
      </c>
      <c r="AT130">
        <v>0</v>
      </c>
      <c r="AU130">
        <v>0</v>
      </c>
      <c r="AV130">
        <v>7200</v>
      </c>
      <c r="AW130">
        <v>0</v>
      </c>
      <c r="AX130">
        <v>1.5420560539999999</v>
      </c>
      <c r="AY130">
        <v>-9.9785916770000007</v>
      </c>
      <c r="AZ130">
        <v>128.19154119999999</v>
      </c>
      <c r="BA130">
        <v>1</v>
      </c>
      <c r="BB130">
        <v>0</v>
      </c>
      <c r="BC130">
        <v>0</v>
      </c>
      <c r="BD130">
        <v>7200</v>
      </c>
    </row>
    <row r="131" spans="1:56" x14ac:dyDescent="0.4">
      <c r="A131">
        <v>0</v>
      </c>
      <c r="B131">
        <v>3.1805947909999999</v>
      </c>
      <c r="C131">
        <v>-7.1558938339999996</v>
      </c>
      <c r="D131">
        <v>0.37187284300000001</v>
      </c>
      <c r="E131">
        <v>0</v>
      </c>
      <c r="F131">
        <v>2.7042991243599301</v>
      </c>
      <c r="G131">
        <v>-7.5152157974231599</v>
      </c>
      <c r="H131">
        <v>215.24609386105999</v>
      </c>
      <c r="I131">
        <v>0</v>
      </c>
      <c r="J131">
        <v>2.3583254070000002</v>
      </c>
      <c r="K131">
        <v>-5.1918196500000002</v>
      </c>
      <c r="L131">
        <v>5.1209325740000002</v>
      </c>
      <c r="M131">
        <v>0</v>
      </c>
      <c r="N131">
        <v>2.2418012244363501</v>
      </c>
      <c r="O131">
        <v>-5.9229823908043002</v>
      </c>
      <c r="P131">
        <v>56.491065764999803</v>
      </c>
      <c r="Q131">
        <v>0</v>
      </c>
      <c r="R131">
        <v>2.1994353549999999</v>
      </c>
      <c r="S131">
        <v>-7.1227199040000002</v>
      </c>
      <c r="T131">
        <v>47.504674199999997</v>
      </c>
      <c r="U131">
        <v>0</v>
      </c>
      <c r="V131">
        <v>1.5648620678593499</v>
      </c>
      <c r="W131">
        <v>-9.9189927369303206</v>
      </c>
      <c r="X131">
        <v>509.12399017997001</v>
      </c>
      <c r="Y131">
        <v>0</v>
      </c>
      <c r="Z131">
        <v>2.16258504231625</v>
      </c>
      <c r="AA131">
        <v>-8.2061099420290198</v>
      </c>
      <c r="AB131">
        <v>43.701734228001399</v>
      </c>
      <c r="AC131">
        <v>1</v>
      </c>
      <c r="AD131">
        <v>0</v>
      </c>
      <c r="AE131">
        <v>0</v>
      </c>
      <c r="AF131">
        <v>7200</v>
      </c>
      <c r="AG131">
        <v>0</v>
      </c>
      <c r="AH131">
        <v>2.4277761362240402</v>
      </c>
      <c r="AI131">
        <v>-6.3233628391419998</v>
      </c>
      <c r="AJ131">
        <v>166.225782815017</v>
      </c>
      <c r="AK131">
        <v>1</v>
      </c>
      <c r="AL131">
        <v>0</v>
      </c>
      <c r="AM131">
        <v>0</v>
      </c>
      <c r="AN131">
        <v>7200</v>
      </c>
      <c r="AO131">
        <v>0</v>
      </c>
      <c r="AP131">
        <v>1.3726944968105901</v>
      </c>
      <c r="AQ131">
        <v>-9.9919833273017407</v>
      </c>
      <c r="AR131">
        <v>209.23497009099799</v>
      </c>
      <c r="AS131">
        <v>1</v>
      </c>
      <c r="AT131">
        <v>0</v>
      </c>
      <c r="AU131">
        <v>0</v>
      </c>
      <c r="AV131">
        <v>7200</v>
      </c>
      <c r="AW131">
        <v>0</v>
      </c>
      <c r="AX131">
        <v>1.651338623</v>
      </c>
      <c r="AY131">
        <v>-9.8885756659999995</v>
      </c>
      <c r="AZ131">
        <v>101.5285746</v>
      </c>
      <c r="BA131">
        <v>1</v>
      </c>
      <c r="BB131">
        <v>0</v>
      </c>
      <c r="BC131">
        <v>0</v>
      </c>
      <c r="BD131">
        <v>7200</v>
      </c>
    </row>
    <row r="132" spans="1:56" x14ac:dyDescent="0.4">
      <c r="A132">
        <v>0</v>
      </c>
      <c r="B132">
        <v>2.9879598810000001</v>
      </c>
      <c r="C132">
        <v>-7.3228637040000004</v>
      </c>
      <c r="D132">
        <v>0.44125693799999999</v>
      </c>
      <c r="E132">
        <v>0</v>
      </c>
      <c r="F132">
        <v>2.6620797062531998</v>
      </c>
      <c r="G132">
        <v>-3.0009765451450598</v>
      </c>
      <c r="H132">
        <v>561.69170402106795</v>
      </c>
      <c r="I132">
        <v>0</v>
      </c>
      <c r="J132">
        <v>2.290877498</v>
      </c>
      <c r="K132">
        <v>-2.1794480580000002</v>
      </c>
      <c r="L132">
        <v>3.9865117909999999</v>
      </c>
      <c r="M132">
        <v>0</v>
      </c>
      <c r="N132">
        <v>1.74455175760444</v>
      </c>
      <c r="O132">
        <v>-7.7994651425943502</v>
      </c>
      <c r="P132">
        <v>62.419399245998598</v>
      </c>
      <c r="Q132">
        <v>0</v>
      </c>
      <c r="R132">
        <v>2.1111325550000002</v>
      </c>
      <c r="S132">
        <v>-7.8293475069999996</v>
      </c>
      <c r="T132">
        <v>56.427925389999999</v>
      </c>
      <c r="U132">
        <v>0</v>
      </c>
      <c r="V132">
        <v>2.6255472521146999</v>
      </c>
      <c r="W132">
        <v>-8.1894774524176395</v>
      </c>
      <c r="X132">
        <v>432.726090437994</v>
      </c>
      <c r="Y132">
        <v>0</v>
      </c>
      <c r="Z132">
        <v>1.3197002947393599</v>
      </c>
      <c r="AA132">
        <v>-9.9891546321186002</v>
      </c>
      <c r="AB132">
        <v>89.104142313008197</v>
      </c>
      <c r="AC132">
        <v>1</v>
      </c>
      <c r="AD132">
        <v>0</v>
      </c>
      <c r="AE132">
        <v>0</v>
      </c>
      <c r="AF132">
        <v>7200</v>
      </c>
      <c r="AG132">
        <v>0</v>
      </c>
      <c r="AH132">
        <v>1.42568930164015</v>
      </c>
      <c r="AI132">
        <v>-9.9853551518709995</v>
      </c>
      <c r="AJ132">
        <v>156.790589540003</v>
      </c>
      <c r="AK132">
        <v>1</v>
      </c>
      <c r="AL132">
        <v>0</v>
      </c>
      <c r="AM132">
        <v>0</v>
      </c>
      <c r="AN132">
        <v>7200</v>
      </c>
      <c r="AO132">
        <v>0</v>
      </c>
      <c r="AP132">
        <v>1.61834201781843</v>
      </c>
      <c r="AQ132">
        <v>-9.9195785693649299</v>
      </c>
      <c r="AR132">
        <v>215.968356487021</v>
      </c>
      <c r="AS132">
        <v>1</v>
      </c>
      <c r="AT132">
        <v>0</v>
      </c>
      <c r="AU132">
        <v>0</v>
      </c>
      <c r="AV132">
        <v>7200</v>
      </c>
      <c r="AW132">
        <v>0</v>
      </c>
      <c r="AX132">
        <v>1.6533907809999999</v>
      </c>
      <c r="AY132">
        <v>-9.8822638830000002</v>
      </c>
      <c r="AZ132">
        <v>179.1718387</v>
      </c>
      <c r="BA132">
        <v>1</v>
      </c>
      <c r="BB132">
        <v>0</v>
      </c>
      <c r="BC132">
        <v>0</v>
      </c>
      <c r="BD132">
        <v>7200</v>
      </c>
    </row>
    <row r="133" spans="1:56" x14ac:dyDescent="0.4">
      <c r="A133">
        <v>0</v>
      </c>
      <c r="B133">
        <v>2.9032337849999998</v>
      </c>
      <c r="C133">
        <v>-1.5068369749999999</v>
      </c>
      <c r="D133">
        <v>0.499422331</v>
      </c>
      <c r="E133">
        <v>0</v>
      </c>
      <c r="F133">
        <v>4.0444198692986504</v>
      </c>
      <c r="G133">
        <v>-3.78614073606271</v>
      </c>
      <c r="H133">
        <v>42.928106074919903</v>
      </c>
      <c r="I133">
        <v>0</v>
      </c>
      <c r="J133">
        <v>1.939351442</v>
      </c>
      <c r="K133">
        <v>-7.9587769789999996</v>
      </c>
      <c r="L133">
        <v>4.5498951229999998</v>
      </c>
      <c r="M133">
        <v>0</v>
      </c>
      <c r="N133">
        <v>2.6880913355818601</v>
      </c>
      <c r="O133">
        <v>-5.7611514586430701</v>
      </c>
      <c r="P133">
        <v>84.099731501999401</v>
      </c>
      <c r="Q133">
        <v>0</v>
      </c>
      <c r="R133">
        <v>1.284866448</v>
      </c>
      <c r="S133">
        <v>-9.9821399890000002</v>
      </c>
      <c r="T133">
        <v>55.235104239999998</v>
      </c>
      <c r="U133">
        <v>0</v>
      </c>
      <c r="V133">
        <v>1.7420789726647901</v>
      </c>
      <c r="W133">
        <v>-9.6682085651142504</v>
      </c>
      <c r="X133">
        <v>420.78299628998502</v>
      </c>
      <c r="Y133">
        <v>0</v>
      </c>
      <c r="Z133">
        <v>1.1287501836641201</v>
      </c>
      <c r="AA133">
        <v>-9.8510049280352892</v>
      </c>
      <c r="AB133">
        <v>108.521215341999</v>
      </c>
      <c r="AC133">
        <v>1</v>
      </c>
      <c r="AD133">
        <v>0</v>
      </c>
      <c r="AE133">
        <v>0</v>
      </c>
      <c r="AF133">
        <v>7200</v>
      </c>
      <c r="AG133">
        <v>0</v>
      </c>
      <c r="AH133">
        <v>4.3399406128556999</v>
      </c>
      <c r="AI133">
        <v>-3.0554905522624698</v>
      </c>
      <c r="AJ133">
        <v>117.423809786996</v>
      </c>
      <c r="AK133">
        <v>1</v>
      </c>
      <c r="AL133">
        <v>0</v>
      </c>
      <c r="AM133">
        <v>0</v>
      </c>
      <c r="AN133">
        <v>7200</v>
      </c>
      <c r="AO133">
        <v>0</v>
      </c>
      <c r="AP133">
        <v>3.2372311451959002</v>
      </c>
      <c r="AQ133">
        <v>-3.6454691331254399</v>
      </c>
      <c r="AR133">
        <v>121.684762746997</v>
      </c>
      <c r="AS133">
        <v>1</v>
      </c>
      <c r="AT133">
        <v>0</v>
      </c>
      <c r="AU133">
        <v>0</v>
      </c>
      <c r="AV133">
        <v>7200</v>
      </c>
      <c r="AW133">
        <v>0</v>
      </c>
      <c r="AX133">
        <v>1.6002575050000001</v>
      </c>
      <c r="AY133">
        <v>-9.9438413099999998</v>
      </c>
      <c r="AZ133">
        <v>97.217098359999994</v>
      </c>
      <c r="BA133">
        <v>1</v>
      </c>
      <c r="BB133">
        <v>0</v>
      </c>
      <c r="BC133">
        <v>0</v>
      </c>
      <c r="BD133">
        <v>7200</v>
      </c>
    </row>
    <row r="134" spans="1:56" x14ac:dyDescent="0.4">
      <c r="A134">
        <v>0</v>
      </c>
      <c r="B134">
        <v>2.2960228069999999</v>
      </c>
      <c r="C134">
        <v>-4.472146672</v>
      </c>
      <c r="D134">
        <v>0.63303124499999996</v>
      </c>
      <c r="E134">
        <v>0</v>
      </c>
      <c r="F134">
        <v>3.8393195393318198</v>
      </c>
      <c r="G134">
        <v>-2.25213661483071</v>
      </c>
      <c r="H134">
        <v>70.900766701903194</v>
      </c>
      <c r="I134">
        <v>0</v>
      </c>
      <c r="J134">
        <v>2.143572781</v>
      </c>
      <c r="K134">
        <v>-4.8236561250000003</v>
      </c>
      <c r="L134">
        <v>4.6258831579999997</v>
      </c>
      <c r="M134">
        <v>0</v>
      </c>
      <c r="N134">
        <v>2.3665132385606702</v>
      </c>
      <c r="O134">
        <v>-5.3989988601029104</v>
      </c>
      <c r="P134">
        <v>63.704992364000603</v>
      </c>
      <c r="Q134">
        <v>0</v>
      </c>
      <c r="R134">
        <v>1.199216724</v>
      </c>
      <c r="S134">
        <v>-9.9739986649999999</v>
      </c>
      <c r="T134">
        <v>79.749576790000006</v>
      </c>
      <c r="U134">
        <v>0</v>
      </c>
      <c r="V134">
        <v>1.36459128953877</v>
      </c>
      <c r="W134">
        <v>-9.5268717077194491</v>
      </c>
      <c r="X134">
        <v>420.37751145599702</v>
      </c>
      <c r="Y134">
        <v>0</v>
      </c>
      <c r="Z134">
        <v>2.4105630700876599</v>
      </c>
      <c r="AA134">
        <v>-7.2018351612175699</v>
      </c>
      <c r="AB134">
        <v>136.76609526699701</v>
      </c>
      <c r="AC134">
        <v>1</v>
      </c>
      <c r="AD134">
        <v>0</v>
      </c>
      <c r="AE134">
        <v>0</v>
      </c>
      <c r="AF134">
        <v>7200</v>
      </c>
      <c r="AG134">
        <v>0</v>
      </c>
      <c r="AH134">
        <v>1.75649110394501</v>
      </c>
      <c r="AI134">
        <v>-9.6877852039601198</v>
      </c>
      <c r="AJ134">
        <v>160.38869507997799</v>
      </c>
      <c r="AK134">
        <v>1</v>
      </c>
      <c r="AL134">
        <v>0</v>
      </c>
      <c r="AM134">
        <v>0</v>
      </c>
      <c r="AN134">
        <v>7200</v>
      </c>
      <c r="AO134">
        <v>0</v>
      </c>
      <c r="AP134">
        <v>1.6174120909835801</v>
      </c>
      <c r="AQ134">
        <v>-9.9210013550873395</v>
      </c>
      <c r="AR134">
        <v>172.72234597700299</v>
      </c>
      <c r="AS134">
        <v>1</v>
      </c>
      <c r="AT134">
        <v>0</v>
      </c>
      <c r="AU134">
        <v>0</v>
      </c>
      <c r="AV134">
        <v>7200</v>
      </c>
      <c r="AW134">
        <v>0</v>
      </c>
      <c r="AX134">
        <v>1.6941227729999999</v>
      </c>
      <c r="AY134">
        <v>-9.7376747340000005</v>
      </c>
      <c r="AZ134">
        <v>168.89491100000001</v>
      </c>
      <c r="BA134">
        <v>1</v>
      </c>
      <c r="BB134">
        <v>0</v>
      </c>
      <c r="BC134">
        <v>0</v>
      </c>
      <c r="BD134">
        <v>7200</v>
      </c>
    </row>
    <row r="135" spans="1:56" x14ac:dyDescent="0.4">
      <c r="A135">
        <v>0</v>
      </c>
      <c r="B135">
        <v>2.1251631089999998</v>
      </c>
      <c r="C135">
        <v>-5.6220178629999999</v>
      </c>
      <c r="D135">
        <v>0.89154129299999996</v>
      </c>
      <c r="E135">
        <v>0</v>
      </c>
      <c r="F135">
        <v>1.46494230087774</v>
      </c>
      <c r="G135">
        <v>-6.1200824194532402</v>
      </c>
      <c r="H135">
        <v>69.824264524038796</v>
      </c>
      <c r="I135">
        <v>0</v>
      </c>
      <c r="J135">
        <v>1.5551053829999999</v>
      </c>
      <c r="K135">
        <v>-0.76675857000000003</v>
      </c>
      <c r="L135">
        <v>5.1154527170000001</v>
      </c>
      <c r="M135">
        <v>0</v>
      </c>
      <c r="N135">
        <v>2.5183700639553899</v>
      </c>
      <c r="O135">
        <v>-6.2811063156871496</v>
      </c>
      <c r="P135">
        <v>806.76432683499604</v>
      </c>
      <c r="Q135">
        <v>0</v>
      </c>
      <c r="R135">
        <v>2.7378644190000001</v>
      </c>
      <c r="S135">
        <v>-2.8939812819999999</v>
      </c>
      <c r="T135">
        <v>47.774003980000003</v>
      </c>
      <c r="U135">
        <v>0</v>
      </c>
      <c r="V135">
        <v>1.78009149862005</v>
      </c>
      <c r="W135">
        <v>-9.5798232289507297</v>
      </c>
      <c r="X135">
        <v>387.57302507999702</v>
      </c>
      <c r="Y135">
        <v>0</v>
      </c>
      <c r="Z135">
        <v>1.29869153188846</v>
      </c>
      <c r="AA135">
        <v>-9.9578908575225604</v>
      </c>
      <c r="AB135">
        <v>132.73594361200199</v>
      </c>
      <c r="AC135">
        <v>1</v>
      </c>
      <c r="AD135">
        <v>0</v>
      </c>
      <c r="AE135">
        <v>0</v>
      </c>
      <c r="AF135">
        <v>7200</v>
      </c>
      <c r="AG135">
        <v>0</v>
      </c>
      <c r="AH135">
        <v>1.47577969106004</v>
      </c>
      <c r="AI135">
        <v>-9.9767095014672798</v>
      </c>
      <c r="AJ135">
        <v>157.26259091301401</v>
      </c>
      <c r="AK135">
        <v>1</v>
      </c>
      <c r="AL135">
        <v>0</v>
      </c>
      <c r="AM135">
        <v>0</v>
      </c>
      <c r="AN135">
        <v>7200</v>
      </c>
      <c r="AO135">
        <v>0</v>
      </c>
      <c r="AP135">
        <v>1.46063430880886</v>
      </c>
      <c r="AQ135">
        <v>-9.9848265384888304</v>
      </c>
      <c r="AR135">
        <v>97.728757167002101</v>
      </c>
      <c r="AS135">
        <v>1</v>
      </c>
      <c r="AT135">
        <v>0</v>
      </c>
      <c r="AU135">
        <v>0</v>
      </c>
      <c r="AV135">
        <v>7200</v>
      </c>
      <c r="AW135">
        <v>0</v>
      </c>
      <c r="AX135">
        <v>1.568121766</v>
      </c>
      <c r="AY135">
        <v>-9.9604207959999993</v>
      </c>
      <c r="AZ135">
        <v>103.3240626</v>
      </c>
      <c r="BA135">
        <v>1</v>
      </c>
      <c r="BB135">
        <v>0</v>
      </c>
      <c r="BC135">
        <v>0</v>
      </c>
      <c r="BD135">
        <v>7200</v>
      </c>
    </row>
    <row r="136" spans="1:56" x14ac:dyDescent="0.4">
      <c r="A136">
        <v>0</v>
      </c>
      <c r="B136">
        <v>3.772525173</v>
      </c>
      <c r="C136">
        <v>-2.299165517</v>
      </c>
      <c r="D136">
        <v>0.475803955</v>
      </c>
      <c r="E136">
        <v>0</v>
      </c>
      <c r="F136">
        <v>3.17726037238128</v>
      </c>
      <c r="G136">
        <v>-7.2795415557620702</v>
      </c>
      <c r="H136">
        <v>68.566200532019096</v>
      </c>
      <c r="I136">
        <v>0</v>
      </c>
      <c r="J136">
        <v>1.9414324119999999</v>
      </c>
      <c r="K136">
        <v>-7.503126205</v>
      </c>
      <c r="L136">
        <v>4.9069818859999996</v>
      </c>
      <c r="M136">
        <v>0</v>
      </c>
      <c r="N136">
        <v>2.1466009465288098</v>
      </c>
      <c r="O136">
        <v>-0.92864539393085099</v>
      </c>
      <c r="P136">
        <v>4.4863879760014198</v>
      </c>
      <c r="Q136">
        <v>0</v>
      </c>
      <c r="R136">
        <v>1.298673703</v>
      </c>
      <c r="S136">
        <v>-9.614444271</v>
      </c>
      <c r="T136">
        <v>55.931602069999997</v>
      </c>
      <c r="U136">
        <v>0</v>
      </c>
      <c r="V136">
        <v>1.53545156126463</v>
      </c>
      <c r="W136">
        <v>-9.1132282434719496</v>
      </c>
      <c r="X136">
        <v>373.06640399797402</v>
      </c>
      <c r="Y136">
        <v>0</v>
      </c>
      <c r="Z136">
        <v>1.5857466464988901</v>
      </c>
      <c r="AA136">
        <v>-9.9444318050667295</v>
      </c>
      <c r="AB136">
        <v>90.773842462993301</v>
      </c>
      <c r="AC136">
        <v>1</v>
      </c>
      <c r="AD136">
        <v>0</v>
      </c>
      <c r="AE136">
        <v>0</v>
      </c>
      <c r="AF136">
        <v>7200</v>
      </c>
      <c r="AG136">
        <v>0</v>
      </c>
      <c r="AH136">
        <v>1.7108058959388399</v>
      </c>
      <c r="AI136">
        <v>-9.58270979985023</v>
      </c>
      <c r="AJ136">
        <v>168.268708823015</v>
      </c>
      <c r="AK136">
        <v>1</v>
      </c>
      <c r="AL136">
        <v>0</v>
      </c>
      <c r="AM136">
        <v>0</v>
      </c>
      <c r="AN136">
        <v>7200</v>
      </c>
      <c r="AO136">
        <v>0</v>
      </c>
      <c r="AP136">
        <v>3.15583619466886</v>
      </c>
      <c r="AQ136">
        <v>-3.8293232914137998</v>
      </c>
      <c r="AR136">
        <v>111.853915757004</v>
      </c>
      <c r="AS136">
        <v>1</v>
      </c>
      <c r="AT136">
        <v>0</v>
      </c>
      <c r="AU136">
        <v>0</v>
      </c>
      <c r="AV136">
        <v>7200</v>
      </c>
      <c r="AW136">
        <v>0</v>
      </c>
      <c r="AX136">
        <v>1.57127934</v>
      </c>
      <c r="AY136">
        <v>-9.9706915760000001</v>
      </c>
      <c r="AZ136">
        <v>94.753625630000002</v>
      </c>
      <c r="BA136">
        <v>1</v>
      </c>
      <c r="BB136">
        <v>0</v>
      </c>
      <c r="BC136">
        <v>0</v>
      </c>
      <c r="BD136">
        <v>7200</v>
      </c>
    </row>
    <row r="137" spans="1:56" x14ac:dyDescent="0.4">
      <c r="A137">
        <v>0</v>
      </c>
      <c r="B137">
        <v>1.8198159899999999</v>
      </c>
      <c r="C137">
        <v>-5.1659964199999999</v>
      </c>
      <c r="D137">
        <v>0.45483500199999999</v>
      </c>
      <c r="E137">
        <v>0</v>
      </c>
      <c r="F137">
        <v>2.4370793426518702</v>
      </c>
      <c r="G137">
        <v>-1.4564155945871999</v>
      </c>
      <c r="H137">
        <v>12.383293666876799</v>
      </c>
      <c r="I137">
        <v>0</v>
      </c>
      <c r="J137">
        <v>2.1460744950000001</v>
      </c>
      <c r="K137">
        <v>-6.8465821309999999</v>
      </c>
      <c r="L137">
        <v>3.729644548</v>
      </c>
      <c r="M137">
        <v>0</v>
      </c>
      <c r="N137">
        <v>2.76989259512888</v>
      </c>
      <c r="O137">
        <v>-7.4451045695048297</v>
      </c>
      <c r="P137">
        <v>51.318361163997899</v>
      </c>
      <c r="Q137">
        <v>0</v>
      </c>
      <c r="R137">
        <v>1.4911770559999999</v>
      </c>
      <c r="S137">
        <v>-9.766657726</v>
      </c>
      <c r="T137">
        <v>80.572074869999994</v>
      </c>
      <c r="U137">
        <v>0</v>
      </c>
      <c r="V137">
        <v>1.42837966126136</v>
      </c>
      <c r="W137">
        <v>-9.6450146834487906</v>
      </c>
      <c r="X137">
        <v>372.50269292999201</v>
      </c>
      <c r="Y137">
        <v>0</v>
      </c>
      <c r="Z137">
        <v>2.3869434383302002</v>
      </c>
      <c r="AA137">
        <v>-8.6717382290317104</v>
      </c>
      <c r="AB137">
        <v>43.116157880998799</v>
      </c>
      <c r="AC137">
        <v>1</v>
      </c>
      <c r="AD137">
        <v>0</v>
      </c>
      <c r="AE137">
        <v>0</v>
      </c>
      <c r="AF137">
        <v>7200</v>
      </c>
      <c r="AG137">
        <v>0</v>
      </c>
      <c r="AH137">
        <v>1.7279716187890599</v>
      </c>
      <c r="AI137">
        <v>-9.6858988704837596</v>
      </c>
      <c r="AJ137">
        <v>168.52204428898401</v>
      </c>
      <c r="AK137">
        <v>1</v>
      </c>
      <c r="AL137">
        <v>0</v>
      </c>
      <c r="AM137">
        <v>0</v>
      </c>
      <c r="AN137">
        <v>7200</v>
      </c>
      <c r="AO137">
        <v>0</v>
      </c>
      <c r="AP137">
        <v>1.57255686628921</v>
      </c>
      <c r="AQ137">
        <v>-9.9119929333266406</v>
      </c>
      <c r="AR137">
        <v>98.923447812994695</v>
      </c>
      <c r="AS137">
        <v>1</v>
      </c>
      <c r="AT137">
        <v>0</v>
      </c>
      <c r="AU137">
        <v>0</v>
      </c>
      <c r="AV137">
        <v>7200</v>
      </c>
      <c r="AW137">
        <v>0</v>
      </c>
      <c r="AX137">
        <v>1.553410478</v>
      </c>
      <c r="AY137">
        <v>-9.96895153</v>
      </c>
      <c r="AZ137">
        <v>54.521221089999997</v>
      </c>
      <c r="BA137">
        <v>1</v>
      </c>
      <c r="BB137">
        <v>0</v>
      </c>
      <c r="BC137">
        <v>0</v>
      </c>
      <c r="BD137">
        <v>7200</v>
      </c>
    </row>
    <row r="138" spans="1:56" x14ac:dyDescent="0.4">
      <c r="A138">
        <v>0</v>
      </c>
      <c r="B138">
        <v>3.314555366</v>
      </c>
      <c r="C138">
        <v>-2.6809825549999999</v>
      </c>
      <c r="D138">
        <v>0.53574669200000002</v>
      </c>
      <c r="E138">
        <v>0</v>
      </c>
      <c r="F138">
        <v>1.9705463093706601</v>
      </c>
      <c r="G138">
        <v>-7.14735483023225</v>
      </c>
      <c r="H138">
        <v>39.922713285079197</v>
      </c>
      <c r="I138">
        <v>0</v>
      </c>
      <c r="J138">
        <v>2.9952162659999999</v>
      </c>
      <c r="K138">
        <v>-1.8215198459999999</v>
      </c>
      <c r="L138">
        <v>2.6752869530000001</v>
      </c>
      <c r="M138">
        <v>0</v>
      </c>
      <c r="N138">
        <v>1.9350589809509</v>
      </c>
      <c r="O138">
        <v>-9.1075591812038308</v>
      </c>
      <c r="P138">
        <v>112.37916729399799</v>
      </c>
      <c r="Q138">
        <v>0</v>
      </c>
      <c r="R138">
        <v>1.5340777409999999</v>
      </c>
      <c r="S138">
        <v>-9.853207737</v>
      </c>
      <c r="T138">
        <v>48.639978640000002</v>
      </c>
      <c r="U138">
        <v>0</v>
      </c>
      <c r="V138">
        <v>0.91685949482601103</v>
      </c>
      <c r="W138">
        <v>-9.9616973204590291</v>
      </c>
      <c r="X138">
        <v>369.69868904998202</v>
      </c>
      <c r="Y138">
        <v>0</v>
      </c>
      <c r="Z138">
        <v>1.3821685865498301</v>
      </c>
      <c r="AA138">
        <v>-9.9829812717032702</v>
      </c>
      <c r="AB138">
        <v>109.114964645006</v>
      </c>
      <c r="AC138">
        <v>1</v>
      </c>
      <c r="AD138">
        <v>0</v>
      </c>
      <c r="AE138">
        <v>0</v>
      </c>
      <c r="AF138">
        <v>7200</v>
      </c>
      <c r="AG138">
        <v>0</v>
      </c>
      <c r="AH138">
        <v>2.2926996778656101</v>
      </c>
      <c r="AI138">
        <v>-6.92986217766643</v>
      </c>
      <c r="AJ138">
        <v>168.52711918001199</v>
      </c>
      <c r="AK138">
        <v>1</v>
      </c>
      <c r="AL138">
        <v>0</v>
      </c>
      <c r="AM138">
        <v>0</v>
      </c>
      <c r="AN138">
        <v>7200</v>
      </c>
      <c r="AO138">
        <v>0</v>
      </c>
      <c r="AP138">
        <v>1.6259908185540599</v>
      </c>
      <c r="AQ138">
        <v>-9.8917369978488896</v>
      </c>
      <c r="AR138">
        <v>171.52101621101599</v>
      </c>
      <c r="AS138">
        <v>1</v>
      </c>
      <c r="AT138">
        <v>0</v>
      </c>
      <c r="AU138">
        <v>0</v>
      </c>
      <c r="AV138">
        <v>7200</v>
      </c>
      <c r="AW138">
        <v>0</v>
      </c>
      <c r="AX138">
        <v>1.5642326710000001</v>
      </c>
      <c r="AY138">
        <v>-9.9695774850000003</v>
      </c>
      <c r="AZ138">
        <v>43.519643189999996</v>
      </c>
      <c r="BA138">
        <v>1</v>
      </c>
      <c r="BB138">
        <v>0</v>
      </c>
      <c r="BC138">
        <v>0</v>
      </c>
      <c r="BD138">
        <v>7200</v>
      </c>
    </row>
    <row r="139" spans="1:56" x14ac:dyDescent="0.4">
      <c r="A139">
        <v>0</v>
      </c>
      <c r="B139">
        <v>2.5938773159999999</v>
      </c>
      <c r="C139">
        <v>-7.5843928910000002</v>
      </c>
      <c r="D139">
        <v>0.78900619999999999</v>
      </c>
      <c r="E139">
        <v>0</v>
      </c>
      <c r="F139">
        <v>2.7857701153230701</v>
      </c>
      <c r="G139">
        <v>-9.9341614863251699</v>
      </c>
      <c r="H139">
        <v>84.219402532093198</v>
      </c>
      <c r="I139">
        <v>0</v>
      </c>
      <c r="J139">
        <v>2.4245887449999999</v>
      </c>
      <c r="K139">
        <v>-6.3854005730000001</v>
      </c>
      <c r="L139">
        <v>4.5409595549999997</v>
      </c>
      <c r="M139">
        <v>0</v>
      </c>
      <c r="N139">
        <v>2.5796364691841802</v>
      </c>
      <c r="O139">
        <v>-2.4555336096069502</v>
      </c>
      <c r="P139">
        <v>13.9459370000004</v>
      </c>
      <c r="Q139">
        <v>0</v>
      </c>
      <c r="R139">
        <v>2.1165077800000001</v>
      </c>
      <c r="S139">
        <v>-9.2984226569999997</v>
      </c>
      <c r="T139">
        <v>83.748433090000006</v>
      </c>
      <c r="U139">
        <v>0</v>
      </c>
      <c r="V139">
        <v>2.3665899777848902</v>
      </c>
      <c r="W139">
        <v>-7.3617600761386397</v>
      </c>
      <c r="X139">
        <v>362.05494256399101</v>
      </c>
      <c r="Y139">
        <v>0</v>
      </c>
      <c r="Z139">
        <v>1.58607675468844</v>
      </c>
      <c r="AA139">
        <v>-9.9400006799041591</v>
      </c>
      <c r="AB139">
        <v>133.86978034399999</v>
      </c>
      <c r="AC139">
        <v>1</v>
      </c>
      <c r="AD139">
        <v>0</v>
      </c>
      <c r="AE139">
        <v>0</v>
      </c>
      <c r="AF139">
        <v>7200</v>
      </c>
      <c r="AG139">
        <v>0</v>
      </c>
      <c r="AH139">
        <v>2.04137455953623</v>
      </c>
      <c r="AI139">
        <v>-8.9829152086609394</v>
      </c>
      <c r="AJ139">
        <v>111.93595240998501</v>
      </c>
      <c r="AK139">
        <v>1</v>
      </c>
      <c r="AL139">
        <v>0</v>
      </c>
      <c r="AM139">
        <v>0</v>
      </c>
      <c r="AN139">
        <v>7200</v>
      </c>
      <c r="AO139">
        <v>0</v>
      </c>
      <c r="AP139">
        <v>1.4952845933723</v>
      </c>
      <c r="AQ139">
        <v>-9.9800896324073403</v>
      </c>
      <c r="AR139">
        <v>98.388745021977201</v>
      </c>
      <c r="AS139">
        <v>1</v>
      </c>
      <c r="AT139">
        <v>0</v>
      </c>
      <c r="AU139">
        <v>0</v>
      </c>
      <c r="AV139">
        <v>7200</v>
      </c>
      <c r="AW139">
        <v>0</v>
      </c>
      <c r="AX139">
        <v>1.5344055400000001</v>
      </c>
      <c r="AY139">
        <v>-9.9801977140000009</v>
      </c>
      <c r="AZ139">
        <v>94.534220759999997</v>
      </c>
      <c r="BA139">
        <v>1</v>
      </c>
      <c r="BB139">
        <v>0</v>
      </c>
      <c r="BC139">
        <v>0</v>
      </c>
      <c r="BD139">
        <v>7200</v>
      </c>
    </row>
    <row r="140" spans="1:56" x14ac:dyDescent="0.4">
      <c r="A140">
        <v>0</v>
      </c>
      <c r="B140">
        <v>2.3630374189999999</v>
      </c>
      <c r="C140">
        <v>-3.7021623410000002</v>
      </c>
      <c r="D140">
        <v>0.52452571699999995</v>
      </c>
      <c r="E140">
        <v>0</v>
      </c>
      <c r="F140">
        <v>3.6093548162084499</v>
      </c>
      <c r="G140">
        <v>-2.1378897052132899</v>
      </c>
      <c r="H140">
        <v>26.406768128043002</v>
      </c>
      <c r="I140">
        <v>0</v>
      </c>
      <c r="J140">
        <v>2.3593332349999998</v>
      </c>
      <c r="K140">
        <v>-6.7265943620000002</v>
      </c>
      <c r="L140">
        <v>4.3588568260000002</v>
      </c>
      <c r="M140">
        <v>0</v>
      </c>
      <c r="N140">
        <v>2.2763359993938499</v>
      </c>
      <c r="O140">
        <v>-3.6425299280977601</v>
      </c>
      <c r="P140">
        <v>116.671718501998</v>
      </c>
      <c r="Q140">
        <v>0</v>
      </c>
      <c r="R140">
        <v>1.4827744460000001</v>
      </c>
      <c r="S140">
        <v>-9.9037246099999994</v>
      </c>
      <c r="T140">
        <v>79.893636810000004</v>
      </c>
      <c r="U140">
        <v>0</v>
      </c>
      <c r="V140">
        <v>1.65608224691732</v>
      </c>
      <c r="W140">
        <v>-9.6145041519587995</v>
      </c>
      <c r="X140">
        <v>354.91311850500603</v>
      </c>
      <c r="Y140">
        <v>0</v>
      </c>
      <c r="Z140">
        <v>1.5099996842233401</v>
      </c>
      <c r="AA140">
        <v>-9.8370695530292895</v>
      </c>
      <c r="AB140">
        <v>75.999119788000797</v>
      </c>
      <c r="AC140">
        <v>1</v>
      </c>
      <c r="AD140">
        <v>0</v>
      </c>
      <c r="AE140">
        <v>0</v>
      </c>
      <c r="AF140">
        <v>7200</v>
      </c>
      <c r="AG140">
        <v>0</v>
      </c>
      <c r="AH140">
        <v>1.4480200774001799</v>
      </c>
      <c r="AI140">
        <v>-9.9826086350862901</v>
      </c>
      <c r="AJ140">
        <v>119.086408625997</v>
      </c>
      <c r="AK140">
        <v>1</v>
      </c>
      <c r="AL140">
        <v>0</v>
      </c>
      <c r="AM140">
        <v>0</v>
      </c>
      <c r="AN140">
        <v>7200</v>
      </c>
      <c r="AO140">
        <v>0</v>
      </c>
      <c r="AP140">
        <v>1.5404645693879599</v>
      </c>
      <c r="AQ140">
        <v>-9.9541432588973002</v>
      </c>
      <c r="AR140">
        <v>112.92219977299099</v>
      </c>
      <c r="AS140">
        <v>1</v>
      </c>
      <c r="AT140">
        <v>0</v>
      </c>
      <c r="AU140">
        <v>0</v>
      </c>
      <c r="AV140">
        <v>7200</v>
      </c>
      <c r="AW140">
        <v>0</v>
      </c>
      <c r="AX140">
        <v>1.8474565949999999</v>
      </c>
      <c r="AY140">
        <v>-9.0261650519999996</v>
      </c>
      <c r="AZ140">
        <v>43.435413680000003</v>
      </c>
      <c r="BA140">
        <v>1</v>
      </c>
      <c r="BB140">
        <v>0</v>
      </c>
      <c r="BC140">
        <v>0</v>
      </c>
      <c r="BD140">
        <v>7200</v>
      </c>
    </row>
    <row r="141" spans="1:56" x14ac:dyDescent="0.4">
      <c r="A141">
        <v>0</v>
      </c>
      <c r="B141">
        <v>2.4446047019999999</v>
      </c>
      <c r="C141">
        <v>-5.623913892</v>
      </c>
      <c r="D141">
        <v>0.77944299299999997</v>
      </c>
      <c r="E141">
        <v>0</v>
      </c>
      <c r="F141">
        <v>2.58379557543154</v>
      </c>
      <c r="G141">
        <v>-9.9604488251073207</v>
      </c>
      <c r="H141">
        <v>119.533160476014</v>
      </c>
      <c r="I141">
        <v>0</v>
      </c>
      <c r="J141">
        <v>1.913407013</v>
      </c>
      <c r="K141">
        <v>-6.8206765410000001</v>
      </c>
      <c r="L141">
        <v>5.2030465970000002</v>
      </c>
      <c r="M141">
        <v>0</v>
      </c>
      <c r="N141">
        <v>2.1102230445851902</v>
      </c>
      <c r="O141">
        <v>-7.5192926229382699</v>
      </c>
      <c r="P141">
        <v>73.852790677003199</v>
      </c>
      <c r="Q141">
        <v>0</v>
      </c>
      <c r="R141">
        <v>1.7021208029999999</v>
      </c>
      <c r="S141">
        <v>-9.4738479590000004</v>
      </c>
      <c r="T141">
        <v>83.913740720000007</v>
      </c>
      <c r="U141">
        <v>0</v>
      </c>
      <c r="V141">
        <v>1.71499958522663</v>
      </c>
      <c r="W141">
        <v>-9.5382967612085903</v>
      </c>
      <c r="X141">
        <v>342.27967139599701</v>
      </c>
      <c r="Y141">
        <v>0</v>
      </c>
      <c r="Z141">
        <v>1.6117521316504799</v>
      </c>
      <c r="AA141">
        <v>-9.9264671122772103</v>
      </c>
      <c r="AB141">
        <v>86.077215164012102</v>
      </c>
      <c r="AC141">
        <v>1</v>
      </c>
      <c r="AD141">
        <v>0</v>
      </c>
      <c r="AE141">
        <v>0</v>
      </c>
      <c r="AF141">
        <v>7200</v>
      </c>
      <c r="AG141">
        <v>0</v>
      </c>
      <c r="AH141">
        <v>1.57615016362606</v>
      </c>
      <c r="AI141">
        <v>-9.9613750571009891</v>
      </c>
      <c r="AJ141">
        <v>169.96535118800199</v>
      </c>
      <c r="AK141">
        <v>1</v>
      </c>
      <c r="AL141">
        <v>0</v>
      </c>
      <c r="AM141">
        <v>0</v>
      </c>
      <c r="AN141">
        <v>7200</v>
      </c>
      <c r="AO141">
        <v>0</v>
      </c>
      <c r="AP141">
        <v>3.2162159387162399</v>
      </c>
      <c r="AQ141">
        <v>-2.3160515537977</v>
      </c>
      <c r="AR141">
        <v>96.121508547017498</v>
      </c>
      <c r="AS141">
        <v>1</v>
      </c>
      <c r="AT141">
        <v>0</v>
      </c>
      <c r="AU141">
        <v>0</v>
      </c>
      <c r="AV141">
        <v>7200</v>
      </c>
      <c r="AW141">
        <v>0</v>
      </c>
      <c r="AX141">
        <v>1.660185083</v>
      </c>
      <c r="AY141">
        <v>-9.8632528570000009</v>
      </c>
      <c r="AZ141">
        <v>94.511141570000007</v>
      </c>
      <c r="BA141">
        <v>0</v>
      </c>
      <c r="BB141">
        <v>1.7452416959999999</v>
      </c>
      <c r="BC141">
        <v>-9.5647765689999993</v>
      </c>
      <c r="BD141">
        <v>1215.9427290000001</v>
      </c>
    </row>
    <row r="142" spans="1:56" x14ac:dyDescent="0.4">
      <c r="A142">
        <v>0</v>
      </c>
      <c r="B142">
        <v>1.7955076299999999</v>
      </c>
      <c r="C142">
        <v>-4.6128136619999998</v>
      </c>
      <c r="D142">
        <v>0.39977080399999998</v>
      </c>
      <c r="E142">
        <v>0</v>
      </c>
      <c r="F142">
        <v>3.6546035741969098</v>
      </c>
      <c r="G142">
        <v>-2.6445606519907199</v>
      </c>
      <c r="H142">
        <v>29.284408672945499</v>
      </c>
      <c r="I142">
        <v>0</v>
      </c>
      <c r="J142">
        <v>3.4241123070000001</v>
      </c>
      <c r="K142">
        <v>-1.6041186119999999</v>
      </c>
      <c r="L142">
        <v>4.4236650920000002</v>
      </c>
      <c r="M142">
        <v>0</v>
      </c>
      <c r="N142">
        <v>2.3686479244399399</v>
      </c>
      <c r="O142">
        <v>-6.4966482380564701</v>
      </c>
      <c r="P142">
        <v>68.298029915000299</v>
      </c>
      <c r="Q142">
        <v>0</v>
      </c>
      <c r="R142">
        <v>3.8627252329999999</v>
      </c>
      <c r="S142">
        <v>-3.36488963</v>
      </c>
      <c r="T142">
        <v>55.120047390000003</v>
      </c>
      <c r="U142">
        <v>0</v>
      </c>
      <c r="V142">
        <v>1.5782418096895701</v>
      </c>
      <c r="W142">
        <v>-9.7258632904238205</v>
      </c>
      <c r="X142">
        <v>341.99871595899401</v>
      </c>
      <c r="Y142">
        <v>0</v>
      </c>
      <c r="Z142">
        <v>1.54059753125829</v>
      </c>
      <c r="AA142">
        <v>-9.9349881207722301</v>
      </c>
      <c r="AB142">
        <v>137.41550667799299</v>
      </c>
      <c r="AC142">
        <v>1</v>
      </c>
      <c r="AD142">
        <v>0</v>
      </c>
      <c r="AE142">
        <v>0</v>
      </c>
      <c r="AF142">
        <v>7200</v>
      </c>
      <c r="AG142">
        <v>0</v>
      </c>
      <c r="AH142">
        <v>2.5746571968047198</v>
      </c>
      <c r="AI142">
        <v>-5.8733856099776904</v>
      </c>
      <c r="AJ142">
        <v>98.449184021999798</v>
      </c>
      <c r="AK142">
        <v>1</v>
      </c>
      <c r="AL142">
        <v>0</v>
      </c>
      <c r="AM142">
        <v>0</v>
      </c>
      <c r="AN142">
        <v>7200</v>
      </c>
      <c r="AO142">
        <v>0</v>
      </c>
      <c r="AP142">
        <v>1.3506574885345499</v>
      </c>
      <c r="AQ142">
        <v>-9.9933892291391508</v>
      </c>
      <c r="AR142">
        <v>173.18921117100399</v>
      </c>
      <c r="AS142">
        <v>1</v>
      </c>
      <c r="AT142">
        <v>0</v>
      </c>
      <c r="AU142">
        <v>0</v>
      </c>
      <c r="AV142">
        <v>7200</v>
      </c>
      <c r="AW142">
        <v>0</v>
      </c>
      <c r="AX142">
        <v>1.588811006</v>
      </c>
      <c r="AY142">
        <v>-9.9425621159999995</v>
      </c>
      <c r="AZ142">
        <v>43.69618492</v>
      </c>
      <c r="BA142">
        <v>0</v>
      </c>
      <c r="BB142">
        <v>1.786955259</v>
      </c>
      <c r="BC142">
        <v>-9.281085333</v>
      </c>
      <c r="BD142">
        <v>1224.3533210000001</v>
      </c>
    </row>
    <row r="143" spans="1:56" x14ac:dyDescent="0.4">
      <c r="A143">
        <v>0</v>
      </c>
      <c r="B143">
        <v>1.9904520020000001</v>
      </c>
      <c r="C143">
        <v>-1.2342653889999999</v>
      </c>
      <c r="D143">
        <v>0.48115752899999997</v>
      </c>
      <c r="E143">
        <v>0</v>
      </c>
      <c r="F143">
        <v>2.8905686904550101</v>
      </c>
      <c r="G143">
        <v>-7.6873828756486002</v>
      </c>
      <c r="H143">
        <v>714.76281851902604</v>
      </c>
      <c r="I143">
        <v>0</v>
      </c>
      <c r="J143">
        <v>2.2068154799999999</v>
      </c>
      <c r="K143">
        <v>-5.5258579579999996</v>
      </c>
      <c r="L143">
        <v>3.816913708</v>
      </c>
      <c r="M143">
        <v>0</v>
      </c>
      <c r="N143">
        <v>2.55361364002452</v>
      </c>
      <c r="O143">
        <v>-6.4881624809413996</v>
      </c>
      <c r="P143">
        <v>68.748771689002695</v>
      </c>
      <c r="Q143">
        <v>0</v>
      </c>
      <c r="R143">
        <v>2.4325944879999999</v>
      </c>
      <c r="S143">
        <v>-7.6978431799999996</v>
      </c>
      <c r="T143">
        <v>83.490832319999996</v>
      </c>
      <c r="U143">
        <v>0</v>
      </c>
      <c r="V143">
        <v>2.1316326921268698</v>
      </c>
      <c r="W143">
        <v>-9.2573857368914307</v>
      </c>
      <c r="X143">
        <v>340.84467629098799</v>
      </c>
      <c r="Y143">
        <v>0</v>
      </c>
      <c r="Z143">
        <v>2.0472529297027098</v>
      </c>
      <c r="AA143">
        <v>-8.3432954987485903</v>
      </c>
      <c r="AB143">
        <v>76.531877589994096</v>
      </c>
      <c r="AC143">
        <v>1</v>
      </c>
      <c r="AD143">
        <v>0</v>
      </c>
      <c r="AE143">
        <v>0</v>
      </c>
      <c r="AF143">
        <v>7200</v>
      </c>
      <c r="AG143">
        <v>0</v>
      </c>
      <c r="AH143">
        <v>1.6624677647296999</v>
      </c>
      <c r="AI143">
        <v>-9.8171137130125192</v>
      </c>
      <c r="AJ143">
        <v>111.840837300987</v>
      </c>
      <c r="AK143">
        <v>1</v>
      </c>
      <c r="AL143">
        <v>0</v>
      </c>
      <c r="AM143">
        <v>0</v>
      </c>
      <c r="AN143">
        <v>7200</v>
      </c>
      <c r="AO143">
        <v>0</v>
      </c>
      <c r="AP143">
        <v>1.7242046046942301</v>
      </c>
      <c r="AQ143">
        <v>-9.5839681113434203</v>
      </c>
      <c r="AR143">
        <v>84.197366754000498</v>
      </c>
      <c r="AS143">
        <v>1</v>
      </c>
      <c r="AT143">
        <v>0</v>
      </c>
      <c r="AU143">
        <v>0</v>
      </c>
      <c r="AV143">
        <v>7200</v>
      </c>
      <c r="AW143">
        <v>0</v>
      </c>
      <c r="AX143">
        <v>1.5754984009999999</v>
      </c>
      <c r="AY143">
        <v>-9.9629030709999995</v>
      </c>
      <c r="AZ143">
        <v>43.622837390000001</v>
      </c>
      <c r="BA143">
        <v>0</v>
      </c>
      <c r="BB143">
        <v>1.675749398</v>
      </c>
      <c r="BC143">
        <v>-9.8102359430000003</v>
      </c>
      <c r="BD143">
        <v>1887.762704</v>
      </c>
    </row>
    <row r="144" spans="1:56" x14ac:dyDescent="0.4">
      <c r="A144">
        <v>0</v>
      </c>
      <c r="B144">
        <v>1.7113022819999999</v>
      </c>
      <c r="C144">
        <v>-1.6031136100000001</v>
      </c>
      <c r="D144">
        <v>0.69260266299999995</v>
      </c>
      <c r="E144">
        <v>0</v>
      </c>
      <c r="F144">
        <v>2.6116801396726701</v>
      </c>
      <c r="G144">
        <v>-5.9492095604014201</v>
      </c>
      <c r="H144">
        <v>55.6871884269639</v>
      </c>
      <c r="I144">
        <v>0</v>
      </c>
      <c r="J144">
        <v>1.978933638</v>
      </c>
      <c r="K144">
        <v>-5.700350051</v>
      </c>
      <c r="L144">
        <v>4.139500774</v>
      </c>
      <c r="M144">
        <v>0</v>
      </c>
      <c r="N144">
        <v>2.3913889171870002</v>
      </c>
      <c r="O144">
        <v>-5.5564083004943798</v>
      </c>
      <c r="P144">
        <v>68.721029786000102</v>
      </c>
      <c r="Q144">
        <v>0</v>
      </c>
      <c r="R144">
        <v>3.5640352709999998</v>
      </c>
      <c r="S144">
        <v>-0.729279287</v>
      </c>
      <c r="T144">
        <v>55.855205550000001</v>
      </c>
      <c r="U144">
        <v>0</v>
      </c>
      <c r="V144">
        <v>2.0161275067383801</v>
      </c>
      <c r="W144">
        <v>-8.5964094510493201</v>
      </c>
      <c r="X144">
        <v>338.60388248000498</v>
      </c>
      <c r="Y144">
        <v>0</v>
      </c>
      <c r="Z144">
        <v>1.4668323105071299</v>
      </c>
      <c r="AA144">
        <v>-9.9742997502807498</v>
      </c>
      <c r="AB144">
        <v>109.72159521299101</v>
      </c>
      <c r="AC144">
        <v>1</v>
      </c>
      <c r="AD144">
        <v>0</v>
      </c>
      <c r="AE144">
        <v>0</v>
      </c>
      <c r="AF144">
        <v>7200</v>
      </c>
      <c r="AG144">
        <v>0</v>
      </c>
      <c r="AH144">
        <v>1.52856708284158</v>
      </c>
      <c r="AI144">
        <v>-9.9396456596701999</v>
      </c>
      <c r="AJ144">
        <v>120.038500840018</v>
      </c>
      <c r="AK144">
        <v>1</v>
      </c>
      <c r="AL144">
        <v>0</v>
      </c>
      <c r="AM144">
        <v>0</v>
      </c>
      <c r="AN144">
        <v>7200</v>
      </c>
      <c r="AO144">
        <v>0</v>
      </c>
      <c r="AP144">
        <v>1.63269788738494</v>
      </c>
      <c r="AQ144">
        <v>-9.9127350634115707</v>
      </c>
      <c r="AR144">
        <v>175.34323412799799</v>
      </c>
      <c r="AS144">
        <v>1</v>
      </c>
      <c r="AT144">
        <v>0</v>
      </c>
      <c r="AU144">
        <v>0</v>
      </c>
      <c r="AV144">
        <v>7200</v>
      </c>
      <c r="AW144">
        <v>0</v>
      </c>
      <c r="AX144">
        <v>3.1920862479999998</v>
      </c>
      <c r="AY144">
        <v>-2.5598243310000002</v>
      </c>
      <c r="AZ144">
        <v>36.344099970000002</v>
      </c>
      <c r="BA144">
        <v>0</v>
      </c>
      <c r="BB144">
        <v>1.599335975</v>
      </c>
      <c r="BC144">
        <v>-9.9349496970000004</v>
      </c>
      <c r="BD144">
        <v>2083.119467</v>
      </c>
    </row>
    <row r="145" spans="1:56" x14ac:dyDescent="0.4">
      <c r="A145">
        <v>0</v>
      </c>
      <c r="B145">
        <v>2.4880035829999998</v>
      </c>
      <c r="C145">
        <v>-2.3760058019999999</v>
      </c>
      <c r="D145">
        <v>0.62340063000000001</v>
      </c>
      <c r="E145">
        <v>0</v>
      </c>
      <c r="F145">
        <v>2.4145005354511899</v>
      </c>
      <c r="G145">
        <v>-9.9689154539111193</v>
      </c>
      <c r="H145">
        <v>94.322846278082494</v>
      </c>
      <c r="I145">
        <v>0</v>
      </c>
      <c r="J145">
        <v>2.4456197340000001</v>
      </c>
      <c r="K145">
        <v>-5.3259897829999998</v>
      </c>
      <c r="L145">
        <v>2.8590120460000001</v>
      </c>
      <c r="M145">
        <v>0</v>
      </c>
      <c r="N145">
        <v>2.3669446837308801</v>
      </c>
      <c r="O145">
        <v>-4.09518836420252</v>
      </c>
      <c r="P145">
        <v>44.172167037002502</v>
      </c>
      <c r="Q145">
        <v>0</v>
      </c>
      <c r="R145">
        <v>1.1835702480000001</v>
      </c>
      <c r="S145">
        <v>-9.9538549510000003</v>
      </c>
      <c r="T145">
        <v>83.359505990000002</v>
      </c>
      <c r="U145">
        <v>0</v>
      </c>
      <c r="V145">
        <v>1.4328327647882899</v>
      </c>
      <c r="W145">
        <v>-9.8782981133475598</v>
      </c>
      <c r="X145">
        <v>323.426538013038</v>
      </c>
      <c r="Y145">
        <v>0</v>
      </c>
      <c r="Z145">
        <v>1.5090627454536401</v>
      </c>
      <c r="AA145">
        <v>-9.9554598370641703</v>
      </c>
      <c r="AB145">
        <v>102.18577455398901</v>
      </c>
      <c r="AC145">
        <v>1</v>
      </c>
      <c r="AD145">
        <v>0</v>
      </c>
      <c r="AE145">
        <v>0</v>
      </c>
      <c r="AF145">
        <v>7200</v>
      </c>
      <c r="AG145">
        <v>0</v>
      </c>
      <c r="AH145">
        <v>1.6581800701692999</v>
      </c>
      <c r="AI145">
        <v>-9.8625154969399098</v>
      </c>
      <c r="AJ145">
        <v>161.83693852298799</v>
      </c>
      <c r="AK145">
        <v>1</v>
      </c>
      <c r="AL145">
        <v>0</v>
      </c>
      <c r="AM145">
        <v>0</v>
      </c>
      <c r="AN145">
        <v>7200</v>
      </c>
      <c r="AO145">
        <v>0</v>
      </c>
      <c r="AP145">
        <v>1.4890643435077899</v>
      </c>
      <c r="AQ145">
        <v>-9.9834683392502495</v>
      </c>
      <c r="AR145">
        <v>176.14597435097599</v>
      </c>
      <c r="AS145">
        <v>1</v>
      </c>
      <c r="AT145">
        <v>0</v>
      </c>
      <c r="AU145">
        <v>0</v>
      </c>
      <c r="AV145">
        <v>7200</v>
      </c>
      <c r="AW145">
        <v>0</v>
      </c>
      <c r="AX145">
        <v>1.3189348000000001</v>
      </c>
      <c r="AY145">
        <v>-9.9944119810000007</v>
      </c>
      <c r="AZ145">
        <v>36.353543299999998</v>
      </c>
      <c r="BA145">
        <v>0</v>
      </c>
      <c r="BB145">
        <v>1.659137487</v>
      </c>
      <c r="BC145">
        <v>-9.8575236630000003</v>
      </c>
      <c r="BD145">
        <v>1926.767842</v>
      </c>
    </row>
    <row r="146" spans="1:56" x14ac:dyDescent="0.4">
      <c r="A146">
        <v>0</v>
      </c>
      <c r="B146">
        <v>2.2960228069999999</v>
      </c>
      <c r="C146">
        <v>-4.472146672</v>
      </c>
      <c r="D146">
        <v>0.66945951999999997</v>
      </c>
      <c r="E146">
        <v>0</v>
      </c>
      <c r="F146">
        <v>3.5841053821279698</v>
      </c>
      <c r="G146">
        <v>-7.22922196322759</v>
      </c>
      <c r="H146">
        <v>330.814925708109</v>
      </c>
      <c r="I146">
        <v>0</v>
      </c>
      <c r="J146">
        <v>2.0432649409999999</v>
      </c>
      <c r="K146">
        <v>-7.2060504480000001</v>
      </c>
      <c r="L146">
        <v>4.2778060050000004</v>
      </c>
      <c r="M146">
        <v>0</v>
      </c>
      <c r="N146">
        <v>2.6129571998487902</v>
      </c>
      <c r="O146">
        <v>-2.8055915942960499</v>
      </c>
      <c r="P146">
        <v>12.6022179350038</v>
      </c>
      <c r="Q146">
        <v>0</v>
      </c>
      <c r="R146">
        <v>1.700882553</v>
      </c>
      <c r="S146">
        <v>-9.4946554140000003</v>
      </c>
      <c r="T146">
        <v>48.185607519999998</v>
      </c>
      <c r="U146">
        <v>0</v>
      </c>
      <c r="V146">
        <v>2.3170154995790999</v>
      </c>
      <c r="W146">
        <v>-6.2509659895829897</v>
      </c>
      <c r="X146">
        <v>314.122405179005</v>
      </c>
      <c r="Y146">
        <v>0</v>
      </c>
      <c r="Z146">
        <v>1.5457658784867701</v>
      </c>
      <c r="AA146">
        <v>-9.9655475925907702</v>
      </c>
      <c r="AB146">
        <v>132.51258081301</v>
      </c>
      <c r="AC146">
        <v>1</v>
      </c>
      <c r="AD146">
        <v>0</v>
      </c>
      <c r="AE146">
        <v>0</v>
      </c>
      <c r="AF146">
        <v>7200</v>
      </c>
      <c r="AG146">
        <v>0</v>
      </c>
      <c r="AH146">
        <v>2.13241720562295</v>
      </c>
      <c r="AI146">
        <v>-7.4546950389107698</v>
      </c>
      <c r="AJ146">
        <v>99.834004275005995</v>
      </c>
      <c r="AK146">
        <v>1</v>
      </c>
      <c r="AL146">
        <v>0</v>
      </c>
      <c r="AM146">
        <v>0</v>
      </c>
      <c r="AN146">
        <v>7200</v>
      </c>
      <c r="AO146">
        <v>0</v>
      </c>
      <c r="AP146">
        <v>1.56419085802076</v>
      </c>
      <c r="AQ146">
        <v>-9.9581539055027406</v>
      </c>
      <c r="AR146">
        <v>82.997715689008999</v>
      </c>
      <c r="AS146">
        <v>1</v>
      </c>
      <c r="AT146">
        <v>0</v>
      </c>
      <c r="AU146">
        <v>0</v>
      </c>
      <c r="AV146">
        <v>7200</v>
      </c>
      <c r="AW146">
        <v>0</v>
      </c>
      <c r="AX146">
        <v>1.604306477</v>
      </c>
      <c r="AY146">
        <v>-9.9336712190000007</v>
      </c>
      <c r="AZ146">
        <v>36.314722449999998</v>
      </c>
      <c r="BA146">
        <v>0</v>
      </c>
      <c r="BB146">
        <v>1.8003720459999999</v>
      </c>
      <c r="BC146">
        <v>-9.2998190580000006</v>
      </c>
      <c r="BD146">
        <v>1129.4498860000001</v>
      </c>
    </row>
    <row r="147" spans="1:56" x14ac:dyDescent="0.4">
      <c r="A147">
        <v>0</v>
      </c>
      <c r="B147">
        <v>2.12918319</v>
      </c>
      <c r="C147">
        <v>-6.0476030950000004</v>
      </c>
      <c r="D147">
        <v>0.75324621999999997</v>
      </c>
      <c r="E147">
        <v>0</v>
      </c>
      <c r="F147">
        <v>2.3392949205919802</v>
      </c>
      <c r="G147">
        <v>-3.6404863083150101</v>
      </c>
      <c r="H147">
        <v>31.4691772439982</v>
      </c>
      <c r="I147">
        <v>0</v>
      </c>
      <c r="J147">
        <v>1.7897200369999999</v>
      </c>
      <c r="K147">
        <v>-8.0379477250000004</v>
      </c>
      <c r="L147">
        <v>5.2615593829999998</v>
      </c>
      <c r="M147">
        <v>0</v>
      </c>
      <c r="N147">
        <v>2.1177941548641801</v>
      </c>
      <c r="O147">
        <v>-7.7749952372705096</v>
      </c>
      <c r="P147">
        <v>32.641682361005202</v>
      </c>
      <c r="Q147">
        <v>0</v>
      </c>
      <c r="R147">
        <v>2.6606103920000002</v>
      </c>
      <c r="S147">
        <v>-3.4618300959999999</v>
      </c>
      <c r="T147">
        <v>48.230526339999997</v>
      </c>
      <c r="U147">
        <v>0</v>
      </c>
      <c r="V147">
        <v>2.4927124541674801</v>
      </c>
      <c r="W147">
        <v>-7.3505674561476901</v>
      </c>
      <c r="X147">
        <v>298.68267105899503</v>
      </c>
      <c r="Y147">
        <v>0</v>
      </c>
      <c r="Z147">
        <v>1.59060320050513</v>
      </c>
      <c r="AA147">
        <v>-9.9425355608440604</v>
      </c>
      <c r="AB147">
        <v>138.188723793995</v>
      </c>
      <c r="AC147">
        <v>1</v>
      </c>
      <c r="AD147">
        <v>0</v>
      </c>
      <c r="AE147">
        <v>0</v>
      </c>
      <c r="AF147">
        <v>7200</v>
      </c>
      <c r="AG147">
        <v>0</v>
      </c>
      <c r="AH147">
        <v>1.5680427559303101</v>
      </c>
      <c r="AI147">
        <v>-9.9293080896050405</v>
      </c>
      <c r="AJ147">
        <v>166.24797218901199</v>
      </c>
      <c r="AK147">
        <v>1</v>
      </c>
      <c r="AL147">
        <v>0</v>
      </c>
      <c r="AM147">
        <v>0</v>
      </c>
      <c r="AN147">
        <v>7200</v>
      </c>
      <c r="AO147">
        <v>0</v>
      </c>
      <c r="AP147">
        <v>1.49928853462912</v>
      </c>
      <c r="AQ147">
        <v>-9.9808609577614398</v>
      </c>
      <c r="AR147">
        <v>82.593488266982604</v>
      </c>
      <c r="AS147">
        <v>0</v>
      </c>
      <c r="AT147">
        <v>2.8191196700000001</v>
      </c>
      <c r="AU147">
        <v>-4.1838900969999999</v>
      </c>
      <c r="AV147">
        <v>289.11537220000002</v>
      </c>
      <c r="AW147">
        <v>0</v>
      </c>
      <c r="AX147">
        <v>2.8288231050000001</v>
      </c>
      <c r="AY147">
        <v>-4.676142971</v>
      </c>
      <c r="AZ147">
        <v>54.454877889999999</v>
      </c>
      <c r="BA147">
        <v>0</v>
      </c>
      <c r="BB147">
        <v>2.0851475769999999</v>
      </c>
      <c r="BC147">
        <v>-7.929419996</v>
      </c>
      <c r="BD147">
        <v>457.67905259999998</v>
      </c>
    </row>
    <row r="148" spans="1:56" x14ac:dyDescent="0.4">
      <c r="A148">
        <v>0</v>
      </c>
      <c r="B148">
        <v>3.1963692799999999</v>
      </c>
      <c r="C148">
        <v>-1.7062923780000001</v>
      </c>
      <c r="D148">
        <v>0.476124826</v>
      </c>
      <c r="E148">
        <v>0</v>
      </c>
      <c r="F148">
        <v>2.9196715254472201</v>
      </c>
      <c r="G148">
        <v>-9.6936414093058207</v>
      </c>
      <c r="H148">
        <v>141.241574330953</v>
      </c>
      <c r="I148">
        <v>0</v>
      </c>
      <c r="J148">
        <v>1.8959256950000001</v>
      </c>
      <c r="K148">
        <v>-6.2991141219999998</v>
      </c>
      <c r="L148">
        <v>4.0816268219999996</v>
      </c>
      <c r="M148">
        <v>0</v>
      </c>
      <c r="N148">
        <v>2.3232085647852698</v>
      </c>
      <c r="O148">
        <v>-1.5050111870481899</v>
      </c>
      <c r="P148">
        <v>1.9526267170003799</v>
      </c>
      <c r="Q148">
        <v>0</v>
      </c>
      <c r="R148">
        <v>2.5085499229999999</v>
      </c>
      <c r="S148">
        <v>-8.2038868199999992</v>
      </c>
      <c r="T148">
        <v>56.37805565</v>
      </c>
      <c r="U148">
        <v>0</v>
      </c>
      <c r="V148">
        <v>2.0860725236101501</v>
      </c>
      <c r="W148">
        <v>-8.4046083914921503</v>
      </c>
      <c r="X148">
        <v>287.99573586100399</v>
      </c>
      <c r="Y148">
        <v>0</v>
      </c>
      <c r="Z148">
        <v>1.4982191630222901</v>
      </c>
      <c r="AA148">
        <v>-9.9777045762502201</v>
      </c>
      <c r="AB148">
        <v>104.36145447198901</v>
      </c>
      <c r="AC148">
        <v>1</v>
      </c>
      <c r="AD148">
        <v>0</v>
      </c>
      <c r="AE148">
        <v>0</v>
      </c>
      <c r="AF148">
        <v>7200</v>
      </c>
      <c r="AG148">
        <v>0</v>
      </c>
      <c r="AH148">
        <v>1.80232999239442</v>
      </c>
      <c r="AI148">
        <v>-9.3299875491820004</v>
      </c>
      <c r="AJ148">
        <v>168.58509498598801</v>
      </c>
      <c r="AK148">
        <v>1</v>
      </c>
      <c r="AL148">
        <v>0</v>
      </c>
      <c r="AM148">
        <v>0</v>
      </c>
      <c r="AN148">
        <v>7200</v>
      </c>
      <c r="AO148">
        <v>0</v>
      </c>
      <c r="AP148">
        <v>3.2172160352665902</v>
      </c>
      <c r="AQ148">
        <v>-2.3146468340033</v>
      </c>
      <c r="AR148">
        <v>93.4616535830136</v>
      </c>
      <c r="AS148">
        <v>0</v>
      </c>
      <c r="AT148">
        <v>3.056370099</v>
      </c>
      <c r="AU148">
        <v>-2.5036440710000001</v>
      </c>
      <c r="AV148">
        <v>159.9204489</v>
      </c>
      <c r="AW148">
        <v>0</v>
      </c>
      <c r="AX148">
        <v>2.023272747</v>
      </c>
      <c r="AY148">
        <v>-8.1831204260000003</v>
      </c>
      <c r="AZ148">
        <v>94.422838799999994</v>
      </c>
      <c r="BA148">
        <v>0</v>
      </c>
      <c r="BB148">
        <v>2.551105138</v>
      </c>
      <c r="BC148">
        <v>-6.1036264009999996</v>
      </c>
      <c r="BD148">
        <v>270.3947488</v>
      </c>
    </row>
    <row r="149" spans="1:56" x14ac:dyDescent="0.4">
      <c r="A149">
        <v>0</v>
      </c>
      <c r="B149">
        <v>3.1775430060000001</v>
      </c>
      <c r="C149">
        <v>-2.3766950819999999</v>
      </c>
      <c r="D149">
        <v>0.42259466600000001</v>
      </c>
      <c r="E149">
        <v>0</v>
      </c>
      <c r="F149">
        <v>1.96858940842575</v>
      </c>
      <c r="G149">
        <v>-6.0997657466025998</v>
      </c>
      <c r="H149">
        <v>30.0630387819837</v>
      </c>
      <c r="I149">
        <v>0</v>
      </c>
      <c r="J149">
        <v>2.5066116209999998</v>
      </c>
      <c r="K149">
        <v>-3.1695543349999999</v>
      </c>
      <c r="L149">
        <v>4.8333500469999997</v>
      </c>
      <c r="M149">
        <v>0</v>
      </c>
      <c r="N149">
        <v>1.6682773964233999</v>
      </c>
      <c r="O149">
        <v>-7.83842278543319</v>
      </c>
      <c r="P149">
        <v>93.263134704000507</v>
      </c>
      <c r="Q149">
        <v>0</v>
      </c>
      <c r="R149">
        <v>1.4858078560000001</v>
      </c>
      <c r="S149">
        <v>-9.4098929439999992</v>
      </c>
      <c r="T149">
        <v>48.274420890000002</v>
      </c>
      <c r="U149">
        <v>0</v>
      </c>
      <c r="V149">
        <v>1.8073564828031199</v>
      </c>
      <c r="W149">
        <v>-9.4002294897661205</v>
      </c>
      <c r="X149">
        <v>285.07145632400301</v>
      </c>
      <c r="Y149">
        <v>0</v>
      </c>
      <c r="Z149">
        <v>1.5460780451540701</v>
      </c>
      <c r="AA149">
        <v>-9.9735336535377304</v>
      </c>
      <c r="AB149">
        <v>136.363959544003</v>
      </c>
      <c r="AC149">
        <v>1</v>
      </c>
      <c r="AD149">
        <v>0</v>
      </c>
      <c r="AE149">
        <v>0</v>
      </c>
      <c r="AF149">
        <v>7200</v>
      </c>
      <c r="AG149">
        <v>0</v>
      </c>
      <c r="AH149">
        <v>4.0116525738124302</v>
      </c>
      <c r="AI149">
        <v>-3.1218189437121899</v>
      </c>
      <c r="AJ149">
        <v>119.101716403005</v>
      </c>
      <c r="AK149">
        <v>1</v>
      </c>
      <c r="AL149">
        <v>0</v>
      </c>
      <c r="AM149">
        <v>0</v>
      </c>
      <c r="AN149">
        <v>7200</v>
      </c>
      <c r="AO149">
        <v>0</v>
      </c>
      <c r="AP149">
        <v>1.69647586578537</v>
      </c>
      <c r="AQ149">
        <v>-9.6756090053156907</v>
      </c>
      <c r="AR149">
        <v>152.73598786201899</v>
      </c>
      <c r="AS149">
        <v>0</v>
      </c>
      <c r="AT149">
        <v>1.757109705</v>
      </c>
      <c r="AU149">
        <v>-9.5893805709999995</v>
      </c>
      <c r="AV149">
        <v>900.4502966</v>
      </c>
      <c r="AW149">
        <v>0</v>
      </c>
      <c r="AX149">
        <v>1.879738047</v>
      </c>
      <c r="AY149">
        <v>-8.8089090110000008</v>
      </c>
      <c r="AZ149">
        <v>43.71179016</v>
      </c>
      <c r="BA149">
        <v>0</v>
      </c>
      <c r="BB149">
        <v>1.654288982</v>
      </c>
      <c r="BC149">
        <v>-9.866563609</v>
      </c>
      <c r="BD149">
        <v>988.45619850000003</v>
      </c>
    </row>
    <row r="150" spans="1:56" x14ac:dyDescent="0.4">
      <c r="A150">
        <v>0</v>
      </c>
      <c r="B150">
        <v>3.5755010970000001</v>
      </c>
      <c r="C150">
        <v>-5.1985032960000002</v>
      </c>
      <c r="D150">
        <v>0.434633308</v>
      </c>
      <c r="E150">
        <v>0</v>
      </c>
      <c r="F150">
        <v>2.1331391653442102</v>
      </c>
      <c r="G150">
        <v>-5.4968135352678598</v>
      </c>
      <c r="H150">
        <v>68.815112723968895</v>
      </c>
      <c r="I150">
        <v>0</v>
      </c>
      <c r="J150">
        <v>1.9168627979999999</v>
      </c>
      <c r="K150">
        <v>-7.6741149059999998</v>
      </c>
      <c r="L150">
        <v>2.5408695680000002</v>
      </c>
      <c r="M150">
        <v>0</v>
      </c>
      <c r="N150">
        <v>1.7641212223243301</v>
      </c>
      <c r="O150">
        <v>-7.1557802603198297</v>
      </c>
      <c r="P150">
        <v>153.14571101700099</v>
      </c>
      <c r="Q150">
        <v>0</v>
      </c>
      <c r="R150">
        <v>1.3691566630000001</v>
      </c>
      <c r="S150">
        <v>-9.678038549</v>
      </c>
      <c r="T150">
        <v>47.650852790000002</v>
      </c>
      <c r="U150">
        <v>0</v>
      </c>
      <c r="V150">
        <v>2.4873660782853202</v>
      </c>
      <c r="W150">
        <v>-7.5151469216264797</v>
      </c>
      <c r="X150">
        <v>278.03715400298802</v>
      </c>
      <c r="Y150">
        <v>0</v>
      </c>
      <c r="Z150">
        <v>1.3821685865498301</v>
      </c>
      <c r="AA150">
        <v>-9.9829812717032702</v>
      </c>
      <c r="AB150">
        <v>109.67772030600401</v>
      </c>
      <c r="AC150">
        <v>1</v>
      </c>
      <c r="AD150">
        <v>0</v>
      </c>
      <c r="AE150">
        <v>0</v>
      </c>
      <c r="AF150">
        <v>7200</v>
      </c>
      <c r="AG150">
        <v>0</v>
      </c>
      <c r="AH150">
        <v>1.9646574510410999</v>
      </c>
      <c r="AI150">
        <v>-8.4222530178006103</v>
      </c>
      <c r="AJ150">
        <v>98.677549250016398</v>
      </c>
      <c r="AK150">
        <v>1</v>
      </c>
      <c r="AL150">
        <v>0</v>
      </c>
      <c r="AM150">
        <v>0</v>
      </c>
      <c r="AN150">
        <v>7200</v>
      </c>
      <c r="AO150">
        <v>0</v>
      </c>
      <c r="AP150">
        <v>2.02951369168624</v>
      </c>
      <c r="AQ150">
        <v>-8.0775468261674295</v>
      </c>
      <c r="AR150">
        <v>95.632379226008197</v>
      </c>
      <c r="AS150">
        <v>0</v>
      </c>
      <c r="AT150">
        <v>2.1083758989999999</v>
      </c>
      <c r="AU150">
        <v>-7.5962973209999998</v>
      </c>
      <c r="AV150">
        <v>704.20001990000003</v>
      </c>
      <c r="AW150">
        <v>0</v>
      </c>
      <c r="AX150">
        <v>1.5823087330000001</v>
      </c>
      <c r="AY150">
        <v>-9.9525213410000006</v>
      </c>
      <c r="AZ150">
        <v>95.2561453</v>
      </c>
      <c r="BA150">
        <v>0</v>
      </c>
      <c r="BB150">
        <v>1.744979442</v>
      </c>
      <c r="BC150">
        <v>-9.5195974759999995</v>
      </c>
      <c r="BD150">
        <v>673.30691139999999</v>
      </c>
    </row>
    <row r="151" spans="1:56" x14ac:dyDescent="0.4">
      <c r="A151">
        <v>0</v>
      </c>
      <c r="B151">
        <v>2.1612481309999998</v>
      </c>
      <c r="C151">
        <v>-6.4389616299999997</v>
      </c>
      <c r="D151">
        <v>0.60731771499999998</v>
      </c>
      <c r="E151">
        <v>0</v>
      </c>
      <c r="F151">
        <v>2.80494595471079</v>
      </c>
      <c r="G151">
        <v>-1.66347594536046</v>
      </c>
      <c r="H151">
        <v>13.6967018458526</v>
      </c>
      <c r="I151">
        <v>0</v>
      </c>
      <c r="J151">
        <v>2.3224192449999999</v>
      </c>
      <c r="K151">
        <v>-6.7615518440000004</v>
      </c>
      <c r="L151">
        <v>4.1764438879999997</v>
      </c>
      <c r="M151">
        <v>0</v>
      </c>
      <c r="N151">
        <v>2.9549332229454599</v>
      </c>
      <c r="O151">
        <v>-1.8393859592877799</v>
      </c>
      <c r="P151">
        <v>36.205048375995801</v>
      </c>
      <c r="Q151">
        <v>0</v>
      </c>
      <c r="R151">
        <v>2.2011150810000002</v>
      </c>
      <c r="S151">
        <v>-8.4745871699999995</v>
      </c>
      <c r="T151">
        <v>83.923542269999999</v>
      </c>
      <c r="U151">
        <v>0</v>
      </c>
      <c r="V151">
        <v>1.7616475225673101</v>
      </c>
      <c r="W151">
        <v>-9.5301241674633399</v>
      </c>
      <c r="X151">
        <v>272.41263739799598</v>
      </c>
      <c r="Y151">
        <v>0</v>
      </c>
      <c r="Z151">
        <v>2.3195753759772302</v>
      </c>
      <c r="AA151">
        <v>-7.1431684851895696</v>
      </c>
      <c r="AB151">
        <v>101.119143007003</v>
      </c>
      <c r="AC151">
        <v>1</v>
      </c>
      <c r="AD151">
        <v>0</v>
      </c>
      <c r="AE151">
        <v>0</v>
      </c>
      <c r="AF151">
        <v>7200</v>
      </c>
      <c r="AG151">
        <v>0</v>
      </c>
      <c r="AH151">
        <v>2.9331287321183299</v>
      </c>
      <c r="AI151">
        <v>-2.96371305023077</v>
      </c>
      <c r="AJ151">
        <v>161.27707962002</v>
      </c>
      <c r="AK151">
        <v>1</v>
      </c>
      <c r="AL151">
        <v>0</v>
      </c>
      <c r="AM151">
        <v>0</v>
      </c>
      <c r="AN151">
        <v>7200</v>
      </c>
      <c r="AO151">
        <v>0</v>
      </c>
      <c r="AP151">
        <v>1.61605923715997</v>
      </c>
      <c r="AQ151">
        <v>-9.9387180607611896</v>
      </c>
      <c r="AR151">
        <v>155.481309569004</v>
      </c>
      <c r="AS151">
        <v>0</v>
      </c>
      <c r="AT151">
        <v>3.328141123</v>
      </c>
      <c r="AU151">
        <v>-3.2544238640000001</v>
      </c>
      <c r="AV151">
        <v>245.5081946</v>
      </c>
      <c r="AW151">
        <v>0</v>
      </c>
      <c r="AX151">
        <v>2.2960994719999999</v>
      </c>
      <c r="AY151">
        <v>-6.8858114060000002</v>
      </c>
      <c r="AZ151">
        <v>36.662260330000002</v>
      </c>
      <c r="BA151">
        <v>0</v>
      </c>
      <c r="BB151">
        <v>1.482141943</v>
      </c>
      <c r="BC151">
        <v>-9.9584792049999997</v>
      </c>
      <c r="BD151">
        <v>832.3049469</v>
      </c>
    </row>
    <row r="152" spans="1:56" x14ac:dyDescent="0.4">
      <c r="A152">
        <v>0</v>
      </c>
      <c r="B152">
        <v>2.9879598810000001</v>
      </c>
      <c r="C152">
        <v>-7.3228637040000004</v>
      </c>
      <c r="D152">
        <v>0.38866334600000002</v>
      </c>
      <c r="E152">
        <v>0</v>
      </c>
      <c r="F152">
        <v>3.2000749877085499</v>
      </c>
      <c r="G152">
        <v>-2.3521751325902098</v>
      </c>
      <c r="H152">
        <v>39.890790011966601</v>
      </c>
      <c r="I152">
        <v>0</v>
      </c>
      <c r="J152">
        <v>2.5049762200000001</v>
      </c>
      <c r="K152">
        <v>-3.3752293139999998</v>
      </c>
      <c r="L152">
        <v>3.8963663180000001</v>
      </c>
      <c r="M152">
        <v>0</v>
      </c>
      <c r="N152">
        <v>2.0876880890717602</v>
      </c>
      <c r="O152">
        <v>-6.5729070047899896</v>
      </c>
      <c r="P152">
        <v>58.4574034529941</v>
      </c>
      <c r="Q152">
        <v>0</v>
      </c>
      <c r="R152">
        <v>2.4867796370000002</v>
      </c>
      <c r="S152">
        <v>-8.8217837370000005</v>
      </c>
      <c r="T152">
        <v>83.852093719999999</v>
      </c>
      <c r="U152">
        <v>0</v>
      </c>
      <c r="V152">
        <v>2.3738029374853098</v>
      </c>
      <c r="W152">
        <v>-6.2246623031191204</v>
      </c>
      <c r="X152">
        <v>266.05275661000599</v>
      </c>
      <c r="Y152">
        <v>0</v>
      </c>
      <c r="Z152">
        <v>1.6275168584802699</v>
      </c>
      <c r="AA152">
        <v>-9.8343662610776903</v>
      </c>
      <c r="AB152">
        <v>87.360683019011006</v>
      </c>
      <c r="AC152">
        <v>1</v>
      </c>
      <c r="AD152">
        <v>0</v>
      </c>
      <c r="AE152">
        <v>0</v>
      </c>
      <c r="AF152">
        <v>7200</v>
      </c>
      <c r="AG152">
        <v>0</v>
      </c>
      <c r="AH152">
        <v>1.9448294217037601</v>
      </c>
      <c r="AI152">
        <v>-8.4323570968630897</v>
      </c>
      <c r="AJ152">
        <v>96.323401666013496</v>
      </c>
      <c r="AK152">
        <v>1</v>
      </c>
      <c r="AL152">
        <v>0</v>
      </c>
      <c r="AM152">
        <v>0</v>
      </c>
      <c r="AN152">
        <v>7200</v>
      </c>
      <c r="AO152">
        <v>0</v>
      </c>
      <c r="AP152">
        <v>1.58267325596784</v>
      </c>
      <c r="AQ152">
        <v>-9.9171750080496697</v>
      </c>
      <c r="AR152">
        <v>131.29161968600201</v>
      </c>
      <c r="AS152">
        <v>0</v>
      </c>
      <c r="AT152">
        <v>1.8719882329999999</v>
      </c>
      <c r="AU152">
        <v>-8.9564986639999997</v>
      </c>
      <c r="AV152">
        <v>802.63536490000001</v>
      </c>
      <c r="AW152">
        <v>0</v>
      </c>
      <c r="AX152">
        <v>1.6559341000000001</v>
      </c>
      <c r="AY152">
        <v>-9.8790360419999992</v>
      </c>
      <c r="AZ152">
        <v>55.003824950000002</v>
      </c>
      <c r="BA152">
        <v>0</v>
      </c>
      <c r="BB152">
        <v>1.7296102550000001</v>
      </c>
      <c r="BC152">
        <v>-9.5608019970000004</v>
      </c>
      <c r="BD152">
        <v>750.29018889999998</v>
      </c>
    </row>
    <row r="153" spans="1:56" x14ac:dyDescent="0.4">
      <c r="A153">
        <v>0</v>
      </c>
      <c r="B153">
        <v>3.4664954610000001</v>
      </c>
      <c r="C153">
        <v>-2.4082538429999998</v>
      </c>
      <c r="D153">
        <v>0.52670332099999995</v>
      </c>
      <c r="E153">
        <v>0</v>
      </c>
      <c r="F153">
        <v>3.5374289328923401</v>
      </c>
      <c r="G153">
        <v>-5.59400065121162</v>
      </c>
      <c r="H153">
        <v>88.693725105142207</v>
      </c>
      <c r="I153">
        <v>0</v>
      </c>
      <c r="J153">
        <v>1.498475175</v>
      </c>
      <c r="K153">
        <v>-8.3225923389999998</v>
      </c>
      <c r="L153">
        <v>4.8432447950000004</v>
      </c>
      <c r="M153">
        <v>0</v>
      </c>
      <c r="N153">
        <v>1.8339337663512101</v>
      </c>
      <c r="O153">
        <v>-9.3659963909814703</v>
      </c>
      <c r="P153">
        <v>75.078583431000794</v>
      </c>
      <c r="Q153">
        <v>0</v>
      </c>
      <c r="R153">
        <v>1.679917914</v>
      </c>
      <c r="S153">
        <v>-9.7680586009999999</v>
      </c>
      <c r="T153">
        <v>81.706388950000004</v>
      </c>
      <c r="U153">
        <v>0</v>
      </c>
      <c r="V153">
        <v>1.4333965307616201</v>
      </c>
      <c r="W153">
        <v>-9.4725946016776099</v>
      </c>
      <c r="X153">
        <v>251.97121626598499</v>
      </c>
      <c r="Y153">
        <v>0</v>
      </c>
      <c r="Z153">
        <v>1.09789207205955</v>
      </c>
      <c r="AA153">
        <v>-9.9959195431726293</v>
      </c>
      <c r="AB153">
        <v>86.908935379004106</v>
      </c>
      <c r="AC153">
        <v>1</v>
      </c>
      <c r="AD153">
        <v>0</v>
      </c>
      <c r="AE153">
        <v>0</v>
      </c>
      <c r="AF153">
        <v>7200</v>
      </c>
      <c r="AG153">
        <v>0</v>
      </c>
      <c r="AH153">
        <v>1.66084255533711</v>
      </c>
      <c r="AI153">
        <v>-9.8584204887369307</v>
      </c>
      <c r="AJ153">
        <v>101.60444816199001</v>
      </c>
      <c r="AK153">
        <v>1</v>
      </c>
      <c r="AL153">
        <v>0</v>
      </c>
      <c r="AM153">
        <v>0</v>
      </c>
      <c r="AN153">
        <v>7200</v>
      </c>
      <c r="AO153">
        <v>0</v>
      </c>
      <c r="AP153">
        <v>1.6176665643643</v>
      </c>
      <c r="AQ153">
        <v>-9.9171404256285296</v>
      </c>
      <c r="AR153">
        <v>172.60660474398099</v>
      </c>
      <c r="AS153">
        <v>0</v>
      </c>
      <c r="AT153">
        <v>2.2375631180000002</v>
      </c>
      <c r="AU153">
        <v>-7.0616122590000003</v>
      </c>
      <c r="AV153">
        <v>567.70807379999997</v>
      </c>
      <c r="AW153">
        <v>0</v>
      </c>
      <c r="AX153">
        <v>2.306736436</v>
      </c>
      <c r="AY153">
        <v>-6.814479553</v>
      </c>
      <c r="AZ153">
        <v>36.638877639999997</v>
      </c>
      <c r="BA153">
        <v>0</v>
      </c>
      <c r="BB153">
        <v>2.7720886400000002</v>
      </c>
      <c r="BC153">
        <v>-1.582051769</v>
      </c>
      <c r="BD153">
        <v>70.291472249999998</v>
      </c>
    </row>
    <row r="154" spans="1:56" x14ac:dyDescent="0.4">
      <c r="A154">
        <v>0</v>
      </c>
      <c r="B154">
        <v>3.772525173</v>
      </c>
      <c r="C154">
        <v>-2.299165517</v>
      </c>
      <c r="D154">
        <v>0.485795955</v>
      </c>
      <c r="E154">
        <v>0</v>
      </c>
      <c r="F154">
        <v>2.7568779373971601</v>
      </c>
      <c r="G154">
        <v>-9.7397454646892108</v>
      </c>
      <c r="H154">
        <v>110.499642004957</v>
      </c>
      <c r="I154">
        <v>0</v>
      </c>
      <c r="J154">
        <v>2.0127343579999999</v>
      </c>
      <c r="K154">
        <v>-6.2858955559999998</v>
      </c>
      <c r="L154">
        <v>4.577485652</v>
      </c>
      <c r="M154">
        <v>0</v>
      </c>
      <c r="N154">
        <v>1.92636729662228</v>
      </c>
      <c r="O154">
        <v>-8.1894321038307396</v>
      </c>
      <c r="P154">
        <v>111.98094493000001</v>
      </c>
      <c r="Q154">
        <v>0</v>
      </c>
      <c r="R154">
        <v>2.2399021509999999</v>
      </c>
      <c r="S154">
        <v>-6.4761601600000001</v>
      </c>
      <c r="T154">
        <v>46.873989559999998</v>
      </c>
      <c r="U154">
        <v>0</v>
      </c>
      <c r="V154">
        <v>1.52743992050782</v>
      </c>
      <c r="W154">
        <v>-8.7837028041975902</v>
      </c>
      <c r="X154">
        <v>241.80764151101101</v>
      </c>
      <c r="Y154">
        <v>0</v>
      </c>
      <c r="Z154">
        <v>1.3978374760421901</v>
      </c>
      <c r="AA154">
        <v>-9.9290400241292893</v>
      </c>
      <c r="AB154">
        <v>136.09761928499199</v>
      </c>
      <c r="AC154">
        <v>1</v>
      </c>
      <c r="AD154">
        <v>0</v>
      </c>
      <c r="AE154">
        <v>0</v>
      </c>
      <c r="AF154">
        <v>7200</v>
      </c>
      <c r="AG154">
        <v>0</v>
      </c>
      <c r="AH154">
        <v>1.8106964166759301</v>
      </c>
      <c r="AI154">
        <v>-9.6350340031344999</v>
      </c>
      <c r="AJ154">
        <v>98.928184232005094</v>
      </c>
      <c r="AK154">
        <v>1</v>
      </c>
      <c r="AL154">
        <v>0</v>
      </c>
      <c r="AM154">
        <v>0</v>
      </c>
      <c r="AN154">
        <v>7200</v>
      </c>
      <c r="AO154">
        <v>0</v>
      </c>
      <c r="AP154">
        <v>1.7051482982436399</v>
      </c>
      <c r="AQ154">
        <v>-9.6840655742929798</v>
      </c>
      <c r="AR154">
        <v>112.417860622983</v>
      </c>
      <c r="AS154">
        <v>0</v>
      </c>
      <c r="AT154">
        <v>3.1081642309999999</v>
      </c>
      <c r="AU154">
        <v>-2.9968620939999999</v>
      </c>
      <c r="AV154">
        <v>261.8840386</v>
      </c>
      <c r="AW154">
        <v>0</v>
      </c>
      <c r="AX154">
        <v>1.6597580789999999</v>
      </c>
      <c r="AY154">
        <v>-9.8716890989999992</v>
      </c>
      <c r="AZ154">
        <v>76.695758839999996</v>
      </c>
      <c r="BA154">
        <v>0</v>
      </c>
      <c r="BB154">
        <v>2.4941767179999998</v>
      </c>
      <c r="BC154">
        <v>-5.8960462659999999</v>
      </c>
      <c r="BD154">
        <v>301.98810789999999</v>
      </c>
    </row>
    <row r="155" spans="1:56" x14ac:dyDescent="0.4">
      <c r="A155">
        <v>0</v>
      </c>
      <c r="B155">
        <v>3.5755010970000001</v>
      </c>
      <c r="C155">
        <v>-5.1985032960000002</v>
      </c>
      <c r="D155">
        <v>0.44540036100000002</v>
      </c>
      <c r="E155">
        <v>0</v>
      </c>
      <c r="F155">
        <v>2.7265128933352298</v>
      </c>
      <c r="G155">
        <v>-6.7057410479969999</v>
      </c>
      <c r="H155">
        <v>68.607730540912598</v>
      </c>
      <c r="I155">
        <v>0</v>
      </c>
      <c r="J155">
        <v>2.795496494</v>
      </c>
      <c r="K155">
        <v>-1.4195394619999999</v>
      </c>
      <c r="L155">
        <v>4.3981706420000002</v>
      </c>
      <c r="M155">
        <v>0</v>
      </c>
      <c r="N155">
        <v>3.2542576388686899</v>
      </c>
      <c r="O155">
        <v>-1.8090914162955201</v>
      </c>
      <c r="P155">
        <v>23.957336425002701</v>
      </c>
      <c r="Q155">
        <v>0</v>
      </c>
      <c r="R155">
        <v>2.0125299619999999</v>
      </c>
      <c r="S155">
        <v>-8.3992627580000008</v>
      </c>
      <c r="T155">
        <v>48.247547959999999</v>
      </c>
      <c r="U155">
        <v>0</v>
      </c>
      <c r="V155">
        <v>1.3775869857074801</v>
      </c>
      <c r="W155">
        <v>-9.6416726482408794</v>
      </c>
      <c r="X155">
        <v>235.03467619200799</v>
      </c>
      <c r="Y155">
        <v>0</v>
      </c>
      <c r="Z155">
        <v>4.8197176494219898</v>
      </c>
      <c r="AA155">
        <v>-1.2094663189244499</v>
      </c>
      <c r="AB155">
        <v>43.727796279999801</v>
      </c>
      <c r="AC155">
        <v>1</v>
      </c>
      <c r="AD155">
        <v>0</v>
      </c>
      <c r="AE155">
        <v>0</v>
      </c>
      <c r="AF155">
        <v>7200</v>
      </c>
      <c r="AG155">
        <v>0</v>
      </c>
      <c r="AH155">
        <v>2.2476569768129799</v>
      </c>
      <c r="AI155">
        <v>-7.1741674691583102</v>
      </c>
      <c r="AJ155">
        <v>130.029377862985</v>
      </c>
      <c r="AK155">
        <v>0</v>
      </c>
      <c r="AL155">
        <v>2.2731074050000002</v>
      </c>
      <c r="AM155">
        <v>-7.1766014340000002</v>
      </c>
      <c r="AN155">
        <v>225.40837010000001</v>
      </c>
      <c r="AO155">
        <v>0</v>
      </c>
      <c r="AP155">
        <v>1.5893091390028</v>
      </c>
      <c r="AQ155">
        <v>-9.9513323952621207</v>
      </c>
      <c r="AR155">
        <v>179.08205321698901</v>
      </c>
      <c r="AS155">
        <v>0</v>
      </c>
      <c r="AT155">
        <v>1.6841109160000001</v>
      </c>
      <c r="AU155">
        <v>-9.7336581219999996</v>
      </c>
      <c r="AV155">
        <v>706.7064828</v>
      </c>
      <c r="AW155">
        <v>0</v>
      </c>
      <c r="AX155">
        <v>1.752013915</v>
      </c>
      <c r="AY155">
        <v>-9.440876373</v>
      </c>
      <c r="AZ155">
        <v>72.656063900000007</v>
      </c>
      <c r="BA155">
        <v>0</v>
      </c>
      <c r="BB155">
        <v>1.5939218209999999</v>
      </c>
      <c r="BC155">
        <v>-9.9394783259999997</v>
      </c>
      <c r="BD155">
        <v>1378.8564690000001</v>
      </c>
    </row>
    <row r="156" spans="1:56" x14ac:dyDescent="0.4">
      <c r="A156">
        <v>0</v>
      </c>
      <c r="B156">
        <v>1.9843619050000001</v>
      </c>
      <c r="C156">
        <v>-3.6305291610000001</v>
      </c>
      <c r="D156">
        <v>0.41920565599999998</v>
      </c>
      <c r="E156">
        <v>0</v>
      </c>
      <c r="F156">
        <v>3.2925569553410599</v>
      </c>
      <c r="G156">
        <v>-2.1733087723107301</v>
      </c>
      <c r="H156">
        <v>28.3312567770481</v>
      </c>
      <c r="I156">
        <v>0</v>
      </c>
      <c r="J156">
        <v>2.0312576770000002</v>
      </c>
      <c r="K156">
        <v>-5.7003485930000002</v>
      </c>
      <c r="L156">
        <v>4.7090767729999996</v>
      </c>
      <c r="M156">
        <v>0</v>
      </c>
      <c r="N156">
        <v>2.1024899121745402</v>
      </c>
      <c r="O156">
        <v>-9.6109656576209996</v>
      </c>
      <c r="P156">
        <v>65.384848221998197</v>
      </c>
      <c r="Q156">
        <v>0</v>
      </c>
      <c r="R156">
        <v>4.1654483249999998</v>
      </c>
      <c r="S156">
        <v>-2.2809998810000001</v>
      </c>
      <c r="T156">
        <v>55.07652118</v>
      </c>
      <c r="U156">
        <v>0</v>
      </c>
      <c r="V156">
        <v>0.96541433666162701</v>
      </c>
      <c r="W156">
        <v>-9.8518320983412693</v>
      </c>
      <c r="X156">
        <v>233.82198609795799</v>
      </c>
      <c r="Y156">
        <v>0</v>
      </c>
      <c r="Z156">
        <v>2.57383089934814</v>
      </c>
      <c r="AA156">
        <v>-6.7630995325895302</v>
      </c>
      <c r="AB156">
        <v>44.568046267988301</v>
      </c>
      <c r="AC156">
        <v>1</v>
      </c>
      <c r="AD156">
        <v>0</v>
      </c>
      <c r="AE156">
        <v>0</v>
      </c>
      <c r="AF156">
        <v>7200</v>
      </c>
      <c r="AG156">
        <v>0</v>
      </c>
      <c r="AH156">
        <v>1.50192136966023</v>
      </c>
      <c r="AI156">
        <v>-9.8535302728003895</v>
      </c>
      <c r="AJ156">
        <v>125.434077843005</v>
      </c>
      <c r="AK156">
        <v>0</v>
      </c>
      <c r="AL156">
        <v>2.7177619129999999</v>
      </c>
      <c r="AM156">
        <v>-5.1399221229999998</v>
      </c>
      <c r="AN156">
        <v>156.05096119999999</v>
      </c>
      <c r="AO156">
        <v>0</v>
      </c>
      <c r="AP156">
        <v>2.7145217753631998</v>
      </c>
      <c r="AQ156">
        <v>-5.0254093727923399</v>
      </c>
      <c r="AR156">
        <v>84.719854730006702</v>
      </c>
      <c r="AS156">
        <v>0</v>
      </c>
      <c r="AT156">
        <v>1.682973863</v>
      </c>
      <c r="AU156">
        <v>-9.7498184989999999</v>
      </c>
      <c r="AV156">
        <v>697.94197210000004</v>
      </c>
      <c r="AW156">
        <v>0</v>
      </c>
      <c r="AX156">
        <v>1.656965561</v>
      </c>
      <c r="AY156">
        <v>-9.8731167299999996</v>
      </c>
      <c r="AZ156">
        <v>76.344090570000006</v>
      </c>
      <c r="BA156">
        <v>0</v>
      </c>
      <c r="BB156">
        <v>1.7676929699999999</v>
      </c>
      <c r="BC156">
        <v>-9.3969750550000004</v>
      </c>
      <c r="BD156">
        <v>649.06758349999996</v>
      </c>
    </row>
    <row r="157" spans="1:56" x14ac:dyDescent="0.4">
      <c r="A157">
        <v>0</v>
      </c>
      <c r="B157">
        <v>3.664192828</v>
      </c>
      <c r="C157">
        <v>-5.2804276090000002</v>
      </c>
      <c r="D157">
        <v>0.43283085399999999</v>
      </c>
      <c r="E157">
        <v>0</v>
      </c>
      <c r="F157">
        <v>3.5840169867734102</v>
      </c>
      <c r="G157">
        <v>-2.1777367577344999</v>
      </c>
      <c r="H157">
        <v>31.391937569947899</v>
      </c>
      <c r="I157">
        <v>0</v>
      </c>
      <c r="J157">
        <v>1.4489407160000001</v>
      </c>
      <c r="K157">
        <v>-8.9864084880000004</v>
      </c>
      <c r="L157">
        <v>4.7411498710000002</v>
      </c>
      <c r="M157">
        <v>0</v>
      </c>
      <c r="N157">
        <v>2.3336602559575601</v>
      </c>
      <c r="O157">
        <v>-7.3468348371032199</v>
      </c>
      <c r="P157">
        <v>48.258737800999299</v>
      </c>
      <c r="Q157">
        <v>0</v>
      </c>
      <c r="R157">
        <v>1.2532461669999999</v>
      </c>
      <c r="S157">
        <v>-9.6493532700000006</v>
      </c>
      <c r="T157">
        <v>48.757213900000004</v>
      </c>
      <c r="U157">
        <v>0</v>
      </c>
      <c r="V157">
        <v>2.1693042088441898</v>
      </c>
      <c r="W157">
        <v>-8.5682531210292598</v>
      </c>
      <c r="X157">
        <v>211.44704318000001</v>
      </c>
      <c r="Y157">
        <v>0</v>
      </c>
      <c r="Z157">
        <v>1.6016990578567001</v>
      </c>
      <c r="AA157">
        <v>-9.9384049973839108</v>
      </c>
      <c r="AB157">
        <v>134.333669840998</v>
      </c>
      <c r="AC157">
        <v>1</v>
      </c>
      <c r="AD157">
        <v>0</v>
      </c>
      <c r="AE157">
        <v>0</v>
      </c>
      <c r="AF157">
        <v>7200</v>
      </c>
      <c r="AG157">
        <v>0</v>
      </c>
      <c r="AH157">
        <v>1.44647822559905</v>
      </c>
      <c r="AI157">
        <v>-9.9027850354976401</v>
      </c>
      <c r="AJ157">
        <v>97.362342086998893</v>
      </c>
      <c r="AK157">
        <v>0</v>
      </c>
      <c r="AL157">
        <v>3.2299592179999999</v>
      </c>
      <c r="AM157">
        <v>-3.036745931</v>
      </c>
      <c r="AN157">
        <v>89.476551839999999</v>
      </c>
      <c r="AO157">
        <v>0</v>
      </c>
      <c r="AP157">
        <v>1.6470428452880399</v>
      </c>
      <c r="AQ157">
        <v>-9.8903025340366693</v>
      </c>
      <c r="AR157">
        <v>96.904451584996394</v>
      </c>
      <c r="AS157">
        <v>0</v>
      </c>
      <c r="AT157">
        <v>1.513881249</v>
      </c>
      <c r="AU157">
        <v>-9.9636772479999998</v>
      </c>
      <c r="AV157">
        <v>754.22052450000001</v>
      </c>
      <c r="AW157">
        <v>0</v>
      </c>
      <c r="AX157">
        <v>1.6691346659999999</v>
      </c>
      <c r="AY157">
        <v>-9.8338354849999998</v>
      </c>
      <c r="AZ157">
        <v>54.553431639999999</v>
      </c>
      <c r="BA157">
        <v>0</v>
      </c>
      <c r="BB157">
        <v>1.374021701</v>
      </c>
      <c r="BC157">
        <v>-9.9928825719999992</v>
      </c>
      <c r="BD157">
        <v>1389.7416229999999</v>
      </c>
    </row>
    <row r="158" spans="1:56" x14ac:dyDescent="0.4">
      <c r="A158">
        <v>0</v>
      </c>
      <c r="B158">
        <v>3.4303359659999999</v>
      </c>
      <c r="C158">
        <v>-1.913108496</v>
      </c>
      <c r="D158">
        <v>0.498815012</v>
      </c>
      <c r="E158">
        <v>0</v>
      </c>
      <c r="F158">
        <v>3.5767761492460699</v>
      </c>
      <c r="G158">
        <v>-5.07571064488027</v>
      </c>
      <c r="H158">
        <v>87.374785937135997</v>
      </c>
      <c r="I158">
        <v>0</v>
      </c>
      <c r="J158">
        <v>2.5288237549999999</v>
      </c>
      <c r="K158">
        <v>-4.942428434</v>
      </c>
      <c r="L158">
        <v>5.5892538370000002</v>
      </c>
      <c r="M158">
        <v>0</v>
      </c>
      <c r="N158">
        <v>2.46294460327915</v>
      </c>
      <c r="O158">
        <v>-6.2295560796411404</v>
      </c>
      <c r="P158">
        <v>55.494062343997903</v>
      </c>
      <c r="Q158">
        <v>0</v>
      </c>
      <c r="R158">
        <v>1.33153291</v>
      </c>
      <c r="S158">
        <v>-9.6817978759999992</v>
      </c>
      <c r="T158">
        <v>79.525541149999995</v>
      </c>
      <c r="U158">
        <v>0</v>
      </c>
      <c r="V158">
        <v>2.0520042202769302</v>
      </c>
      <c r="W158">
        <v>-7.8517874784063899</v>
      </c>
      <c r="X158">
        <v>208.466817626031</v>
      </c>
      <c r="Y158">
        <v>0</v>
      </c>
      <c r="Z158">
        <v>1.9697776177090101</v>
      </c>
      <c r="AA158">
        <v>-8.5012568185225206</v>
      </c>
      <c r="AB158">
        <v>101.894462475989</v>
      </c>
      <c r="AC158">
        <v>1</v>
      </c>
      <c r="AD158">
        <v>0</v>
      </c>
      <c r="AE158">
        <v>0</v>
      </c>
      <c r="AF158">
        <v>7200</v>
      </c>
      <c r="AG158">
        <v>0</v>
      </c>
      <c r="AH158">
        <v>1.6132001964201801</v>
      </c>
      <c r="AI158">
        <v>-9.9354859151532793</v>
      </c>
      <c r="AJ158">
        <v>98.499937751999795</v>
      </c>
      <c r="AK158">
        <v>0</v>
      </c>
      <c r="AL158">
        <v>2.9882017350000001</v>
      </c>
      <c r="AM158">
        <v>-3.189737434</v>
      </c>
      <c r="AN158">
        <v>73.381298099999995</v>
      </c>
      <c r="AO158">
        <v>0</v>
      </c>
      <c r="AP158">
        <v>1.6170673353398699</v>
      </c>
      <c r="AQ158">
        <v>-9.9203054121468099</v>
      </c>
      <c r="AR158">
        <v>97.659167450998197</v>
      </c>
      <c r="AS158">
        <v>0</v>
      </c>
      <c r="AT158">
        <v>1.5225573029999999</v>
      </c>
      <c r="AU158">
        <v>-9.9341227760000006</v>
      </c>
      <c r="AV158">
        <v>656.05361719999996</v>
      </c>
      <c r="AW158">
        <v>0</v>
      </c>
      <c r="AX158">
        <v>1.4969022489999999</v>
      </c>
      <c r="AY158">
        <v>-9.9771028820000005</v>
      </c>
      <c r="AZ158">
        <v>94.612809979999994</v>
      </c>
      <c r="BA158">
        <v>0</v>
      </c>
      <c r="BB158">
        <v>1.7170000219999999</v>
      </c>
      <c r="BC158">
        <v>-9.6534537819999997</v>
      </c>
      <c r="BD158">
        <v>665.45951100000002</v>
      </c>
    </row>
    <row r="159" spans="1:56" x14ac:dyDescent="0.4">
      <c r="A159">
        <v>0</v>
      </c>
      <c r="B159">
        <v>2.5481995519999998</v>
      </c>
      <c r="C159">
        <v>-4.613844287</v>
      </c>
      <c r="D159">
        <v>0.68927547700000003</v>
      </c>
      <c r="E159">
        <v>0</v>
      </c>
      <c r="F159">
        <v>2.6512726908573701</v>
      </c>
      <c r="G159">
        <v>-9.7943083652612302</v>
      </c>
      <c r="H159">
        <v>22.171559883979999</v>
      </c>
      <c r="I159">
        <v>0</v>
      </c>
      <c r="J159">
        <v>3.16750847</v>
      </c>
      <c r="K159">
        <v>-1.0129174999999999</v>
      </c>
      <c r="L159">
        <v>4.4915845020000003</v>
      </c>
      <c r="M159">
        <v>0</v>
      </c>
      <c r="N159">
        <v>1.88717248527061</v>
      </c>
      <c r="O159">
        <v>-7.97694728737254</v>
      </c>
      <c r="P159">
        <v>120.025847778</v>
      </c>
      <c r="Q159">
        <v>0</v>
      </c>
      <c r="R159">
        <v>1.1793932579999999</v>
      </c>
      <c r="S159">
        <v>-9.7842380210000002</v>
      </c>
      <c r="T159">
        <v>50.435830850000002</v>
      </c>
      <c r="U159">
        <v>0</v>
      </c>
      <c r="V159">
        <v>1.13685033009296</v>
      </c>
      <c r="W159">
        <v>-9.7206150604086297</v>
      </c>
      <c r="X159">
        <v>207.503158860025</v>
      </c>
      <c r="Y159">
        <v>0</v>
      </c>
      <c r="Z159">
        <v>1.5087146219827201</v>
      </c>
      <c r="AA159">
        <v>-9.8011201983942193</v>
      </c>
      <c r="AB159">
        <v>136.42036890101701</v>
      </c>
      <c r="AC159">
        <v>1</v>
      </c>
      <c r="AD159">
        <v>0</v>
      </c>
      <c r="AE159">
        <v>0</v>
      </c>
      <c r="AF159">
        <v>7200</v>
      </c>
      <c r="AG159">
        <v>0</v>
      </c>
      <c r="AH159">
        <v>2.0361675437031601</v>
      </c>
      <c r="AI159">
        <v>-8.2209991508648805</v>
      </c>
      <c r="AJ159">
        <v>130.55418337500299</v>
      </c>
      <c r="AK159">
        <v>0</v>
      </c>
      <c r="AL159">
        <v>2.499397203</v>
      </c>
      <c r="AM159">
        <v>-6.7363295619999999</v>
      </c>
      <c r="AN159">
        <v>226.04950310000001</v>
      </c>
      <c r="AO159">
        <v>0</v>
      </c>
      <c r="AP159">
        <v>1.6392017466147999</v>
      </c>
      <c r="AQ159">
        <v>-9.9072104140671708</v>
      </c>
      <c r="AR159">
        <v>153.26824132399599</v>
      </c>
      <c r="AS159">
        <v>0</v>
      </c>
      <c r="AT159">
        <v>2.8627871489999999</v>
      </c>
      <c r="AU159">
        <v>-5.1336562179999996</v>
      </c>
      <c r="AV159">
        <v>196.0177492</v>
      </c>
      <c r="AW159">
        <v>0</v>
      </c>
      <c r="AX159">
        <v>1.6006782390000001</v>
      </c>
      <c r="AY159">
        <v>-9.9556552400000005</v>
      </c>
      <c r="AZ159">
        <v>54.637599719999997</v>
      </c>
      <c r="BA159">
        <v>0</v>
      </c>
      <c r="BB159">
        <v>1.6748757999999999</v>
      </c>
      <c r="BC159">
        <v>-9.7985399310000005</v>
      </c>
      <c r="BD159">
        <v>691.49617509999996</v>
      </c>
    </row>
    <row r="160" spans="1:56" x14ac:dyDescent="0.4">
      <c r="A160">
        <v>0</v>
      </c>
      <c r="B160">
        <v>1.751739916</v>
      </c>
      <c r="C160">
        <v>-4.6181736889999998</v>
      </c>
      <c r="D160">
        <v>0.45618255000000002</v>
      </c>
      <c r="E160">
        <v>0</v>
      </c>
      <c r="F160">
        <v>4.5425494696484296</v>
      </c>
      <c r="G160">
        <v>-4.5060555403895499</v>
      </c>
      <c r="H160">
        <v>66.737838384928097</v>
      </c>
      <c r="I160">
        <v>0</v>
      </c>
      <c r="J160">
        <v>2.2427567439999998</v>
      </c>
      <c r="K160">
        <v>-5.3821385360000003</v>
      </c>
      <c r="L160">
        <v>4.5825052130000001</v>
      </c>
      <c r="M160">
        <v>0</v>
      </c>
      <c r="N160">
        <v>1.6875175032365799</v>
      </c>
      <c r="O160">
        <v>-8.4697862958205707</v>
      </c>
      <c r="P160">
        <v>91.515308875001196</v>
      </c>
      <c r="Q160">
        <v>0</v>
      </c>
      <c r="R160">
        <v>1.325753695</v>
      </c>
      <c r="S160">
        <v>-9.6022831100000001</v>
      </c>
      <c r="T160">
        <v>78.837708579999997</v>
      </c>
      <c r="U160">
        <v>0</v>
      </c>
      <c r="V160">
        <v>2.2597699104785001</v>
      </c>
      <c r="W160">
        <v>-8.9175406929744199</v>
      </c>
      <c r="X160">
        <v>204.38758489600099</v>
      </c>
      <c r="Y160">
        <v>0</v>
      </c>
      <c r="Z160">
        <v>1.8200903282188401</v>
      </c>
      <c r="AA160">
        <v>-9.2571227633967101</v>
      </c>
      <c r="AB160">
        <v>86.675067136995494</v>
      </c>
      <c r="AC160">
        <v>1</v>
      </c>
      <c r="AD160">
        <v>0</v>
      </c>
      <c r="AE160">
        <v>0</v>
      </c>
      <c r="AF160">
        <v>7200</v>
      </c>
      <c r="AG160">
        <v>0</v>
      </c>
      <c r="AH160">
        <v>1.33226000477721</v>
      </c>
      <c r="AI160">
        <v>-9.9660375571263504</v>
      </c>
      <c r="AJ160">
        <v>99.274936200003097</v>
      </c>
      <c r="AK160">
        <v>0</v>
      </c>
      <c r="AL160">
        <v>1.6618492819999999</v>
      </c>
      <c r="AM160">
        <v>-9.7700369309999999</v>
      </c>
      <c r="AN160">
        <v>397.15633300000002</v>
      </c>
      <c r="AO160">
        <v>0</v>
      </c>
      <c r="AP160">
        <v>3.04247913571424</v>
      </c>
      <c r="AQ160">
        <v>-4.11834506338427</v>
      </c>
      <c r="AR160">
        <v>166.26415082000301</v>
      </c>
      <c r="AS160">
        <v>0</v>
      </c>
      <c r="AT160">
        <v>2.1682117440000002</v>
      </c>
      <c r="AU160">
        <v>-8.8220519520000007</v>
      </c>
      <c r="AV160">
        <v>273.49046820000001</v>
      </c>
      <c r="AW160">
        <v>0</v>
      </c>
      <c r="AX160">
        <v>2.429059375</v>
      </c>
      <c r="AY160">
        <v>-6.1603501700000001</v>
      </c>
      <c r="AZ160">
        <v>76.450392730000004</v>
      </c>
      <c r="BA160">
        <v>0</v>
      </c>
      <c r="BB160">
        <v>1.692700447</v>
      </c>
      <c r="BC160">
        <v>-9.7455059219999995</v>
      </c>
      <c r="BD160">
        <v>789.54148599999996</v>
      </c>
    </row>
    <row r="161" spans="1:56" x14ac:dyDescent="0.4">
      <c r="A161">
        <v>0</v>
      </c>
      <c r="B161">
        <v>1.939356109</v>
      </c>
      <c r="C161">
        <v>-5.6269789399999999</v>
      </c>
      <c r="D161">
        <v>0.369386677</v>
      </c>
      <c r="E161">
        <v>0</v>
      </c>
      <c r="F161">
        <v>4.5980391140517298</v>
      </c>
      <c r="G161">
        <v>-4.4529847616109599</v>
      </c>
      <c r="H161">
        <v>19.566472308011701</v>
      </c>
      <c r="I161">
        <v>0</v>
      </c>
      <c r="J161">
        <v>2.0435165780000002</v>
      </c>
      <c r="K161">
        <v>-5.4970649729999996</v>
      </c>
      <c r="L161">
        <v>4.1386510430000003</v>
      </c>
      <c r="M161">
        <v>0</v>
      </c>
      <c r="N161">
        <v>1.7502286787033701</v>
      </c>
      <c r="O161">
        <v>-6.75934888478786</v>
      </c>
      <c r="P161">
        <v>171.721486928996</v>
      </c>
      <c r="Q161">
        <v>0</v>
      </c>
      <c r="R161">
        <v>2.4451403960000002</v>
      </c>
      <c r="S161">
        <v>-5.9692951689999996</v>
      </c>
      <c r="T161">
        <v>48.418217839999997</v>
      </c>
      <c r="U161">
        <v>0</v>
      </c>
      <c r="V161">
        <v>2.0368395077103898</v>
      </c>
      <c r="W161">
        <v>-7.8435834536238298</v>
      </c>
      <c r="X161">
        <v>204.093830386002</v>
      </c>
      <c r="Y161">
        <v>0</v>
      </c>
      <c r="Z161">
        <v>1.7643507239363301</v>
      </c>
      <c r="AA161">
        <v>-9.5946884879041203</v>
      </c>
      <c r="AB161">
        <v>88.8256078689883</v>
      </c>
      <c r="AC161">
        <v>1</v>
      </c>
      <c r="AD161">
        <v>0</v>
      </c>
      <c r="AE161">
        <v>0</v>
      </c>
      <c r="AF161">
        <v>7200</v>
      </c>
      <c r="AG161">
        <v>0</v>
      </c>
      <c r="AH161">
        <v>1.00889319616201</v>
      </c>
      <c r="AI161">
        <v>-9.9988939367959606</v>
      </c>
      <c r="AJ161">
        <v>134.250985906983</v>
      </c>
      <c r="AK161">
        <v>0</v>
      </c>
      <c r="AL161">
        <v>2.1134336669999998</v>
      </c>
      <c r="AM161">
        <v>-7.6997193770000001</v>
      </c>
      <c r="AN161">
        <v>219.90612770000001</v>
      </c>
      <c r="AO161">
        <v>0</v>
      </c>
      <c r="AP161">
        <v>1.63503664389326</v>
      </c>
      <c r="AQ161">
        <v>-9.9139899343558398</v>
      </c>
      <c r="AR161">
        <v>176.34922400099401</v>
      </c>
      <c r="AS161">
        <v>0</v>
      </c>
      <c r="AT161">
        <v>2.1973069380000001</v>
      </c>
      <c r="AU161">
        <v>-7.2492433519999997</v>
      </c>
      <c r="AV161">
        <v>296.50371419999999</v>
      </c>
      <c r="AW161">
        <v>0</v>
      </c>
      <c r="AX161">
        <v>1.6947732639999999</v>
      </c>
      <c r="AY161">
        <v>-9.7214770730000009</v>
      </c>
      <c r="AZ161">
        <v>43.910405300000001</v>
      </c>
      <c r="BA161">
        <v>0</v>
      </c>
      <c r="BB161">
        <v>3.2095412360000002</v>
      </c>
      <c r="BC161">
        <v>-3.0536399240000001</v>
      </c>
      <c r="BD161">
        <v>336.46105119999999</v>
      </c>
    </row>
    <row r="162" spans="1:56" x14ac:dyDescent="0.4">
      <c r="A162">
        <v>0</v>
      </c>
      <c r="B162">
        <v>3.1775430060000001</v>
      </c>
      <c r="C162">
        <v>-2.3766950819999999</v>
      </c>
      <c r="D162">
        <v>0.434525526</v>
      </c>
      <c r="E162">
        <v>0</v>
      </c>
      <c r="F162">
        <v>2.5685316164068102</v>
      </c>
      <c r="G162">
        <v>-5.9575186317521496</v>
      </c>
      <c r="H162">
        <v>39.186970840906703</v>
      </c>
      <c r="I162">
        <v>0</v>
      </c>
      <c r="J162">
        <v>2.8207515509999999</v>
      </c>
      <c r="K162">
        <v>-4.399572279</v>
      </c>
      <c r="L162">
        <v>2.8992127089999999</v>
      </c>
      <c r="M162">
        <v>0</v>
      </c>
      <c r="N162">
        <v>2.8234267774820898</v>
      </c>
      <c r="O162">
        <v>-4.4688783801269301</v>
      </c>
      <c r="P162">
        <v>26.232272391003701</v>
      </c>
      <c r="Q162">
        <v>0</v>
      </c>
      <c r="R162">
        <v>2.4361322570000001</v>
      </c>
      <c r="S162">
        <v>-5.4726791620000004</v>
      </c>
      <c r="T162">
        <v>49.265835060000001</v>
      </c>
      <c r="U162">
        <v>0</v>
      </c>
      <c r="V162">
        <v>3.0789383028894699</v>
      </c>
      <c r="W162">
        <v>-6.3537440796040299</v>
      </c>
      <c r="X162">
        <v>202.714737319009</v>
      </c>
      <c r="Y162">
        <v>0</v>
      </c>
      <c r="Z162">
        <v>3.9059040691251501</v>
      </c>
      <c r="AA162">
        <v>-3.52700841218345</v>
      </c>
      <c r="AB162">
        <v>37.468794971005899</v>
      </c>
      <c r="AC162">
        <v>1</v>
      </c>
      <c r="AD162">
        <v>0</v>
      </c>
      <c r="AE162">
        <v>0</v>
      </c>
      <c r="AF162">
        <v>7200</v>
      </c>
      <c r="AG162">
        <v>0</v>
      </c>
      <c r="AH162">
        <v>1.52244369790389</v>
      </c>
      <c r="AI162">
        <v>-9.93313507283262</v>
      </c>
      <c r="AJ162">
        <v>82.370030669000698</v>
      </c>
      <c r="AK162">
        <v>0</v>
      </c>
      <c r="AL162">
        <v>1.774065311</v>
      </c>
      <c r="AM162">
        <v>-9.6985251209999994</v>
      </c>
      <c r="AN162">
        <v>587.6074989</v>
      </c>
      <c r="AO162">
        <v>0</v>
      </c>
      <c r="AP162">
        <v>1.50908592068753</v>
      </c>
      <c r="AQ162">
        <v>-9.9738777356552895</v>
      </c>
      <c r="AR162">
        <v>128.00690430699601</v>
      </c>
      <c r="AS162">
        <v>0</v>
      </c>
      <c r="AT162">
        <v>2.2662556839999999</v>
      </c>
      <c r="AU162">
        <v>-6.7278693839999999</v>
      </c>
      <c r="AV162">
        <v>270.33804420000001</v>
      </c>
      <c r="AW162">
        <v>0</v>
      </c>
      <c r="AX162">
        <v>1.651451556</v>
      </c>
      <c r="AY162">
        <v>-9.8844320460000006</v>
      </c>
      <c r="AZ162">
        <v>43.707489940000002</v>
      </c>
      <c r="BA162">
        <v>0</v>
      </c>
      <c r="BB162">
        <v>2.6884397679999998</v>
      </c>
      <c r="BC162">
        <v>-1.7283298730000001</v>
      </c>
      <c r="BD162">
        <v>185.31142650000001</v>
      </c>
    </row>
    <row r="163" spans="1:56" x14ac:dyDescent="0.4">
      <c r="A163">
        <v>0</v>
      </c>
      <c r="B163">
        <v>2.12918319</v>
      </c>
      <c r="C163">
        <v>-6.0476030950000004</v>
      </c>
      <c r="D163">
        <v>0.81480149000000002</v>
      </c>
      <c r="E163">
        <v>0</v>
      </c>
      <c r="F163">
        <v>1.7977643993490799</v>
      </c>
      <c r="G163">
        <v>-5.1911992374327598</v>
      </c>
      <c r="H163">
        <v>868.682138864183</v>
      </c>
      <c r="I163">
        <v>0</v>
      </c>
      <c r="J163">
        <v>2.8396657570000001</v>
      </c>
      <c r="K163">
        <v>-3.5599033439999999</v>
      </c>
      <c r="L163">
        <v>4.7418513210000004</v>
      </c>
      <c r="M163">
        <v>0</v>
      </c>
      <c r="N163">
        <v>2.4157489045034999</v>
      </c>
      <c r="O163">
        <v>-6.62630484932376</v>
      </c>
      <c r="P163">
        <v>85.039684161994899</v>
      </c>
      <c r="Q163">
        <v>0</v>
      </c>
      <c r="R163">
        <v>1.493351206</v>
      </c>
      <c r="S163">
        <v>-9.7655249220000009</v>
      </c>
      <c r="T163">
        <v>79.789806549999994</v>
      </c>
      <c r="U163">
        <v>0</v>
      </c>
      <c r="V163">
        <v>2.5169510427171198</v>
      </c>
      <c r="W163">
        <v>-6.96299594948443</v>
      </c>
      <c r="X163">
        <v>201.56919780500101</v>
      </c>
      <c r="Y163">
        <v>0</v>
      </c>
      <c r="Z163">
        <v>1.10540640860022</v>
      </c>
      <c r="AA163">
        <v>-9.9974681322585806</v>
      </c>
      <c r="AB163">
        <v>65.648802773008299</v>
      </c>
      <c r="AC163">
        <v>1</v>
      </c>
      <c r="AD163">
        <v>0</v>
      </c>
      <c r="AE163">
        <v>0</v>
      </c>
      <c r="AF163">
        <v>7200</v>
      </c>
      <c r="AG163">
        <v>0</v>
      </c>
      <c r="AH163">
        <v>1.8907154785928399</v>
      </c>
      <c r="AI163">
        <v>-9.3530897962135793</v>
      </c>
      <c r="AJ163">
        <v>134.29861601997899</v>
      </c>
      <c r="AK163">
        <v>0</v>
      </c>
      <c r="AL163">
        <v>2.2992836200000002</v>
      </c>
      <c r="AM163">
        <v>-8.3903348270000002</v>
      </c>
      <c r="AN163">
        <v>211.12851649999999</v>
      </c>
      <c r="AO163">
        <v>0</v>
      </c>
      <c r="AP163">
        <v>1.93172804336907</v>
      </c>
      <c r="AQ163">
        <v>-9.2964656752391708</v>
      </c>
      <c r="AR163">
        <v>135.71867696201599</v>
      </c>
      <c r="AS163">
        <v>0</v>
      </c>
      <c r="AT163">
        <v>2.9468236330000002</v>
      </c>
      <c r="AU163">
        <v>-4.1149428329999997</v>
      </c>
      <c r="AV163">
        <v>159.3113185</v>
      </c>
      <c r="AW163">
        <v>0</v>
      </c>
      <c r="AX163">
        <v>1.561605457</v>
      </c>
      <c r="AY163">
        <v>-9.9685634420000007</v>
      </c>
      <c r="AZ163">
        <v>54.525974099999999</v>
      </c>
      <c r="BA163">
        <v>0</v>
      </c>
      <c r="BB163">
        <v>1.837968008</v>
      </c>
      <c r="BC163">
        <v>-9.0749671719999991</v>
      </c>
      <c r="BD163">
        <v>1082.1854330000001</v>
      </c>
    </row>
    <row r="164" spans="1:56" x14ac:dyDescent="0.4">
      <c r="A164">
        <v>0</v>
      </c>
      <c r="B164">
        <v>2.9879598810000001</v>
      </c>
      <c r="C164">
        <v>-7.3228637040000004</v>
      </c>
      <c r="D164">
        <v>0.45940775099999998</v>
      </c>
      <c r="E164">
        <v>0</v>
      </c>
      <c r="F164">
        <v>1.9360598931681401</v>
      </c>
      <c r="G164">
        <v>-9.8136393025677204</v>
      </c>
      <c r="H164">
        <v>112.29279253980999</v>
      </c>
      <c r="I164">
        <v>0</v>
      </c>
      <c r="J164">
        <v>1.7838204280000001</v>
      </c>
      <c r="K164">
        <v>-7.2702619100000003</v>
      </c>
      <c r="L164">
        <v>4.0983068630000004</v>
      </c>
      <c r="M164">
        <v>0</v>
      </c>
      <c r="N164">
        <v>1.5527033778128401</v>
      </c>
      <c r="O164">
        <v>-8.3295060732265007</v>
      </c>
      <c r="P164">
        <v>69.199354746000594</v>
      </c>
      <c r="Q164">
        <v>0</v>
      </c>
      <c r="R164">
        <v>1.4844353400000001</v>
      </c>
      <c r="S164">
        <v>-9.5648788249999992</v>
      </c>
      <c r="T164">
        <v>48.486680270000001</v>
      </c>
      <c r="U164">
        <v>0</v>
      </c>
      <c r="V164">
        <v>1.5501750287279099</v>
      </c>
      <c r="W164">
        <v>-9.6702258589784993</v>
      </c>
      <c r="X164">
        <v>200.159719373972</v>
      </c>
      <c r="Y164">
        <v>0</v>
      </c>
      <c r="Z164">
        <v>1.6431791778367799</v>
      </c>
      <c r="AA164">
        <v>-9.8214397309551398</v>
      </c>
      <c r="AB164">
        <v>37.765670316002797</v>
      </c>
      <c r="AC164">
        <v>1</v>
      </c>
      <c r="AD164">
        <v>0</v>
      </c>
      <c r="AE164">
        <v>0</v>
      </c>
      <c r="AF164">
        <v>7200</v>
      </c>
      <c r="AG164">
        <v>0</v>
      </c>
      <c r="AH164">
        <v>2.10791027564823</v>
      </c>
      <c r="AI164">
        <v>-8.1116888702539196</v>
      </c>
      <c r="AJ164">
        <v>98.793379062000895</v>
      </c>
      <c r="AK164">
        <v>0</v>
      </c>
      <c r="AL164">
        <v>2.1602016279999998</v>
      </c>
      <c r="AM164">
        <v>-1.380935829</v>
      </c>
      <c r="AN164">
        <v>19.11831475</v>
      </c>
      <c r="AO164">
        <v>0</v>
      </c>
      <c r="AP164">
        <v>2.1759056674184101</v>
      </c>
      <c r="AQ164">
        <v>-7.8031842056083498</v>
      </c>
      <c r="AR164">
        <v>175.048981897998</v>
      </c>
      <c r="AS164">
        <v>0</v>
      </c>
      <c r="AT164">
        <v>1.8439142230000001</v>
      </c>
      <c r="AU164">
        <v>-9.1853874639999997</v>
      </c>
      <c r="AV164">
        <v>435.96275439999999</v>
      </c>
      <c r="AW164">
        <v>0</v>
      </c>
      <c r="AX164">
        <v>3.3165385459999999</v>
      </c>
      <c r="AY164">
        <v>-3.5100153079999998</v>
      </c>
      <c r="AZ164">
        <v>36.482053559999997</v>
      </c>
      <c r="BA164">
        <v>0</v>
      </c>
      <c r="BB164">
        <v>1.8407084090000001</v>
      </c>
      <c r="BC164">
        <v>-8.9844501440000002</v>
      </c>
      <c r="BD164">
        <v>1079.1752710000001</v>
      </c>
    </row>
    <row r="165" spans="1:56" x14ac:dyDescent="0.4">
      <c r="A165">
        <v>0</v>
      </c>
      <c r="B165">
        <v>2.1612481309999998</v>
      </c>
      <c r="C165">
        <v>-6.4389616299999997</v>
      </c>
      <c r="D165">
        <v>0.68306631500000003</v>
      </c>
      <c r="E165">
        <v>0</v>
      </c>
      <c r="F165">
        <v>2.8767702793941901</v>
      </c>
      <c r="G165">
        <v>-2.2884788690528901</v>
      </c>
      <c r="H165">
        <v>22.3848153629805</v>
      </c>
      <c r="I165">
        <v>0</v>
      </c>
      <c r="J165">
        <v>3.1298167050000001</v>
      </c>
      <c r="K165">
        <v>-3.3458029809999998</v>
      </c>
      <c r="L165">
        <v>2.6745892160000002</v>
      </c>
      <c r="M165">
        <v>0</v>
      </c>
      <c r="N165">
        <v>2.4631959564389998</v>
      </c>
      <c r="O165">
        <v>-3.4372429396260999</v>
      </c>
      <c r="P165">
        <v>34.533348157005001</v>
      </c>
      <c r="Q165">
        <v>0</v>
      </c>
      <c r="R165">
        <v>1.303806689</v>
      </c>
      <c r="S165">
        <v>-9.4739333660000007</v>
      </c>
      <c r="T165">
        <v>48.117936499999999</v>
      </c>
      <c r="U165">
        <v>0</v>
      </c>
      <c r="V165">
        <v>2.5552490152689602</v>
      </c>
      <c r="W165">
        <v>-8.2853480713599197</v>
      </c>
      <c r="X165">
        <v>200.11909045399801</v>
      </c>
      <c r="Y165">
        <v>0</v>
      </c>
      <c r="Z165">
        <v>1.3611785066795401</v>
      </c>
      <c r="AA165">
        <v>-9.9473491098104692</v>
      </c>
      <c r="AB165">
        <v>65.266733865020797</v>
      </c>
      <c r="AC165">
        <v>1</v>
      </c>
      <c r="AD165">
        <v>0</v>
      </c>
      <c r="AE165">
        <v>0</v>
      </c>
      <c r="AF165">
        <v>7200</v>
      </c>
      <c r="AG165">
        <v>0</v>
      </c>
      <c r="AH165">
        <v>1.59186930186006</v>
      </c>
      <c r="AI165">
        <v>-9.8738488014568198</v>
      </c>
      <c r="AJ165">
        <v>91.721186209004301</v>
      </c>
      <c r="AK165">
        <v>0</v>
      </c>
      <c r="AL165">
        <v>2.1956354440000001</v>
      </c>
      <c r="AM165">
        <v>-8.2589115970000009</v>
      </c>
      <c r="AN165">
        <v>255.38231350000001</v>
      </c>
      <c r="AO165">
        <v>0</v>
      </c>
      <c r="AP165">
        <v>1.6499608311417899</v>
      </c>
      <c r="AQ165">
        <v>-9.8270981332534593</v>
      </c>
      <c r="AR165">
        <v>96.134942875010793</v>
      </c>
      <c r="AS165">
        <v>0</v>
      </c>
      <c r="AT165">
        <v>1.7525778679999999</v>
      </c>
      <c r="AU165">
        <v>-9.4499258400000006</v>
      </c>
      <c r="AV165">
        <v>534.22100560000001</v>
      </c>
      <c r="AW165">
        <v>0</v>
      </c>
      <c r="AX165">
        <v>1.448250735</v>
      </c>
      <c r="AY165">
        <v>-9.9860922619999997</v>
      </c>
      <c r="AZ165">
        <v>94.884481219999998</v>
      </c>
      <c r="BA165">
        <v>0</v>
      </c>
      <c r="BB165">
        <v>1.644657917</v>
      </c>
      <c r="BC165">
        <v>-9.8846595480000001</v>
      </c>
      <c r="BD165">
        <v>2024.635176</v>
      </c>
    </row>
    <row r="166" spans="1:56" x14ac:dyDescent="0.4">
      <c r="A166">
        <v>0</v>
      </c>
      <c r="B166">
        <v>1.8372239990000001</v>
      </c>
      <c r="C166">
        <v>-3.7735961589999998</v>
      </c>
      <c r="D166">
        <v>0.52624445200000003</v>
      </c>
      <c r="E166">
        <v>0</v>
      </c>
      <c r="F166">
        <v>2.1437278684182299</v>
      </c>
      <c r="G166">
        <v>-6.0394253992253102</v>
      </c>
      <c r="H166">
        <v>51.473641386022699</v>
      </c>
      <c r="I166">
        <v>0</v>
      </c>
      <c r="J166">
        <v>1.7395332800000001</v>
      </c>
      <c r="K166">
        <v>-8.1593033330000004</v>
      </c>
      <c r="L166">
        <v>2.5456894800000001</v>
      </c>
      <c r="M166">
        <v>0</v>
      </c>
      <c r="N166">
        <v>1.8730439543427</v>
      </c>
      <c r="O166">
        <v>-9.2124441148068605</v>
      </c>
      <c r="P166">
        <v>71.464488170000493</v>
      </c>
      <c r="Q166">
        <v>0</v>
      </c>
      <c r="R166">
        <v>1.6154239939999999</v>
      </c>
      <c r="S166">
        <v>-9.4275307690000005</v>
      </c>
      <c r="T166">
        <v>49.170684880000003</v>
      </c>
      <c r="U166">
        <v>0</v>
      </c>
      <c r="V166">
        <v>1.8906116317471799</v>
      </c>
      <c r="W166">
        <v>-9.2615141622774502</v>
      </c>
      <c r="X166">
        <v>199.779490578977</v>
      </c>
      <c r="Y166">
        <v>0</v>
      </c>
      <c r="Z166">
        <v>1.4288006732876899</v>
      </c>
      <c r="AA166">
        <v>-9.9882961516874307</v>
      </c>
      <c r="AB166">
        <v>117.195712228014</v>
      </c>
      <c r="AC166">
        <v>1</v>
      </c>
      <c r="AD166">
        <v>0</v>
      </c>
      <c r="AE166">
        <v>0</v>
      </c>
      <c r="AF166">
        <v>7200</v>
      </c>
      <c r="AG166">
        <v>0</v>
      </c>
      <c r="AH166">
        <v>1.7961169300617701</v>
      </c>
      <c r="AI166">
        <v>-1.1884576620021501</v>
      </c>
      <c r="AJ166">
        <v>92.666219204984301</v>
      </c>
      <c r="AK166">
        <v>0</v>
      </c>
      <c r="AL166">
        <v>1.3482590219999999</v>
      </c>
      <c r="AM166">
        <v>-9.9463069179999994</v>
      </c>
      <c r="AN166">
        <v>501.71239989999998</v>
      </c>
      <c r="AO166">
        <v>0</v>
      </c>
      <c r="AP166">
        <v>1.6277065319761199</v>
      </c>
      <c r="AQ166">
        <v>-9.9081988371498397</v>
      </c>
      <c r="AR166">
        <v>173.799880837003</v>
      </c>
      <c r="AS166">
        <v>0</v>
      </c>
      <c r="AT166">
        <v>2.4510839870000001</v>
      </c>
      <c r="AU166">
        <v>-1.5616515310000001</v>
      </c>
      <c r="AV166">
        <v>79.270535210000006</v>
      </c>
      <c r="AW166">
        <v>0</v>
      </c>
      <c r="AX166">
        <v>1.514110667</v>
      </c>
      <c r="AY166">
        <v>-9.9831890479999998</v>
      </c>
      <c r="AZ166">
        <v>94.629067969999994</v>
      </c>
      <c r="BA166">
        <v>0</v>
      </c>
      <c r="BB166">
        <v>1.8728916069999999</v>
      </c>
      <c r="BC166">
        <v>-9.3281656579999996</v>
      </c>
      <c r="BD166">
        <v>898.72615619999999</v>
      </c>
    </row>
    <row r="167" spans="1:56" x14ac:dyDescent="0.4">
      <c r="A167">
        <v>0</v>
      </c>
      <c r="B167">
        <v>1.350870434</v>
      </c>
      <c r="C167">
        <v>-1.1203784130000001</v>
      </c>
      <c r="D167">
        <v>0.55959539000000003</v>
      </c>
      <c r="E167">
        <v>0</v>
      </c>
      <c r="F167">
        <v>2.8328344809234101</v>
      </c>
      <c r="G167">
        <v>-6.5386526767455999</v>
      </c>
      <c r="H167">
        <v>84.632835288997697</v>
      </c>
      <c r="I167">
        <v>0</v>
      </c>
      <c r="J167">
        <v>2.7181524769999998</v>
      </c>
      <c r="K167">
        <v>-6.3048269020000003</v>
      </c>
      <c r="L167">
        <v>2.3515024370000002</v>
      </c>
      <c r="M167">
        <v>0</v>
      </c>
      <c r="N167">
        <v>1.8975165958637801</v>
      </c>
      <c r="O167">
        <v>-7.7082581646963497</v>
      </c>
      <c r="P167">
        <v>57.634722017995898</v>
      </c>
      <c r="Q167">
        <v>0</v>
      </c>
      <c r="R167">
        <v>0.94035096299999998</v>
      </c>
      <c r="S167">
        <v>-9.6906318450000004</v>
      </c>
      <c r="T167">
        <v>48.63579867</v>
      </c>
      <c r="U167">
        <v>0</v>
      </c>
      <c r="V167">
        <v>2.49573600284966</v>
      </c>
      <c r="W167">
        <v>-7.1074394383477104</v>
      </c>
      <c r="X167">
        <v>193.356713399</v>
      </c>
      <c r="Y167">
        <v>0</v>
      </c>
      <c r="Z167">
        <v>1.7460116882815999</v>
      </c>
      <c r="AA167">
        <v>-9.6957448237712907</v>
      </c>
      <c r="AB167">
        <v>95.490369772014603</v>
      </c>
      <c r="AC167">
        <v>1</v>
      </c>
      <c r="AD167">
        <v>0</v>
      </c>
      <c r="AE167">
        <v>0</v>
      </c>
      <c r="AF167">
        <v>7200</v>
      </c>
      <c r="AG167">
        <v>0</v>
      </c>
      <c r="AH167">
        <v>1.48932850840513</v>
      </c>
      <c r="AI167">
        <v>-9.8321642612423403</v>
      </c>
      <c r="AJ167">
        <v>133.24722754099599</v>
      </c>
      <c r="AK167">
        <v>0</v>
      </c>
      <c r="AL167">
        <v>1.9333008249999999</v>
      </c>
      <c r="AM167">
        <v>-8.6832167340000002</v>
      </c>
      <c r="AN167">
        <v>333.78581869999999</v>
      </c>
      <c r="AO167">
        <v>0</v>
      </c>
      <c r="AP167">
        <v>1.5563634830150701</v>
      </c>
      <c r="AQ167">
        <v>-9.9708919713634998</v>
      </c>
      <c r="AR167">
        <v>98.028060837008496</v>
      </c>
      <c r="AS167">
        <v>0</v>
      </c>
      <c r="AT167">
        <v>1.751381745</v>
      </c>
      <c r="AU167">
        <v>-9.4840437719999997</v>
      </c>
      <c r="AV167">
        <v>962.62647979999997</v>
      </c>
      <c r="AW167">
        <v>0</v>
      </c>
      <c r="AX167">
        <v>1.4197090409999999</v>
      </c>
      <c r="AY167">
        <v>-9.9902317010000008</v>
      </c>
      <c r="AZ167">
        <v>43.61178468</v>
      </c>
      <c r="BA167">
        <v>0</v>
      </c>
      <c r="BB167">
        <v>3.142299924</v>
      </c>
      <c r="BC167">
        <v>-1.9499556579999999</v>
      </c>
      <c r="BD167">
        <v>265.32296689999998</v>
      </c>
    </row>
    <row r="168" spans="1:56" x14ac:dyDescent="0.4">
      <c r="A168">
        <v>0</v>
      </c>
      <c r="B168">
        <v>2.12918319</v>
      </c>
      <c r="C168">
        <v>-6.0476030950000004</v>
      </c>
      <c r="D168">
        <v>0.69021642000000005</v>
      </c>
      <c r="E168">
        <v>0</v>
      </c>
      <c r="F168">
        <v>2.7696192682324798</v>
      </c>
      <c r="G168">
        <v>-9.8869598056266099</v>
      </c>
      <c r="H168">
        <v>48.444476288044797</v>
      </c>
      <c r="I168">
        <v>0</v>
      </c>
      <c r="J168">
        <v>2.4245887449999999</v>
      </c>
      <c r="K168">
        <v>-6.3854005730000001</v>
      </c>
      <c r="L168">
        <v>4.2351830100000001</v>
      </c>
      <c r="M168">
        <v>0</v>
      </c>
      <c r="N168">
        <v>2.5881461213909001</v>
      </c>
      <c r="O168">
        <v>-1.6658276412267301</v>
      </c>
      <c r="P168">
        <v>8.0236079519963805</v>
      </c>
      <c r="Q168">
        <v>0</v>
      </c>
      <c r="R168">
        <v>1.350296742</v>
      </c>
      <c r="S168">
        <v>-9.6811219709999996</v>
      </c>
      <c r="T168">
        <v>82.905252039999993</v>
      </c>
      <c r="U168">
        <v>0</v>
      </c>
      <c r="V168">
        <v>2.1761568191470899</v>
      </c>
      <c r="W168">
        <v>-7.0257303246344502</v>
      </c>
      <c r="X168">
        <v>189.355434988974</v>
      </c>
      <c r="Y168">
        <v>0</v>
      </c>
      <c r="Z168">
        <v>1.36828947217143</v>
      </c>
      <c r="AA168">
        <v>-9.9719663127602907</v>
      </c>
      <c r="AB168">
        <v>75.595759470015693</v>
      </c>
      <c r="AC168">
        <v>1</v>
      </c>
      <c r="AD168">
        <v>0</v>
      </c>
      <c r="AE168">
        <v>0</v>
      </c>
      <c r="AF168">
        <v>7200</v>
      </c>
      <c r="AG168">
        <v>0</v>
      </c>
      <c r="AH168">
        <v>1.56398918393024</v>
      </c>
      <c r="AI168">
        <v>-9.8983497881265006</v>
      </c>
      <c r="AJ168">
        <v>136.22963589802299</v>
      </c>
      <c r="AK168">
        <v>0</v>
      </c>
      <c r="AL168">
        <v>1.6069406239999999</v>
      </c>
      <c r="AM168">
        <v>-9.8341948529999996</v>
      </c>
      <c r="AN168">
        <v>351.12940700000001</v>
      </c>
      <c r="AO168">
        <v>0</v>
      </c>
      <c r="AP168">
        <v>2.0782418399967999</v>
      </c>
      <c r="AQ168">
        <v>-7.9545806603419198</v>
      </c>
      <c r="AR168">
        <v>85.770318558002998</v>
      </c>
      <c r="AS168">
        <v>0</v>
      </c>
      <c r="AT168">
        <v>3.1962826550000001</v>
      </c>
      <c r="AU168">
        <v>-3.1837565109999999</v>
      </c>
      <c r="AV168">
        <v>195.6039194</v>
      </c>
      <c r="AW168">
        <v>0</v>
      </c>
      <c r="AX168">
        <v>1.550568009</v>
      </c>
      <c r="AY168">
        <v>-9.9767266120000002</v>
      </c>
      <c r="AZ168">
        <v>94.510169070000003</v>
      </c>
      <c r="BA168">
        <v>0</v>
      </c>
      <c r="BB168">
        <v>1.874599216</v>
      </c>
      <c r="BC168">
        <v>-8.8304932820000008</v>
      </c>
      <c r="BD168">
        <v>957.53941069999996</v>
      </c>
    </row>
    <row r="169" spans="1:56" x14ac:dyDescent="0.4">
      <c r="A169">
        <v>0</v>
      </c>
      <c r="B169">
        <v>3.664192828</v>
      </c>
      <c r="C169">
        <v>-5.2804276090000002</v>
      </c>
      <c r="D169">
        <v>0.38575172499999999</v>
      </c>
      <c r="E169">
        <v>0</v>
      </c>
      <c r="F169">
        <v>3.0751615114059598</v>
      </c>
      <c r="G169">
        <v>-9.9731385839010898</v>
      </c>
      <c r="H169">
        <v>471.58830765285501</v>
      </c>
      <c r="I169">
        <v>0</v>
      </c>
      <c r="J169">
        <v>2.126519858</v>
      </c>
      <c r="K169">
        <v>-0.94284399699999999</v>
      </c>
      <c r="L169">
        <v>5.2324278619999998</v>
      </c>
      <c r="M169">
        <v>0</v>
      </c>
      <c r="N169">
        <v>2.0991262601461398</v>
      </c>
      <c r="O169">
        <v>-6.09660953434188</v>
      </c>
      <c r="P169">
        <v>59.572175078996203</v>
      </c>
      <c r="Q169">
        <v>0</v>
      </c>
      <c r="R169">
        <v>2.0590450009999999</v>
      </c>
      <c r="S169">
        <v>-8.7470461880000006</v>
      </c>
      <c r="T169">
        <v>81.865815729999994</v>
      </c>
      <c r="U169">
        <v>0</v>
      </c>
      <c r="V169">
        <v>1.7688054985228301</v>
      </c>
      <c r="W169">
        <v>-9.2384676758734692</v>
      </c>
      <c r="X169">
        <v>186.748643908009</v>
      </c>
      <c r="Y169">
        <v>0</v>
      </c>
      <c r="Z169">
        <v>1.71696104516628</v>
      </c>
      <c r="AA169">
        <v>-9.7314109244921898</v>
      </c>
      <c r="AB169">
        <v>93.462000653991694</v>
      </c>
      <c r="AC169">
        <v>0</v>
      </c>
      <c r="AD169">
        <v>2.39167321</v>
      </c>
      <c r="AE169">
        <v>-7.2496063819999996</v>
      </c>
      <c r="AF169">
        <v>232.17601189999999</v>
      </c>
      <c r="AG169">
        <v>0</v>
      </c>
      <c r="AH169">
        <v>1.52667263980545</v>
      </c>
      <c r="AI169">
        <v>-9.9279876336984305</v>
      </c>
      <c r="AJ169">
        <v>80.048863247007802</v>
      </c>
      <c r="AK169">
        <v>0</v>
      </c>
      <c r="AL169">
        <v>1.9214310450000001</v>
      </c>
      <c r="AM169">
        <v>-9.1165264110000006</v>
      </c>
      <c r="AN169">
        <v>936.73921919999998</v>
      </c>
      <c r="AO169">
        <v>0</v>
      </c>
      <c r="AP169">
        <v>3.0136440424735098</v>
      </c>
      <c r="AQ169">
        <v>-1.98723301678538</v>
      </c>
      <c r="AR169">
        <v>131.00948743100099</v>
      </c>
      <c r="AS169">
        <v>0</v>
      </c>
      <c r="AT169">
        <v>1.5363305970000001</v>
      </c>
      <c r="AU169">
        <v>-9.9754616800000004</v>
      </c>
      <c r="AV169">
        <v>1666.924704</v>
      </c>
      <c r="AW169">
        <v>0</v>
      </c>
      <c r="AX169">
        <v>2.622421959</v>
      </c>
      <c r="AY169">
        <v>-5.1428036739999996</v>
      </c>
      <c r="AZ169">
        <v>72.718351859999999</v>
      </c>
      <c r="BA169">
        <v>0</v>
      </c>
      <c r="BB169">
        <v>1.8254796520000001</v>
      </c>
      <c r="BC169">
        <v>-9.1067204670000006</v>
      </c>
      <c r="BD169">
        <v>1074.813907</v>
      </c>
    </row>
    <row r="170" spans="1:56" x14ac:dyDescent="0.4">
      <c r="A170">
        <v>0</v>
      </c>
      <c r="B170">
        <v>2.682152324</v>
      </c>
      <c r="C170">
        <v>-1.88779813</v>
      </c>
      <c r="D170">
        <v>0.50260193600000003</v>
      </c>
      <c r="E170">
        <v>0</v>
      </c>
      <c r="F170">
        <v>1.3508704341207101</v>
      </c>
      <c r="G170">
        <v>-1.12037841288924</v>
      </c>
      <c r="H170">
        <v>3.8307787908706801</v>
      </c>
      <c r="I170">
        <v>0</v>
      </c>
      <c r="J170">
        <v>2.3911466020000001</v>
      </c>
      <c r="K170">
        <v>-4.2342958160000004</v>
      </c>
      <c r="L170">
        <v>4.4960172419999997</v>
      </c>
      <c r="M170">
        <v>0</v>
      </c>
      <c r="N170">
        <v>2.3564932099973102</v>
      </c>
      <c r="O170">
        <v>-4.6347270342422799</v>
      </c>
      <c r="P170">
        <v>53.241571522004897</v>
      </c>
      <c r="Q170">
        <v>0</v>
      </c>
      <c r="R170">
        <v>1.6968307359999999</v>
      </c>
      <c r="S170">
        <v>-9.3332605209999997</v>
      </c>
      <c r="T170">
        <v>48.110632539999997</v>
      </c>
      <c r="U170">
        <v>0</v>
      </c>
      <c r="V170">
        <v>2.4198027284739201</v>
      </c>
      <c r="W170">
        <v>-7.4696309095656597</v>
      </c>
      <c r="X170">
        <v>185.97479610500099</v>
      </c>
      <c r="Y170">
        <v>0</v>
      </c>
      <c r="Z170">
        <v>1.82946688791495</v>
      </c>
      <c r="AA170">
        <v>-9.2208927509014593</v>
      </c>
      <c r="AB170">
        <v>75.037761907995403</v>
      </c>
      <c r="AC170">
        <v>0</v>
      </c>
      <c r="AD170">
        <v>1.7888139510000001</v>
      </c>
      <c r="AE170">
        <v>-9.4323101479999991</v>
      </c>
      <c r="AF170">
        <v>310.67495009999999</v>
      </c>
      <c r="AG170">
        <v>0</v>
      </c>
      <c r="AH170">
        <v>1.74426720608157</v>
      </c>
      <c r="AI170">
        <v>-9.5566487617190301</v>
      </c>
      <c r="AJ170">
        <v>127.67448810199799</v>
      </c>
      <c r="AK170">
        <v>0</v>
      </c>
      <c r="AL170">
        <v>1.488679914</v>
      </c>
      <c r="AM170">
        <v>-9.9564030999999993</v>
      </c>
      <c r="AN170">
        <v>4023.9290339999998</v>
      </c>
      <c r="AO170">
        <v>0</v>
      </c>
      <c r="AP170">
        <v>1.52100883077286</v>
      </c>
      <c r="AQ170">
        <v>-9.9454391802156294</v>
      </c>
      <c r="AR170">
        <v>84.516160028986604</v>
      </c>
      <c r="AS170">
        <v>0</v>
      </c>
      <c r="AT170">
        <v>2.1124833019999998</v>
      </c>
      <c r="AU170">
        <v>-7.5110678909999997</v>
      </c>
      <c r="AV170">
        <v>582.21685690000004</v>
      </c>
      <c r="AW170">
        <v>0</v>
      </c>
      <c r="AX170">
        <v>1.671487459</v>
      </c>
      <c r="AY170">
        <v>-9.7648394019999998</v>
      </c>
      <c r="AZ170">
        <v>72.682126789999998</v>
      </c>
      <c r="BA170">
        <v>0</v>
      </c>
      <c r="BB170">
        <v>1.5674698949999999</v>
      </c>
      <c r="BC170">
        <v>-9.9719282539999998</v>
      </c>
      <c r="BD170">
        <v>2279.1258200000002</v>
      </c>
    </row>
    <row r="171" spans="1:56" x14ac:dyDescent="0.4">
      <c r="A171">
        <v>0</v>
      </c>
      <c r="B171">
        <v>3.664192828</v>
      </c>
      <c r="C171">
        <v>-5.2804276090000002</v>
      </c>
      <c r="D171">
        <v>0.34626098700000002</v>
      </c>
      <c r="E171">
        <v>0</v>
      </c>
      <c r="F171">
        <v>2.1561003858941401</v>
      </c>
      <c r="G171">
        <v>-6.0313452235756904</v>
      </c>
      <c r="H171">
        <v>62.559271079953703</v>
      </c>
      <c r="I171">
        <v>0</v>
      </c>
      <c r="J171">
        <v>2.3686365299999999</v>
      </c>
      <c r="K171">
        <v>-6.699266969</v>
      </c>
      <c r="L171">
        <v>4.3509824879999996</v>
      </c>
      <c r="M171">
        <v>0</v>
      </c>
      <c r="N171">
        <v>2.1466009465288098</v>
      </c>
      <c r="O171">
        <v>-0.92864539393085099</v>
      </c>
      <c r="P171">
        <v>4.4734854299967903</v>
      </c>
      <c r="Q171">
        <v>0</v>
      </c>
      <c r="R171">
        <v>1.810444583</v>
      </c>
      <c r="S171">
        <v>-9.3857877920000004</v>
      </c>
      <c r="T171">
        <v>55.364603170000002</v>
      </c>
      <c r="U171">
        <v>0</v>
      </c>
      <c r="V171">
        <v>2.1773695853122499</v>
      </c>
      <c r="W171">
        <v>-7.4714830537039898</v>
      </c>
      <c r="X171">
        <v>184.75442003604201</v>
      </c>
      <c r="Y171">
        <v>0</v>
      </c>
      <c r="Z171">
        <v>1.75141660846275</v>
      </c>
      <c r="AA171">
        <v>-9.6862355913874492</v>
      </c>
      <c r="AB171">
        <v>94.660393285012105</v>
      </c>
      <c r="AC171">
        <v>0</v>
      </c>
      <c r="AD171">
        <v>3.148432836</v>
      </c>
      <c r="AE171">
        <v>-2.9407789989999999</v>
      </c>
      <c r="AF171">
        <v>64.352253259999998</v>
      </c>
      <c r="AG171">
        <v>0</v>
      </c>
      <c r="AH171">
        <v>1.63199215723952</v>
      </c>
      <c r="AI171">
        <v>-9.7069306116035001</v>
      </c>
      <c r="AJ171">
        <v>123.463626737997</v>
      </c>
      <c r="AK171">
        <v>0</v>
      </c>
      <c r="AL171">
        <v>3.0235535119999999</v>
      </c>
      <c r="AM171">
        <v>-2.0734532649999999</v>
      </c>
      <c r="AN171">
        <v>73.488429800000006</v>
      </c>
      <c r="AO171">
        <v>0</v>
      </c>
      <c r="AP171">
        <v>1.91782007555933</v>
      </c>
      <c r="AQ171">
        <v>-8.6837513647772298</v>
      </c>
      <c r="AR171">
        <v>114.353316433</v>
      </c>
      <c r="AS171">
        <v>0</v>
      </c>
      <c r="AT171">
        <v>2.819033798</v>
      </c>
      <c r="AU171">
        <v>-4.2186542569999999</v>
      </c>
      <c r="AV171">
        <v>276.73674069999998</v>
      </c>
      <c r="AW171">
        <v>0</v>
      </c>
      <c r="AX171">
        <v>1.844628559</v>
      </c>
      <c r="AY171">
        <v>-8.9879212079999995</v>
      </c>
      <c r="AZ171">
        <v>36.361583680000003</v>
      </c>
      <c r="BA171">
        <v>0</v>
      </c>
      <c r="BB171">
        <v>1.6497145449999999</v>
      </c>
      <c r="BC171">
        <v>-9.8828254490000003</v>
      </c>
      <c r="BD171">
        <v>1695.716987</v>
      </c>
    </row>
    <row r="172" spans="1:56" x14ac:dyDescent="0.4">
      <c r="A172">
        <v>0</v>
      </c>
      <c r="B172">
        <v>2.2960228069999999</v>
      </c>
      <c r="C172">
        <v>-4.472146672</v>
      </c>
      <c r="D172">
        <v>0.58601285400000003</v>
      </c>
      <c r="E172">
        <v>0</v>
      </c>
      <c r="F172">
        <v>3.46450088350795</v>
      </c>
      <c r="G172">
        <v>-4.3658727998594902</v>
      </c>
      <c r="H172">
        <v>177.01899257395399</v>
      </c>
      <c r="I172">
        <v>0</v>
      </c>
      <c r="J172">
        <v>2.7079134960000002</v>
      </c>
      <c r="K172">
        <v>-4.0974868420000004</v>
      </c>
      <c r="L172">
        <v>4.5255498169999999</v>
      </c>
      <c r="M172">
        <v>0</v>
      </c>
      <c r="N172">
        <v>2.0935957091600002</v>
      </c>
      <c r="O172">
        <v>-6.1422065154855501</v>
      </c>
      <c r="P172">
        <v>38.783321174996601</v>
      </c>
      <c r="Q172">
        <v>0</v>
      </c>
      <c r="R172">
        <v>1.5766293760000001</v>
      </c>
      <c r="S172">
        <v>-9.4104438459999997</v>
      </c>
      <c r="T172">
        <v>81.235906099999994</v>
      </c>
      <c r="U172">
        <v>0</v>
      </c>
      <c r="V172">
        <v>1.1405103535688901</v>
      </c>
      <c r="W172">
        <v>-9.9922404661322393</v>
      </c>
      <c r="X172">
        <v>182.94518408400401</v>
      </c>
      <c r="Y172">
        <v>0</v>
      </c>
      <c r="Z172">
        <v>1.5418216394937101</v>
      </c>
      <c r="AA172">
        <v>-9.6058277219411998</v>
      </c>
      <c r="AB172">
        <v>88.565806307975393</v>
      </c>
      <c r="AC172">
        <v>0</v>
      </c>
      <c r="AD172">
        <v>2.0800907749999999</v>
      </c>
      <c r="AE172">
        <v>-8.2479356330000009</v>
      </c>
      <c r="AF172">
        <v>218.50126220000001</v>
      </c>
      <c r="AG172">
        <v>0</v>
      </c>
      <c r="AH172">
        <v>2.13858707578264</v>
      </c>
      <c r="AI172">
        <v>-8.6863530382620304</v>
      </c>
      <c r="AJ172">
        <v>130.14530744097999</v>
      </c>
      <c r="AK172">
        <v>0</v>
      </c>
      <c r="AL172">
        <v>5.0488874690000003</v>
      </c>
      <c r="AM172">
        <v>-2.1674818459999998</v>
      </c>
      <c r="AN172">
        <v>296.24856840000001</v>
      </c>
      <c r="AO172">
        <v>0</v>
      </c>
      <c r="AP172">
        <v>1.6151955859109799</v>
      </c>
      <c r="AQ172">
        <v>-9.9399289481585402</v>
      </c>
      <c r="AR172">
        <v>173.12651752698</v>
      </c>
      <c r="AS172">
        <v>0</v>
      </c>
      <c r="AT172">
        <v>2.551233549</v>
      </c>
      <c r="AU172">
        <v>-5.6352029730000002</v>
      </c>
      <c r="AV172">
        <v>455.95952849999998</v>
      </c>
      <c r="AW172">
        <v>0</v>
      </c>
      <c r="AX172">
        <v>1.630514314</v>
      </c>
      <c r="AY172">
        <v>-9.8879117010000002</v>
      </c>
      <c r="AZ172">
        <v>43.899959879999997</v>
      </c>
      <c r="BA172">
        <v>0</v>
      </c>
      <c r="BB172">
        <v>2.0108147070000002</v>
      </c>
      <c r="BC172">
        <v>-8.2221924830000006</v>
      </c>
      <c r="BD172">
        <v>923.61386249999998</v>
      </c>
    </row>
    <row r="173" spans="1:56" x14ac:dyDescent="0.4">
      <c r="A173">
        <v>0</v>
      </c>
      <c r="B173">
        <v>3.1805947909999999</v>
      </c>
      <c r="C173">
        <v>-7.1558938339999996</v>
      </c>
      <c r="D173">
        <v>0.36904380399999998</v>
      </c>
      <c r="E173">
        <v>0</v>
      </c>
      <c r="F173">
        <v>2.2562204754074</v>
      </c>
      <c r="G173">
        <v>-1.7737111240610199</v>
      </c>
      <c r="H173">
        <v>20.160533466143502</v>
      </c>
      <c r="I173">
        <v>0</v>
      </c>
      <c r="J173">
        <v>2.259498658</v>
      </c>
      <c r="K173">
        <v>-6.5913828370000003</v>
      </c>
      <c r="L173">
        <v>4.0683286870000002</v>
      </c>
      <c r="M173">
        <v>0</v>
      </c>
      <c r="N173">
        <v>2.1323612725762899</v>
      </c>
      <c r="O173">
        <v>-4.7828785546001402</v>
      </c>
      <c r="P173">
        <v>31.115620880002002</v>
      </c>
      <c r="Q173">
        <v>0</v>
      </c>
      <c r="R173">
        <v>1.5485844870000001</v>
      </c>
      <c r="S173">
        <v>-9.6007383470000001</v>
      </c>
      <c r="T173">
        <v>82.921361590000004</v>
      </c>
      <c r="U173">
        <v>0</v>
      </c>
      <c r="V173">
        <v>2.1727377558404699</v>
      </c>
      <c r="W173">
        <v>-7.1043465762604203</v>
      </c>
      <c r="X173">
        <v>182.462487696029</v>
      </c>
      <c r="Y173">
        <v>0</v>
      </c>
      <c r="Z173">
        <v>1.27688967757668</v>
      </c>
      <c r="AA173">
        <v>-9.9852561142972398</v>
      </c>
      <c r="AB173">
        <v>76.989888161013297</v>
      </c>
      <c r="AC173">
        <v>0</v>
      </c>
      <c r="AD173">
        <v>2.0972169260000002</v>
      </c>
      <c r="AE173">
        <v>-8.5324597230000006</v>
      </c>
      <c r="AF173">
        <v>345.0821545</v>
      </c>
      <c r="AG173">
        <v>0</v>
      </c>
      <c r="AH173">
        <v>1.8415550425679901</v>
      </c>
      <c r="AI173">
        <v>-9.5750862841312898</v>
      </c>
      <c r="AJ173">
        <v>133.983453373017</v>
      </c>
      <c r="AK173">
        <v>0</v>
      </c>
      <c r="AL173">
        <v>1.815495758</v>
      </c>
      <c r="AM173">
        <v>-9.5222693110000005</v>
      </c>
      <c r="AN173">
        <v>429.46942419999999</v>
      </c>
      <c r="AO173">
        <v>0</v>
      </c>
      <c r="AP173">
        <v>2.8131130128722899</v>
      </c>
      <c r="AQ173">
        <v>-4.2280703826931196</v>
      </c>
      <c r="AR173">
        <v>136.83836383701399</v>
      </c>
      <c r="AS173">
        <v>0</v>
      </c>
      <c r="AT173">
        <v>2.3005059270000001</v>
      </c>
      <c r="AU173">
        <v>-6.5932377950000003</v>
      </c>
      <c r="AV173">
        <v>210.524235</v>
      </c>
      <c r="AW173">
        <v>0</v>
      </c>
      <c r="AX173">
        <v>1.644764458</v>
      </c>
      <c r="AY173">
        <v>-9.9005135010000007</v>
      </c>
      <c r="AZ173">
        <v>54.62714896</v>
      </c>
      <c r="BA173">
        <v>0</v>
      </c>
      <c r="BB173">
        <v>2.4526672359999999</v>
      </c>
      <c r="BC173">
        <v>-6.2506444959999996</v>
      </c>
      <c r="BD173">
        <v>625.76111400000002</v>
      </c>
    </row>
    <row r="174" spans="1:56" x14ac:dyDescent="0.4">
      <c r="A174">
        <v>0</v>
      </c>
      <c r="B174">
        <v>2.3630374189999999</v>
      </c>
      <c r="C174">
        <v>-3.7021623410000002</v>
      </c>
      <c r="D174">
        <v>0.39074440799999999</v>
      </c>
      <c r="E174">
        <v>0</v>
      </c>
      <c r="F174">
        <v>3.46450088350795</v>
      </c>
      <c r="G174">
        <v>-4.3658727998594902</v>
      </c>
      <c r="H174">
        <v>55.451536637032397</v>
      </c>
      <c r="I174">
        <v>0</v>
      </c>
      <c r="J174">
        <v>1.6706510649999999</v>
      </c>
      <c r="K174">
        <v>-8.4701472530000004</v>
      </c>
      <c r="L174">
        <v>4.2431723540000004</v>
      </c>
      <c r="M174">
        <v>0</v>
      </c>
      <c r="N174">
        <v>2.79518621016258</v>
      </c>
      <c r="O174">
        <v>-4.4176425547550497</v>
      </c>
      <c r="P174">
        <v>58.107028202997697</v>
      </c>
      <c r="Q174">
        <v>0</v>
      </c>
      <c r="R174">
        <v>1.958732814</v>
      </c>
      <c r="S174">
        <v>-9.4498059249999997</v>
      </c>
      <c r="T174">
        <v>82.710671980000001</v>
      </c>
      <c r="U174">
        <v>0</v>
      </c>
      <c r="V174">
        <v>1.67219662479946</v>
      </c>
      <c r="W174">
        <v>-9.4026192295185194</v>
      </c>
      <c r="X174">
        <v>178.77033091091999</v>
      </c>
      <c r="Y174">
        <v>0</v>
      </c>
      <c r="Z174">
        <v>4.7855183173216096</v>
      </c>
      <c r="AA174">
        <v>-2.46674031220364</v>
      </c>
      <c r="AB174">
        <v>37.286370127985698</v>
      </c>
      <c r="AC174">
        <v>0</v>
      </c>
      <c r="AD174">
        <v>1.393146746</v>
      </c>
      <c r="AE174">
        <v>-9.9904029839999993</v>
      </c>
      <c r="AF174">
        <v>438.57869140000003</v>
      </c>
      <c r="AG174">
        <v>0</v>
      </c>
      <c r="AH174">
        <v>1.7098279289910601</v>
      </c>
      <c r="AI174">
        <v>-9.6860169485433296</v>
      </c>
      <c r="AJ174">
        <v>95.509119463997195</v>
      </c>
      <c r="AK174">
        <v>0</v>
      </c>
      <c r="AL174">
        <v>2.8263920769999999</v>
      </c>
      <c r="AM174">
        <v>-2.3446337210000001</v>
      </c>
      <c r="AN174">
        <v>107.8662003</v>
      </c>
      <c r="AO174">
        <v>0</v>
      </c>
      <c r="AP174">
        <v>1.4593555122756601</v>
      </c>
      <c r="AQ174">
        <v>-9.9860366093363808</v>
      </c>
      <c r="AR174">
        <v>153.23813245500699</v>
      </c>
      <c r="AS174">
        <v>0</v>
      </c>
      <c r="AT174">
        <v>2.1338543639999998</v>
      </c>
      <c r="AU174">
        <v>-7.6044222990000003</v>
      </c>
      <c r="AV174">
        <v>254.83274750000001</v>
      </c>
      <c r="AW174">
        <v>0</v>
      </c>
      <c r="AX174">
        <v>1.5863060630000001</v>
      </c>
      <c r="AY174">
        <v>-9.9453105080000004</v>
      </c>
      <c r="AZ174">
        <v>36.350510479999997</v>
      </c>
      <c r="BA174">
        <v>0</v>
      </c>
      <c r="BB174">
        <v>1.656387284</v>
      </c>
      <c r="BC174">
        <v>-9.8541977890000005</v>
      </c>
      <c r="BD174">
        <v>1726.0935139999999</v>
      </c>
    </row>
    <row r="175" spans="1:56" x14ac:dyDescent="0.4">
      <c r="A175">
        <v>0</v>
      </c>
      <c r="B175">
        <v>2.2960228069999999</v>
      </c>
      <c r="C175">
        <v>-4.472146672</v>
      </c>
      <c r="D175">
        <v>0.61615964700000003</v>
      </c>
      <c r="E175">
        <v>0</v>
      </c>
      <c r="F175">
        <v>2.22338468934419</v>
      </c>
      <c r="G175">
        <v>-6.8329532218213798</v>
      </c>
      <c r="H175">
        <v>24.603278297930899</v>
      </c>
      <c r="I175">
        <v>0</v>
      </c>
      <c r="J175">
        <v>2.389817254</v>
      </c>
      <c r="K175">
        <v>-2.262965779</v>
      </c>
      <c r="L175">
        <v>4.6735260969999999</v>
      </c>
      <c r="M175">
        <v>0</v>
      </c>
      <c r="N175">
        <v>2.77727076404198</v>
      </c>
      <c r="O175">
        <v>-3.2266162486323799</v>
      </c>
      <c r="P175">
        <v>33.7111965500007</v>
      </c>
      <c r="Q175">
        <v>0</v>
      </c>
      <c r="R175">
        <v>1.6351828829999999</v>
      </c>
      <c r="S175">
        <v>-9.8166896749999992</v>
      </c>
      <c r="T175">
        <v>80.947760340000002</v>
      </c>
      <c r="U175">
        <v>0</v>
      </c>
      <c r="V175">
        <v>2.1541312260280301</v>
      </c>
      <c r="W175">
        <v>-8.3345593596804104</v>
      </c>
      <c r="X175">
        <v>177.273865489987</v>
      </c>
      <c r="Y175">
        <v>0</v>
      </c>
      <c r="Z175">
        <v>1.3871377773582101</v>
      </c>
      <c r="AA175">
        <v>-9.9447624377372605</v>
      </c>
      <c r="AB175">
        <v>66.288481857016393</v>
      </c>
      <c r="AC175">
        <v>0</v>
      </c>
      <c r="AD175">
        <v>3.2134014579999999</v>
      </c>
      <c r="AE175">
        <v>-1.4732601359999999</v>
      </c>
      <c r="AF175">
        <v>12.076694229999999</v>
      </c>
      <c r="AG175">
        <v>0</v>
      </c>
      <c r="AH175">
        <v>1.6027202382544701</v>
      </c>
      <c r="AI175">
        <v>-9.8685753651993302</v>
      </c>
      <c r="AJ175">
        <v>96.220787809987002</v>
      </c>
      <c r="AK175">
        <v>0</v>
      </c>
      <c r="AL175">
        <v>1.8738993079999999</v>
      </c>
      <c r="AM175">
        <v>-9.3936074000000005</v>
      </c>
      <c r="AN175">
        <v>506.25992509999998</v>
      </c>
      <c r="AO175">
        <v>0</v>
      </c>
      <c r="AP175">
        <v>1.68845173540293</v>
      </c>
      <c r="AQ175">
        <v>-9.7097400694520903</v>
      </c>
      <c r="AR175">
        <v>174.12017270299799</v>
      </c>
      <c r="AS175">
        <v>0</v>
      </c>
      <c r="AT175">
        <v>1.675105957</v>
      </c>
      <c r="AU175">
        <v>-9.7502533220000007</v>
      </c>
      <c r="AV175">
        <v>379.12029899999999</v>
      </c>
      <c r="AW175">
        <v>0</v>
      </c>
      <c r="AX175">
        <v>1.8195292759999999</v>
      </c>
      <c r="AY175">
        <v>-9.1353451680000006</v>
      </c>
      <c r="AZ175">
        <v>76.263824560000003</v>
      </c>
      <c r="BA175">
        <v>0</v>
      </c>
      <c r="BB175">
        <v>1.74961834</v>
      </c>
      <c r="BC175">
        <v>-9.5115467789999997</v>
      </c>
      <c r="BD175">
        <v>659.48636729999998</v>
      </c>
    </row>
    <row r="176" spans="1:56" x14ac:dyDescent="0.4">
      <c r="A176">
        <v>0</v>
      </c>
      <c r="B176">
        <v>3.1805947909999999</v>
      </c>
      <c r="C176">
        <v>-7.1558938339999996</v>
      </c>
      <c r="D176">
        <v>0.38136762000000002</v>
      </c>
      <c r="E176">
        <v>0</v>
      </c>
      <c r="F176">
        <v>2.1253382076928902</v>
      </c>
      <c r="G176">
        <v>-9.5704765159205696</v>
      </c>
      <c r="H176">
        <v>228.67165663209701</v>
      </c>
      <c r="I176">
        <v>0</v>
      </c>
      <c r="J176">
        <v>1.8403010040000001</v>
      </c>
      <c r="K176">
        <v>-7.6978756979999998</v>
      </c>
      <c r="L176">
        <v>4.3207459420000003</v>
      </c>
      <c r="M176">
        <v>0</v>
      </c>
      <c r="N176">
        <v>2.0177682441945</v>
      </c>
      <c r="O176">
        <v>-6.6468737493023502</v>
      </c>
      <c r="P176">
        <v>76.686220331997902</v>
      </c>
      <c r="Q176">
        <v>0</v>
      </c>
      <c r="R176">
        <v>2.1200966979999998</v>
      </c>
      <c r="S176">
        <v>-9.2037943529999993</v>
      </c>
      <c r="T176">
        <v>82.005149470000006</v>
      </c>
      <c r="U176">
        <v>0</v>
      </c>
      <c r="V176">
        <v>2.9025827033441698</v>
      </c>
      <c r="W176">
        <v>-7.7133442985152998</v>
      </c>
      <c r="X176">
        <v>176.559272573009</v>
      </c>
      <c r="Y176">
        <v>0</v>
      </c>
      <c r="Z176">
        <v>1.2447703065389799</v>
      </c>
      <c r="AA176">
        <v>-9.9762693345732298</v>
      </c>
      <c r="AB176">
        <v>74.916664051997898</v>
      </c>
      <c r="AC176">
        <v>0</v>
      </c>
      <c r="AD176">
        <v>1.596651475</v>
      </c>
      <c r="AE176">
        <v>-9.8565728769999996</v>
      </c>
      <c r="AF176">
        <v>430.59820079999997</v>
      </c>
      <c r="AG176">
        <v>0</v>
      </c>
      <c r="AH176">
        <v>1.92264591526907</v>
      </c>
      <c r="AI176">
        <v>-9.1078070283989305</v>
      </c>
      <c r="AJ176">
        <v>127.03249226801501</v>
      </c>
      <c r="AK176">
        <v>0</v>
      </c>
      <c r="AL176">
        <v>1.8445817369999999</v>
      </c>
      <c r="AM176">
        <v>-9.3657663549999999</v>
      </c>
      <c r="AN176">
        <v>596.74525510000001</v>
      </c>
      <c r="AO176">
        <v>0</v>
      </c>
      <c r="AP176">
        <v>1.4415344560441401</v>
      </c>
      <c r="AQ176">
        <v>-9.9881535753841</v>
      </c>
      <c r="AR176">
        <v>84.997628443001304</v>
      </c>
      <c r="AS176">
        <v>0</v>
      </c>
      <c r="AT176">
        <v>2.3017405979999999</v>
      </c>
      <c r="AU176">
        <v>-6.8451035710000001</v>
      </c>
      <c r="AV176">
        <v>582.29923670000005</v>
      </c>
      <c r="AW176">
        <v>0</v>
      </c>
      <c r="AX176">
        <v>1.4449046759999999</v>
      </c>
      <c r="AY176">
        <v>-9.9877657989999999</v>
      </c>
      <c r="AZ176">
        <v>43.47738021</v>
      </c>
      <c r="BA176">
        <v>0</v>
      </c>
      <c r="BB176">
        <v>1.691052335</v>
      </c>
      <c r="BC176">
        <v>-9.7504839279999995</v>
      </c>
      <c r="BD176">
        <v>721.66490899999997</v>
      </c>
    </row>
    <row r="177" spans="1:56" x14ac:dyDescent="0.4">
      <c r="A177">
        <v>0</v>
      </c>
      <c r="B177">
        <v>1.772725986</v>
      </c>
      <c r="C177">
        <v>-5.1783550619999996</v>
      </c>
      <c r="D177">
        <v>0.37259822300000001</v>
      </c>
      <c r="E177">
        <v>0</v>
      </c>
      <c r="F177">
        <v>2.30175983341999</v>
      </c>
      <c r="G177">
        <v>-7.1060428534465396</v>
      </c>
      <c r="H177">
        <v>1383.31335749919</v>
      </c>
      <c r="I177">
        <v>0</v>
      </c>
      <c r="J177">
        <v>3.0643636349999999</v>
      </c>
      <c r="K177">
        <v>-1.7064266850000001</v>
      </c>
      <c r="L177">
        <v>2.6888044940000002</v>
      </c>
      <c r="M177">
        <v>0</v>
      </c>
      <c r="N177">
        <v>2.8622311061725001</v>
      </c>
      <c r="O177">
        <v>-2.67743701121515</v>
      </c>
      <c r="P177">
        <v>23.920221111002299</v>
      </c>
      <c r="Q177">
        <v>0</v>
      </c>
      <c r="R177">
        <v>0.98052722699999995</v>
      </c>
      <c r="S177">
        <v>-9.7207447309999999</v>
      </c>
      <c r="T177">
        <v>55.924535509999998</v>
      </c>
      <c r="U177">
        <v>0</v>
      </c>
      <c r="V177">
        <v>2.1401648667569599</v>
      </c>
      <c r="W177">
        <v>-7.3445406576402199</v>
      </c>
      <c r="X177">
        <v>176.37090261897501</v>
      </c>
      <c r="Y177">
        <v>0</v>
      </c>
      <c r="Z177">
        <v>1.54923854426983</v>
      </c>
      <c r="AA177">
        <v>-9.9689810325987107</v>
      </c>
      <c r="AB177">
        <v>93.3826295590261</v>
      </c>
      <c r="AC177">
        <v>0</v>
      </c>
      <c r="AD177">
        <v>2.2726716910000002</v>
      </c>
      <c r="AE177">
        <v>-7.0187655260000001</v>
      </c>
      <c r="AF177">
        <v>195.13215489999999</v>
      </c>
      <c r="AG177">
        <v>0</v>
      </c>
      <c r="AH177">
        <v>1.57653275462872</v>
      </c>
      <c r="AI177">
        <v>-9.9080795489902709</v>
      </c>
      <c r="AJ177">
        <v>137.77539914700901</v>
      </c>
      <c r="AK177">
        <v>0</v>
      </c>
      <c r="AL177">
        <v>1.659508609</v>
      </c>
      <c r="AM177">
        <v>-9.8666797689999992</v>
      </c>
      <c r="AN177">
        <v>1286.29339</v>
      </c>
      <c r="AO177">
        <v>0</v>
      </c>
      <c r="AP177">
        <v>1.4874695784756</v>
      </c>
      <c r="AQ177">
        <v>-9.9804703224856297</v>
      </c>
      <c r="AR177">
        <v>158.54602860799</v>
      </c>
      <c r="AS177">
        <v>0</v>
      </c>
      <c r="AT177">
        <v>2.3047349939999999</v>
      </c>
      <c r="AU177">
        <v>-6.846865438</v>
      </c>
      <c r="AV177">
        <v>614.35669059999998</v>
      </c>
      <c r="AW177">
        <v>0</v>
      </c>
      <c r="AX177">
        <v>2.3334213789999998</v>
      </c>
      <c r="AY177">
        <v>-6.7338679819999996</v>
      </c>
      <c r="AZ177">
        <v>94.671068469999994</v>
      </c>
      <c r="BA177">
        <v>0</v>
      </c>
      <c r="BB177">
        <v>1.956804148</v>
      </c>
      <c r="BC177">
        <v>-8.5551967599999994</v>
      </c>
      <c r="BD177">
        <v>383.77270850000002</v>
      </c>
    </row>
    <row r="178" spans="1:56" x14ac:dyDescent="0.4">
      <c r="A178">
        <v>0</v>
      </c>
      <c r="B178">
        <v>2.9032337849999998</v>
      </c>
      <c r="C178">
        <v>-1.5068369749999999</v>
      </c>
      <c r="D178">
        <v>0.37939684699999998</v>
      </c>
      <c r="E178">
        <v>0</v>
      </c>
      <c r="F178">
        <v>2.10306078095295</v>
      </c>
      <c r="G178">
        <v>-4.8425048150847996</v>
      </c>
      <c r="H178">
        <v>41.811583786038597</v>
      </c>
      <c r="I178">
        <v>0</v>
      </c>
      <c r="J178">
        <v>1.769207339</v>
      </c>
      <c r="K178">
        <v>-8.1262755220000003</v>
      </c>
      <c r="L178">
        <v>2.3371891260000002</v>
      </c>
      <c r="M178">
        <v>0</v>
      </c>
      <c r="N178">
        <v>1.6876866256363801</v>
      </c>
      <c r="O178">
        <v>-8.7060488971967196</v>
      </c>
      <c r="P178">
        <v>91.048624427996401</v>
      </c>
      <c r="Q178">
        <v>0</v>
      </c>
      <c r="R178">
        <v>2.6032822119999999</v>
      </c>
      <c r="S178">
        <v>-8.6197863679999998</v>
      </c>
      <c r="T178">
        <v>83.194130319999999</v>
      </c>
      <c r="U178">
        <v>0</v>
      </c>
      <c r="V178">
        <v>2.8326752137257301</v>
      </c>
      <c r="W178">
        <v>-5.9661782077765304</v>
      </c>
      <c r="X178">
        <v>172.24712770897801</v>
      </c>
      <c r="Y178">
        <v>0</v>
      </c>
      <c r="Z178">
        <v>1.6977755073510301</v>
      </c>
      <c r="AA178">
        <v>-9.7326313293515199</v>
      </c>
      <c r="AB178">
        <v>90.791441373992697</v>
      </c>
      <c r="AC178">
        <v>0</v>
      </c>
      <c r="AD178">
        <v>1.9034306270000001</v>
      </c>
      <c r="AE178">
        <v>-8.8404790890000005</v>
      </c>
      <c r="AF178">
        <v>531.59621300000003</v>
      </c>
      <c r="AG178">
        <v>0</v>
      </c>
      <c r="AH178">
        <v>1.5923247723343801</v>
      </c>
      <c r="AI178">
        <v>-9.9500850211446394</v>
      </c>
      <c r="AJ178">
        <v>99.163370639987903</v>
      </c>
      <c r="AK178">
        <v>0</v>
      </c>
      <c r="AL178">
        <v>2.7906717080000001</v>
      </c>
      <c r="AM178">
        <v>-4.612349418</v>
      </c>
      <c r="AN178">
        <v>228.36886329999999</v>
      </c>
      <c r="AO178">
        <v>0</v>
      </c>
      <c r="AP178">
        <v>1.6989782337248001</v>
      </c>
      <c r="AQ178">
        <v>-9.6690301754627601</v>
      </c>
      <c r="AR178">
        <v>170.14975316502299</v>
      </c>
      <c r="AS178">
        <v>0</v>
      </c>
      <c r="AT178">
        <v>3.0125045250000002</v>
      </c>
      <c r="AU178">
        <v>-3.5777991469999999</v>
      </c>
      <c r="AV178">
        <v>285.74268009999997</v>
      </c>
      <c r="AW178">
        <v>0</v>
      </c>
      <c r="AX178">
        <v>1.6594310569999999</v>
      </c>
      <c r="AY178">
        <v>-9.8724257939999998</v>
      </c>
      <c r="AZ178">
        <v>94.509303849999995</v>
      </c>
      <c r="BA178">
        <v>0</v>
      </c>
      <c r="BB178">
        <v>2.2946612380000002</v>
      </c>
      <c r="BC178">
        <v>-6.7664058059999999</v>
      </c>
      <c r="BD178">
        <v>742.91092519999995</v>
      </c>
    </row>
    <row r="179" spans="1:56" x14ac:dyDescent="0.4">
      <c r="A179">
        <v>0</v>
      </c>
      <c r="B179">
        <v>1.7057578019999999</v>
      </c>
      <c r="C179">
        <v>-1.6074106990000001</v>
      </c>
      <c r="D179">
        <v>0.50305656499999996</v>
      </c>
      <c r="E179">
        <v>0</v>
      </c>
      <c r="F179">
        <v>1.76944683358412</v>
      </c>
      <c r="G179">
        <v>-9.9923260728932597</v>
      </c>
      <c r="H179">
        <v>221.29205457889401</v>
      </c>
      <c r="I179">
        <v>0</v>
      </c>
      <c r="J179">
        <v>1.7970617600000001</v>
      </c>
      <c r="K179">
        <v>-7.9597245430000001</v>
      </c>
      <c r="L179">
        <v>4.8638542559999998</v>
      </c>
      <c r="M179">
        <v>0</v>
      </c>
      <c r="N179">
        <v>2.7621849695458498</v>
      </c>
      <c r="O179">
        <v>-5.9949852342935301</v>
      </c>
      <c r="P179">
        <v>72.393485705004395</v>
      </c>
      <c r="Q179">
        <v>0</v>
      </c>
      <c r="R179">
        <v>1.5853847130000001</v>
      </c>
      <c r="S179">
        <v>-9.9194466670000008</v>
      </c>
      <c r="T179">
        <v>57.489985679999997</v>
      </c>
      <c r="U179">
        <v>0</v>
      </c>
      <c r="V179">
        <v>3.19350689474865</v>
      </c>
      <c r="W179">
        <v>-3.0219408582326102</v>
      </c>
      <c r="X179">
        <v>162.93064143601799</v>
      </c>
      <c r="Y179">
        <v>0</v>
      </c>
      <c r="Z179">
        <v>1.5999757424741201</v>
      </c>
      <c r="AA179">
        <v>-9.9229755358252998</v>
      </c>
      <c r="AB179">
        <v>93.9446455650031</v>
      </c>
      <c r="AC179">
        <v>0</v>
      </c>
      <c r="AD179">
        <v>1.652232205</v>
      </c>
      <c r="AE179">
        <v>-9.7799448380000005</v>
      </c>
      <c r="AF179">
        <v>813.73167990000002</v>
      </c>
      <c r="AG179">
        <v>0</v>
      </c>
      <c r="AH179">
        <v>2.4052845262769398</v>
      </c>
      <c r="AI179">
        <v>-7.8466184939165702</v>
      </c>
      <c r="AJ179">
        <v>92.366670993011198</v>
      </c>
      <c r="AK179">
        <v>0</v>
      </c>
      <c r="AL179">
        <v>2.4001440600000001</v>
      </c>
      <c r="AM179">
        <v>-7.1028542180000001</v>
      </c>
      <c r="AN179">
        <v>348.32077829999997</v>
      </c>
      <c r="AO179">
        <v>0</v>
      </c>
      <c r="AP179">
        <v>1.47598647999497</v>
      </c>
      <c r="AQ179">
        <v>-9.9624738663013499</v>
      </c>
      <c r="AR179">
        <v>96.945789110002806</v>
      </c>
      <c r="AS179">
        <v>0</v>
      </c>
      <c r="AT179">
        <v>2.0465043970000001</v>
      </c>
      <c r="AU179">
        <v>-8.0263993960000004</v>
      </c>
      <c r="AV179">
        <v>954.46746770000004</v>
      </c>
      <c r="AW179">
        <v>0</v>
      </c>
      <c r="AX179">
        <v>1.492412933</v>
      </c>
      <c r="AY179">
        <v>-9.9812508839999996</v>
      </c>
      <c r="AZ179">
        <v>36.342459470000001</v>
      </c>
      <c r="BA179">
        <v>0</v>
      </c>
      <c r="BB179">
        <v>1.472205964</v>
      </c>
      <c r="BC179">
        <v>-9.9860961269999997</v>
      </c>
      <c r="BD179">
        <v>2074.4461889999998</v>
      </c>
    </row>
    <row r="180" spans="1:56" x14ac:dyDescent="0.4">
      <c r="A180">
        <v>0</v>
      </c>
      <c r="B180">
        <v>1.8372239990000001</v>
      </c>
      <c r="C180">
        <v>-3.7735961589999998</v>
      </c>
      <c r="D180">
        <v>0.43954485999999998</v>
      </c>
      <c r="E180">
        <v>0</v>
      </c>
      <c r="F180">
        <v>2.19625179051671</v>
      </c>
      <c r="G180">
        <v>-8.7506021476871094</v>
      </c>
      <c r="H180">
        <v>96.906043996103094</v>
      </c>
      <c r="I180">
        <v>0</v>
      </c>
      <c r="J180">
        <v>2.2819404809999999</v>
      </c>
      <c r="K180">
        <v>-6.7689607230000002</v>
      </c>
      <c r="L180">
        <v>5.6317580979999997</v>
      </c>
      <c r="M180">
        <v>0</v>
      </c>
      <c r="N180">
        <v>2.03163318349258</v>
      </c>
      <c r="O180">
        <v>-6.3810333359923996</v>
      </c>
      <c r="P180">
        <v>46.558821046004503</v>
      </c>
      <c r="Q180">
        <v>0</v>
      </c>
      <c r="R180">
        <v>2.8100217949999999</v>
      </c>
      <c r="S180">
        <v>-1.8328696879999999</v>
      </c>
      <c r="T180">
        <v>48.361564280000003</v>
      </c>
      <c r="U180">
        <v>0</v>
      </c>
      <c r="V180">
        <v>2.4587217118507798</v>
      </c>
      <c r="W180">
        <v>-8.4540838001209604</v>
      </c>
      <c r="X180">
        <v>160.55345547999599</v>
      </c>
      <c r="Y180">
        <v>0</v>
      </c>
      <c r="Z180">
        <v>1.38110775116039</v>
      </c>
      <c r="AA180">
        <v>-9.9920511489257393</v>
      </c>
      <c r="AB180">
        <v>117.834355302999</v>
      </c>
      <c r="AC180">
        <v>0</v>
      </c>
      <c r="AD180">
        <v>1.738138376</v>
      </c>
      <c r="AE180">
        <v>-9.5280317100000005</v>
      </c>
      <c r="AF180">
        <v>727.39399779999997</v>
      </c>
      <c r="AG180">
        <v>0</v>
      </c>
      <c r="AH180">
        <v>2.51036266090372</v>
      </c>
      <c r="AI180">
        <v>-1.45966676648119</v>
      </c>
      <c r="AJ180">
        <v>80.662785759981404</v>
      </c>
      <c r="AK180">
        <v>0</v>
      </c>
      <c r="AL180">
        <v>3.4119963430000002</v>
      </c>
      <c r="AM180">
        <v>-4.3742570340000002</v>
      </c>
      <c r="AN180">
        <v>327.33206280000002</v>
      </c>
      <c r="AO180">
        <v>0</v>
      </c>
      <c r="AP180">
        <v>1.43408519070012</v>
      </c>
      <c r="AQ180">
        <v>-9.9753666490733099</v>
      </c>
      <c r="AR180">
        <v>151.91633922199199</v>
      </c>
      <c r="AS180">
        <v>0</v>
      </c>
      <c r="AT180">
        <v>1.7726449259999999</v>
      </c>
      <c r="AU180">
        <v>-9.5060148640000008</v>
      </c>
      <c r="AV180">
        <v>1220.3549310000001</v>
      </c>
      <c r="AW180">
        <v>0</v>
      </c>
      <c r="AX180">
        <v>3.1700849199999999</v>
      </c>
      <c r="AY180">
        <v>-3.362201555</v>
      </c>
      <c r="AZ180">
        <v>43.807551789999998</v>
      </c>
      <c r="BA180">
        <v>0</v>
      </c>
      <c r="BB180">
        <v>2.113801686</v>
      </c>
      <c r="BC180">
        <v>-7.5521038899999997</v>
      </c>
      <c r="BD180">
        <v>1330.3441949999999</v>
      </c>
    </row>
    <row r="181" spans="1:56" x14ac:dyDescent="0.4">
      <c r="A181">
        <v>0</v>
      </c>
      <c r="B181">
        <v>3.6323781049999999</v>
      </c>
      <c r="C181">
        <v>-2.0709322889999999</v>
      </c>
      <c r="D181">
        <v>0.43918564300000001</v>
      </c>
      <c r="E181">
        <v>0</v>
      </c>
      <c r="F181">
        <v>2.90323378491115</v>
      </c>
      <c r="G181">
        <v>-1.5068369745519701</v>
      </c>
      <c r="H181">
        <v>133.79101029993001</v>
      </c>
      <c r="I181">
        <v>0</v>
      </c>
      <c r="J181">
        <v>2.0322350999999998</v>
      </c>
      <c r="K181">
        <v>-6.8710028139999997</v>
      </c>
      <c r="L181">
        <v>2.3443294479999999</v>
      </c>
      <c r="M181">
        <v>0</v>
      </c>
      <c r="N181">
        <v>2.1265198584949698</v>
      </c>
      <c r="O181">
        <v>-0.94284399657345397</v>
      </c>
      <c r="P181">
        <v>4.4885387260001099</v>
      </c>
      <c r="Q181">
        <v>0</v>
      </c>
      <c r="R181">
        <v>2.2427117750000001</v>
      </c>
      <c r="S181">
        <v>-7.3546313960000003</v>
      </c>
      <c r="T181">
        <v>57.083551780000001</v>
      </c>
      <c r="U181">
        <v>0</v>
      </c>
      <c r="V181">
        <v>2.93633692596678</v>
      </c>
      <c r="W181">
        <v>-7.7574344044847301</v>
      </c>
      <c r="X181">
        <v>159.80076929001299</v>
      </c>
      <c r="Y181">
        <v>0</v>
      </c>
      <c r="Z181">
        <v>0.91553219452997603</v>
      </c>
      <c r="AA181">
        <v>-9.9994024884994595</v>
      </c>
      <c r="AB181">
        <v>66.534944690996696</v>
      </c>
      <c r="AC181">
        <v>0</v>
      </c>
      <c r="AD181">
        <v>2.1842094329999999</v>
      </c>
      <c r="AE181">
        <v>-1.3550019200000001</v>
      </c>
      <c r="AF181">
        <v>21.036217539999999</v>
      </c>
      <c r="AG181">
        <v>0</v>
      </c>
      <c r="AH181">
        <v>1.65424161101494</v>
      </c>
      <c r="AI181">
        <v>-9.8835847582974505</v>
      </c>
      <c r="AJ181">
        <v>128.684077673009</v>
      </c>
      <c r="AK181">
        <v>0</v>
      </c>
      <c r="AL181">
        <v>2.83614064</v>
      </c>
      <c r="AM181">
        <v>-4.176569787</v>
      </c>
      <c r="AN181">
        <v>214.1964644</v>
      </c>
      <c r="AO181">
        <v>0</v>
      </c>
      <c r="AP181">
        <v>1.50314877362216</v>
      </c>
      <c r="AQ181">
        <v>-9.9757456503685802</v>
      </c>
      <c r="AR181">
        <v>149.803891716001</v>
      </c>
      <c r="AS181">
        <v>0</v>
      </c>
      <c r="AT181">
        <v>1.4927267529999999</v>
      </c>
      <c r="AU181">
        <v>-9.9751564599999991</v>
      </c>
      <c r="AV181">
        <v>1891.4638729999999</v>
      </c>
      <c r="AW181">
        <v>0</v>
      </c>
      <c r="AX181">
        <v>1.6773317910000001</v>
      </c>
      <c r="AY181">
        <v>-9.8099385780000006</v>
      </c>
      <c r="AZ181">
        <v>54.629313680000003</v>
      </c>
      <c r="BA181">
        <v>0</v>
      </c>
      <c r="BB181">
        <v>3.3610451800000001</v>
      </c>
      <c r="BC181">
        <v>-3.4197861289999998</v>
      </c>
      <c r="BD181">
        <v>695.8019299</v>
      </c>
    </row>
    <row r="182" spans="1:56" x14ac:dyDescent="0.4">
      <c r="A182">
        <v>0</v>
      </c>
      <c r="B182">
        <v>2.682152324</v>
      </c>
      <c r="C182">
        <v>-1.88779813</v>
      </c>
      <c r="D182">
        <v>0.46988358600000002</v>
      </c>
      <c r="E182">
        <v>0</v>
      </c>
      <c r="F182">
        <v>2.10395492588126</v>
      </c>
      <c r="G182">
        <v>-1.87006978143693</v>
      </c>
      <c r="H182">
        <v>4.87766818795353</v>
      </c>
      <c r="I182">
        <v>0</v>
      </c>
      <c r="J182">
        <v>2.5697301229999998</v>
      </c>
      <c r="K182">
        <v>-4.6913500069999996</v>
      </c>
      <c r="L182">
        <v>4.3324854620000002</v>
      </c>
      <c r="M182">
        <v>0</v>
      </c>
      <c r="N182">
        <v>2.1519442250977798</v>
      </c>
      <c r="O182">
        <v>-6.2182834807617899</v>
      </c>
      <c r="P182">
        <v>30.8853254729983</v>
      </c>
      <c r="Q182">
        <v>0</v>
      </c>
      <c r="R182">
        <v>4.5361837549999997</v>
      </c>
      <c r="S182">
        <v>-1.111882321</v>
      </c>
      <c r="T182">
        <v>56.302913760000003</v>
      </c>
      <c r="U182">
        <v>0</v>
      </c>
      <c r="V182">
        <v>1.9551485168910001</v>
      </c>
      <c r="W182">
        <v>-9.0399416152011707</v>
      </c>
      <c r="X182">
        <v>158.369724253003</v>
      </c>
      <c r="Y182">
        <v>0</v>
      </c>
      <c r="Z182">
        <v>1.17133833786719</v>
      </c>
      <c r="AA182">
        <v>-9.9887140878555005</v>
      </c>
      <c r="AB182">
        <v>94.346261990984203</v>
      </c>
      <c r="AC182">
        <v>0</v>
      </c>
      <c r="AD182">
        <v>1.578769337</v>
      </c>
      <c r="AE182">
        <v>-9.8627225959999993</v>
      </c>
      <c r="AF182">
        <v>725.81837419999999</v>
      </c>
      <c r="AG182">
        <v>0</v>
      </c>
      <c r="AH182">
        <v>1.7310306235538799</v>
      </c>
      <c r="AI182">
        <v>-9.6171690638704899</v>
      </c>
      <c r="AJ182">
        <v>92.213546062994197</v>
      </c>
      <c r="AK182">
        <v>0</v>
      </c>
      <c r="AL182">
        <v>2.118152689</v>
      </c>
      <c r="AM182">
        <v>-7.8109645519999997</v>
      </c>
      <c r="AN182">
        <v>524.07059179999999</v>
      </c>
      <c r="AO182">
        <v>0</v>
      </c>
      <c r="AP182">
        <v>1.6322035353609601</v>
      </c>
      <c r="AQ182">
        <v>-9.9036393104815694</v>
      </c>
      <c r="AR182">
        <v>131.46173517400101</v>
      </c>
      <c r="AS182">
        <v>0</v>
      </c>
      <c r="AT182">
        <v>2.9001632079999999</v>
      </c>
      <c r="AU182">
        <v>-4.2409700900000002</v>
      </c>
      <c r="AV182">
        <v>349.26443469999998</v>
      </c>
      <c r="AW182">
        <v>0</v>
      </c>
      <c r="AX182">
        <v>1.6335798969999999</v>
      </c>
      <c r="AY182">
        <v>-9.9112858880000001</v>
      </c>
      <c r="AZ182">
        <v>36.396393449999998</v>
      </c>
      <c r="BA182">
        <v>0</v>
      </c>
      <c r="BB182">
        <v>1.9154973280000001</v>
      </c>
      <c r="BC182">
        <v>-8.728217248</v>
      </c>
      <c r="BD182">
        <v>1466.5239979999999</v>
      </c>
    </row>
    <row r="183" spans="1:56" x14ac:dyDescent="0.4">
      <c r="A183">
        <v>0</v>
      </c>
      <c r="B183">
        <v>2.9879598810000001</v>
      </c>
      <c r="C183">
        <v>-7.3228637040000004</v>
      </c>
      <c r="D183">
        <v>0.45314712099999999</v>
      </c>
      <c r="E183">
        <v>0</v>
      </c>
      <c r="F183">
        <v>1.94239095081621</v>
      </c>
      <c r="G183">
        <v>-9.9743183376325</v>
      </c>
      <c r="H183">
        <v>80.742550267139407</v>
      </c>
      <c r="I183">
        <v>0</v>
      </c>
      <c r="J183">
        <v>2.1216639850000001</v>
      </c>
      <c r="K183">
        <v>-7.101706751</v>
      </c>
      <c r="L183">
        <v>5.4747938439999997</v>
      </c>
      <c r="M183">
        <v>0</v>
      </c>
      <c r="N183">
        <v>2.1224299331136098</v>
      </c>
      <c r="O183">
        <v>-6.2695808272733498</v>
      </c>
      <c r="P183">
        <v>106.374698204002</v>
      </c>
      <c r="Q183">
        <v>0</v>
      </c>
      <c r="R183">
        <v>1.097029163</v>
      </c>
      <c r="S183">
        <v>-9.9532463769999993</v>
      </c>
      <c r="T183">
        <v>50.049975080000003</v>
      </c>
      <c r="U183">
        <v>0</v>
      </c>
      <c r="V183">
        <v>1.7386574071216201</v>
      </c>
      <c r="W183">
        <v>-8.9453624556741094</v>
      </c>
      <c r="X183">
        <v>157.61510584998101</v>
      </c>
      <c r="Y183">
        <v>0</v>
      </c>
      <c r="Z183">
        <v>2.3230547762371501</v>
      </c>
      <c r="AA183">
        <v>-6.8164140381482499</v>
      </c>
      <c r="AB183">
        <v>88.628567595005705</v>
      </c>
      <c r="AC183">
        <v>0</v>
      </c>
      <c r="AD183">
        <v>1.8475713899999999</v>
      </c>
      <c r="AE183">
        <v>-9.089491593</v>
      </c>
      <c r="AF183">
        <v>636.56350769999995</v>
      </c>
      <c r="AG183">
        <v>0</v>
      </c>
      <c r="AH183">
        <v>1.6379599912117799</v>
      </c>
      <c r="AI183">
        <v>-9.8719491283922292</v>
      </c>
      <c r="AJ183">
        <v>81.261768391006598</v>
      </c>
      <c r="AK183">
        <v>0</v>
      </c>
      <c r="AL183">
        <v>2.9131003880000002</v>
      </c>
      <c r="AM183">
        <v>-3.967492977</v>
      </c>
      <c r="AN183">
        <v>260.22480180000002</v>
      </c>
      <c r="AO183">
        <v>0</v>
      </c>
      <c r="AP183">
        <v>1.81909627223207</v>
      </c>
      <c r="AQ183">
        <v>-1.1648734574035999</v>
      </c>
      <c r="AR183">
        <v>79.963168297981596</v>
      </c>
      <c r="AS183">
        <v>0</v>
      </c>
      <c r="AT183">
        <v>1.665747069</v>
      </c>
      <c r="AU183">
        <v>-9.8629812529999992</v>
      </c>
      <c r="AV183">
        <v>13809.34208</v>
      </c>
      <c r="AW183">
        <v>0</v>
      </c>
      <c r="AX183">
        <v>1.638591302</v>
      </c>
      <c r="AY183">
        <v>-9.9123099710000009</v>
      </c>
      <c r="AZ183">
        <v>94.238403500000004</v>
      </c>
      <c r="BA183">
        <v>0</v>
      </c>
      <c r="BB183">
        <v>3.3677250569999999</v>
      </c>
      <c r="BC183">
        <v>-3.278370464</v>
      </c>
      <c r="BD183">
        <v>581.80807049999999</v>
      </c>
    </row>
    <row r="184" spans="1:56" x14ac:dyDescent="0.4">
      <c r="A184">
        <v>0</v>
      </c>
      <c r="B184">
        <v>3.603302775</v>
      </c>
      <c r="C184">
        <v>-3.237628087</v>
      </c>
      <c r="D184">
        <v>0.40875629899999999</v>
      </c>
      <c r="E184">
        <v>0</v>
      </c>
      <c r="F184">
        <v>4.2288953100968003</v>
      </c>
      <c r="G184">
        <v>-4.9509059463450296</v>
      </c>
      <c r="H184">
        <v>241.70429104799399</v>
      </c>
      <c r="I184">
        <v>0</v>
      </c>
      <c r="J184">
        <v>1.6854342360000001</v>
      </c>
      <c r="K184">
        <v>-8.2292663610000005</v>
      </c>
      <c r="L184">
        <v>4.7949737460000001</v>
      </c>
      <c r="M184">
        <v>0</v>
      </c>
      <c r="N184">
        <v>2.60890500535703</v>
      </c>
      <c r="O184">
        <v>-3.4016038643092599</v>
      </c>
      <c r="P184">
        <v>35.588857262999198</v>
      </c>
      <c r="Q184">
        <v>0</v>
      </c>
      <c r="R184">
        <v>1.598407079</v>
      </c>
      <c r="S184">
        <v>-8.6456083110000002</v>
      </c>
      <c r="T184">
        <v>49.545116530000001</v>
      </c>
      <c r="U184">
        <v>0</v>
      </c>
      <c r="V184">
        <v>2.3725699091977401</v>
      </c>
      <c r="W184">
        <v>-5.9878288271780198</v>
      </c>
      <c r="X184">
        <v>157.40478562697501</v>
      </c>
      <c r="Y184">
        <v>0</v>
      </c>
      <c r="Z184">
        <v>1.3027089180564699</v>
      </c>
      <c r="AA184">
        <v>-9.9919911491081201</v>
      </c>
      <c r="AB184">
        <v>73.828107876994096</v>
      </c>
      <c r="AC184">
        <v>0</v>
      </c>
      <c r="AD184">
        <v>2.4467607830000002</v>
      </c>
      <c r="AE184">
        <v>-6.3025929679999999</v>
      </c>
      <c r="AF184">
        <v>309.67619380000002</v>
      </c>
      <c r="AG184">
        <v>0</v>
      </c>
      <c r="AH184">
        <v>1.6125284946808001</v>
      </c>
      <c r="AI184">
        <v>-9.9356001444863296</v>
      </c>
      <c r="AJ184">
        <v>136.61141628000701</v>
      </c>
      <c r="AK184">
        <v>0</v>
      </c>
      <c r="AL184">
        <v>3.9611409549999999</v>
      </c>
      <c r="AM184">
        <v>-3.2213530929999998</v>
      </c>
      <c r="AN184">
        <v>296.71838659999997</v>
      </c>
      <c r="AO184">
        <v>0</v>
      </c>
      <c r="AP184">
        <v>3.0089330365773699</v>
      </c>
      <c r="AQ184">
        <v>-4.2221559074893298</v>
      </c>
      <c r="AR184">
        <v>108.863576577015</v>
      </c>
      <c r="AS184">
        <v>0</v>
      </c>
      <c r="AT184">
        <v>1.5568038399999999</v>
      </c>
      <c r="AU184">
        <v>-9.9311553020000005</v>
      </c>
      <c r="AV184">
        <v>1681.846906</v>
      </c>
      <c r="AW184">
        <v>0</v>
      </c>
      <c r="AX184">
        <v>1.6032637380000001</v>
      </c>
      <c r="AY184">
        <v>-9.9521752259999996</v>
      </c>
      <c r="AZ184">
        <v>43.763625150000003</v>
      </c>
      <c r="BA184">
        <v>0</v>
      </c>
      <c r="BB184">
        <v>1.6642639960000001</v>
      </c>
      <c r="BC184">
        <v>-9.8384047520000006</v>
      </c>
      <c r="BD184">
        <v>2144.9286750000001</v>
      </c>
    </row>
    <row r="185" spans="1:56" x14ac:dyDescent="0.4">
      <c r="A185">
        <v>0</v>
      </c>
      <c r="B185">
        <v>1.5404283030000001</v>
      </c>
      <c r="C185">
        <v>-3.168066676</v>
      </c>
      <c r="D185">
        <v>0.75961730500000002</v>
      </c>
      <c r="E185">
        <v>0</v>
      </c>
      <c r="F185">
        <v>3.3067415443019601</v>
      </c>
      <c r="G185">
        <v>-2.1372698206064</v>
      </c>
      <c r="H185">
        <v>8.8091697539202798</v>
      </c>
      <c r="I185">
        <v>0</v>
      </c>
      <c r="J185">
        <v>2.070439328</v>
      </c>
      <c r="K185">
        <v>-7.1449384250000003</v>
      </c>
      <c r="L185">
        <v>4.5051149580000001</v>
      </c>
      <c r="M185">
        <v>0</v>
      </c>
      <c r="N185">
        <v>2.0217221726093202</v>
      </c>
      <c r="O185">
        <v>-6.9241213806281401</v>
      </c>
      <c r="P185">
        <v>81.721865297004101</v>
      </c>
      <c r="Q185">
        <v>0</v>
      </c>
      <c r="R185">
        <v>3.041423166</v>
      </c>
      <c r="S185">
        <v>-2.3025766480000001</v>
      </c>
      <c r="T185">
        <v>54.238002160000001</v>
      </c>
      <c r="U185">
        <v>0</v>
      </c>
      <c r="V185">
        <v>1.3127910346192999</v>
      </c>
      <c r="W185">
        <v>-9.2012669372622007</v>
      </c>
      <c r="X185">
        <v>152.42905045799799</v>
      </c>
      <c r="Y185">
        <v>0</v>
      </c>
      <c r="Z185">
        <v>1.96305925000401</v>
      </c>
      <c r="AA185">
        <v>-8.8617199112792395</v>
      </c>
      <c r="AB185">
        <v>65.2665110109956</v>
      </c>
      <c r="AC185">
        <v>0</v>
      </c>
      <c r="AD185">
        <v>2.4018625230000001</v>
      </c>
      <c r="AE185">
        <v>-6.6401281770000002</v>
      </c>
      <c r="AF185">
        <v>364.26770820000002</v>
      </c>
      <c r="AG185">
        <v>0</v>
      </c>
      <c r="AH185">
        <v>2.8040077426319701</v>
      </c>
      <c r="AI185">
        <v>-5.0244082554912</v>
      </c>
      <c r="AJ185">
        <v>138.07307751098401</v>
      </c>
      <c r="AK185">
        <v>0</v>
      </c>
      <c r="AL185">
        <v>1.749005243</v>
      </c>
      <c r="AM185">
        <v>-9.5359055080000008</v>
      </c>
      <c r="AN185">
        <v>712.26570819999995</v>
      </c>
      <c r="AO185">
        <v>0</v>
      </c>
      <c r="AP185">
        <v>1.6737112388381401</v>
      </c>
      <c r="AQ185">
        <v>-9.7723191939988308</v>
      </c>
      <c r="AR185">
        <v>98.294622489978707</v>
      </c>
      <c r="AS185">
        <v>0</v>
      </c>
      <c r="AT185">
        <v>1.765131024</v>
      </c>
      <c r="AU185">
        <v>-9.3921210570000007</v>
      </c>
      <c r="AV185">
        <v>1297.0391070000001</v>
      </c>
      <c r="AW185">
        <v>0</v>
      </c>
      <c r="AX185">
        <v>1.3660616480000001</v>
      </c>
      <c r="AY185">
        <v>-9.9885982000000002</v>
      </c>
      <c r="AZ185">
        <v>72.841898880000002</v>
      </c>
      <c r="BA185">
        <v>0</v>
      </c>
      <c r="BB185">
        <v>2.5094014090000001</v>
      </c>
      <c r="BC185">
        <v>-5.9899225620000003</v>
      </c>
      <c r="BD185">
        <v>781.84147099999996</v>
      </c>
    </row>
    <row r="186" spans="1:56" x14ac:dyDescent="0.4">
      <c r="A186">
        <v>0</v>
      </c>
      <c r="B186">
        <v>2.9484284230000002</v>
      </c>
      <c r="C186">
        <v>-6.8854135650000003</v>
      </c>
      <c r="D186">
        <v>0.47958214100000002</v>
      </c>
      <c r="E186">
        <v>0</v>
      </c>
      <c r="F186">
        <v>2.6112236675202198</v>
      </c>
      <c r="G186">
        <v>-7.2170758018469101</v>
      </c>
      <c r="H186">
        <v>107.15648248791599</v>
      </c>
      <c r="I186">
        <v>0</v>
      </c>
      <c r="J186">
        <v>2.1017039190000002</v>
      </c>
      <c r="K186">
        <v>-7.8099342170000003</v>
      </c>
      <c r="L186">
        <v>4.5491229129999997</v>
      </c>
      <c r="M186">
        <v>0</v>
      </c>
      <c r="N186">
        <v>2.6680951733135401</v>
      </c>
      <c r="O186">
        <v>-9.0951681902390593</v>
      </c>
      <c r="P186">
        <v>14.0274996549997</v>
      </c>
      <c r="Q186">
        <v>0</v>
      </c>
      <c r="R186">
        <v>1.521815785</v>
      </c>
      <c r="S186">
        <v>-9.1998335749999995</v>
      </c>
      <c r="T186">
        <v>45.633478740000001</v>
      </c>
      <c r="U186">
        <v>0</v>
      </c>
      <c r="V186">
        <v>1.7861232691204401</v>
      </c>
      <c r="W186">
        <v>-8.9518720449959996</v>
      </c>
      <c r="X186">
        <v>150.71351629495601</v>
      </c>
      <c r="Y186">
        <v>0</v>
      </c>
      <c r="Z186">
        <v>1.3934936915965801</v>
      </c>
      <c r="AA186">
        <v>-9.9833383838217191</v>
      </c>
      <c r="AB186">
        <v>73.565541449992395</v>
      </c>
      <c r="AC186">
        <v>0</v>
      </c>
      <c r="AD186">
        <v>1.5955047010000001</v>
      </c>
      <c r="AE186">
        <v>-9.8160386279999994</v>
      </c>
      <c r="AF186">
        <v>652.80697480000003</v>
      </c>
      <c r="AG186">
        <v>0</v>
      </c>
      <c r="AH186">
        <v>1.5291758058312399</v>
      </c>
      <c r="AI186">
        <v>-9.9653496193982694</v>
      </c>
      <c r="AJ186">
        <v>128.71921743499101</v>
      </c>
      <c r="AK186">
        <v>0</v>
      </c>
      <c r="AL186">
        <v>2.4045665779999998</v>
      </c>
      <c r="AM186">
        <v>-6.8322071959999997</v>
      </c>
      <c r="AN186">
        <v>481.3160689</v>
      </c>
      <c r="AO186">
        <v>0</v>
      </c>
      <c r="AP186">
        <v>1.5965378020105201</v>
      </c>
      <c r="AQ186">
        <v>-9.9454215028228905</v>
      </c>
      <c r="AR186">
        <v>83.312260311999097</v>
      </c>
      <c r="AS186">
        <v>0</v>
      </c>
      <c r="AT186">
        <v>3.1651120000000001</v>
      </c>
      <c r="AU186">
        <v>-2.6315205669999999</v>
      </c>
      <c r="AV186">
        <v>244.38242099999999</v>
      </c>
      <c r="AW186">
        <v>0</v>
      </c>
      <c r="AX186">
        <v>1.660251299</v>
      </c>
      <c r="AY186">
        <v>-9.8709108729999997</v>
      </c>
      <c r="AZ186">
        <v>54.647933160000001</v>
      </c>
      <c r="BA186">
        <v>0</v>
      </c>
      <c r="BB186">
        <v>1.7196872560000001</v>
      </c>
      <c r="BC186">
        <v>-9.6092300440000002</v>
      </c>
      <c r="BD186">
        <v>1863.679335</v>
      </c>
    </row>
    <row r="187" spans="1:56" x14ac:dyDescent="0.4">
      <c r="A187">
        <v>0</v>
      </c>
      <c r="B187">
        <v>3.3749528519999998</v>
      </c>
      <c r="C187">
        <v>-3.0684652510000001</v>
      </c>
      <c r="D187">
        <v>0.45505250600000002</v>
      </c>
      <c r="E187">
        <v>0</v>
      </c>
      <c r="F187">
        <v>4.3638925654506204</v>
      </c>
      <c r="G187">
        <v>-5.1822105918449202</v>
      </c>
      <c r="H187">
        <v>42.892776845023</v>
      </c>
      <c r="I187">
        <v>0</v>
      </c>
      <c r="J187">
        <v>2.220446092</v>
      </c>
      <c r="K187">
        <v>-2.8183825320000002</v>
      </c>
      <c r="L187">
        <v>4.4353351539999997</v>
      </c>
      <c r="M187">
        <v>0</v>
      </c>
      <c r="N187">
        <v>1.3750311757209901</v>
      </c>
      <c r="O187">
        <v>-8.5404645896342792</v>
      </c>
      <c r="P187">
        <v>278.74636444800097</v>
      </c>
      <c r="Q187">
        <v>0</v>
      </c>
      <c r="R187">
        <v>4.349788126</v>
      </c>
      <c r="S187">
        <v>-0.86485212099999997</v>
      </c>
      <c r="T187">
        <v>54.091465999999997</v>
      </c>
      <c r="U187">
        <v>0</v>
      </c>
      <c r="V187">
        <v>1.69868141185412</v>
      </c>
      <c r="W187">
        <v>-8.3311130536437492</v>
      </c>
      <c r="X187">
        <v>149.212754035019</v>
      </c>
      <c r="Y187">
        <v>0</v>
      </c>
      <c r="Z187">
        <v>3.50019647264042</v>
      </c>
      <c r="AA187">
        <v>-4.7766575818373402</v>
      </c>
      <c r="AB187">
        <v>38.176448802987501</v>
      </c>
      <c r="AC187">
        <v>0</v>
      </c>
      <c r="AD187">
        <v>2.4653703400000002</v>
      </c>
      <c r="AE187">
        <v>-6.1704695420000002</v>
      </c>
      <c r="AF187">
        <v>364.39255029999998</v>
      </c>
      <c r="AG187">
        <v>0</v>
      </c>
      <c r="AH187">
        <v>1.61267462370138</v>
      </c>
      <c r="AI187">
        <v>-9.8695243835482191</v>
      </c>
      <c r="AJ187">
        <v>87.869929181004395</v>
      </c>
      <c r="AK187">
        <v>0</v>
      </c>
      <c r="AL187">
        <v>2.9903751700000001</v>
      </c>
      <c r="AM187">
        <v>-5.7287545519999998</v>
      </c>
      <c r="AN187">
        <v>470.0172197</v>
      </c>
      <c r="AO187">
        <v>0</v>
      </c>
      <c r="AP187">
        <v>1.78501726280089</v>
      </c>
      <c r="AQ187">
        <v>-9.3341047557141898</v>
      </c>
      <c r="AR187">
        <v>94.614641994004998</v>
      </c>
      <c r="AS187">
        <v>0</v>
      </c>
      <c r="AT187">
        <v>3.0730109830000001</v>
      </c>
      <c r="AU187">
        <v>-3.2954567379999999</v>
      </c>
      <c r="AV187">
        <v>288.01586329999998</v>
      </c>
      <c r="AW187">
        <v>0</v>
      </c>
      <c r="AX187">
        <v>3.0791110779999999</v>
      </c>
      <c r="AY187">
        <v>-2.4588778840000001</v>
      </c>
      <c r="AZ187">
        <v>76.409832679999994</v>
      </c>
      <c r="BA187">
        <v>0</v>
      </c>
      <c r="BB187">
        <v>1.6653743249999999</v>
      </c>
      <c r="BC187">
        <v>-9.7140610820000006</v>
      </c>
      <c r="BD187">
        <v>1163.795623</v>
      </c>
    </row>
    <row r="188" spans="1:56" x14ac:dyDescent="0.4">
      <c r="A188">
        <v>0</v>
      </c>
      <c r="B188">
        <v>2.9032337849999998</v>
      </c>
      <c r="C188">
        <v>-1.5068369749999999</v>
      </c>
      <c r="D188">
        <v>0.38628789099999999</v>
      </c>
      <c r="E188">
        <v>0</v>
      </c>
      <c r="F188">
        <v>2.8295824837032701</v>
      </c>
      <c r="G188">
        <v>-9.5281833734870798</v>
      </c>
      <c r="H188">
        <v>33.369984731078098</v>
      </c>
      <c r="I188">
        <v>0</v>
      </c>
      <c r="J188">
        <v>1.8296322819999999</v>
      </c>
      <c r="K188">
        <v>-8.4120077339999995</v>
      </c>
      <c r="L188">
        <v>5.3650706890000004</v>
      </c>
      <c r="M188">
        <v>0</v>
      </c>
      <c r="N188">
        <v>3.0552853614075102</v>
      </c>
      <c r="O188">
        <v>-1.7068003836163299</v>
      </c>
      <c r="P188">
        <v>17.500838196006899</v>
      </c>
      <c r="Q188">
        <v>0</v>
      </c>
      <c r="R188">
        <v>1.550589521</v>
      </c>
      <c r="S188">
        <v>-9.6723052040000006</v>
      </c>
      <c r="T188">
        <v>83.419236040000001</v>
      </c>
      <c r="U188">
        <v>0</v>
      </c>
      <c r="V188">
        <v>2.5856467255531399</v>
      </c>
      <c r="W188">
        <v>-8.5103041818412102</v>
      </c>
      <c r="X188">
        <v>139.94351308408599</v>
      </c>
      <c r="Y188">
        <v>0</v>
      </c>
      <c r="Z188">
        <v>1.54771290020894</v>
      </c>
      <c r="AA188">
        <v>-9.9351906514759296</v>
      </c>
      <c r="AB188">
        <v>93.671519427996799</v>
      </c>
      <c r="AC188">
        <v>0</v>
      </c>
      <c r="AD188">
        <v>2.1506897629999999</v>
      </c>
      <c r="AE188">
        <v>-1.3945698520000001</v>
      </c>
      <c r="AF188">
        <v>22.77206224</v>
      </c>
      <c r="AG188">
        <v>0</v>
      </c>
      <c r="AH188">
        <v>2.4983315567446902</v>
      </c>
      <c r="AI188">
        <v>-6.1596052638080003</v>
      </c>
      <c r="AJ188">
        <v>132.20529225800399</v>
      </c>
      <c r="AK188">
        <v>0</v>
      </c>
      <c r="AL188">
        <v>1.979319225</v>
      </c>
      <c r="AM188">
        <v>-8.23512968</v>
      </c>
      <c r="AN188">
        <v>680.81048499999997</v>
      </c>
      <c r="AO188">
        <v>0</v>
      </c>
      <c r="AP188">
        <v>1.5103460433665901</v>
      </c>
      <c r="AQ188">
        <v>-9.9824455978638404</v>
      </c>
      <c r="AR188">
        <v>153.19225942599499</v>
      </c>
      <c r="AS188">
        <v>0</v>
      </c>
      <c r="AT188">
        <v>2.7385238940000001</v>
      </c>
      <c r="AU188">
        <v>-4.7140559729999998</v>
      </c>
      <c r="AV188">
        <v>479.95102800000001</v>
      </c>
      <c r="AW188">
        <v>0</v>
      </c>
      <c r="AX188">
        <v>1.8877091070000001</v>
      </c>
      <c r="AY188">
        <v>-8.8037489309999994</v>
      </c>
      <c r="AZ188">
        <v>43.714902279999997</v>
      </c>
      <c r="BA188">
        <v>0</v>
      </c>
      <c r="BB188">
        <v>1.655449677</v>
      </c>
      <c r="BC188">
        <v>-9.8712757</v>
      </c>
      <c r="BD188">
        <v>2665.6403059999998</v>
      </c>
    </row>
    <row r="189" spans="1:56" x14ac:dyDescent="0.4">
      <c r="A189">
        <v>0</v>
      </c>
      <c r="B189">
        <v>2.420275927</v>
      </c>
      <c r="C189">
        <v>-6.7118918069999998</v>
      </c>
      <c r="D189">
        <v>0.61716141499999999</v>
      </c>
      <c r="E189">
        <v>0</v>
      </c>
      <c r="F189">
        <v>1.9644985205677199</v>
      </c>
      <c r="G189">
        <v>-9.7680876762428799</v>
      </c>
      <c r="H189">
        <v>253.73800296708899</v>
      </c>
      <c r="I189">
        <v>0</v>
      </c>
      <c r="J189">
        <v>2.1667278579999998</v>
      </c>
      <c r="K189">
        <v>-7.3832598589999998</v>
      </c>
      <c r="L189">
        <v>3.9317600929999998</v>
      </c>
      <c r="M189">
        <v>0</v>
      </c>
      <c r="N189">
        <v>1.9385077626318199</v>
      </c>
      <c r="O189">
        <v>-7.7614677431110497</v>
      </c>
      <c r="P189">
        <v>103.77048899000501</v>
      </c>
      <c r="Q189">
        <v>0</v>
      </c>
      <c r="R189">
        <v>1.782983835</v>
      </c>
      <c r="S189">
        <v>-8.8399184099999992</v>
      </c>
      <c r="T189">
        <v>46.640380980000003</v>
      </c>
      <c r="U189">
        <v>0</v>
      </c>
      <c r="V189">
        <v>2.5624943238951401</v>
      </c>
      <c r="W189">
        <v>-8.4382481852503997</v>
      </c>
      <c r="X189">
        <v>138.817831559979</v>
      </c>
      <c r="Y189">
        <v>0</v>
      </c>
      <c r="Z189">
        <v>1.55558193480051</v>
      </c>
      <c r="AA189">
        <v>-9.9666899620825102</v>
      </c>
      <c r="AB189">
        <v>89.2023252889921</v>
      </c>
      <c r="AC189">
        <v>0</v>
      </c>
      <c r="AD189">
        <v>1.655803058</v>
      </c>
      <c r="AE189">
        <v>-9.6405961920000003</v>
      </c>
      <c r="AF189">
        <v>729.93562589999999</v>
      </c>
      <c r="AG189">
        <v>0</v>
      </c>
      <c r="AH189">
        <v>1.9927584476990701</v>
      </c>
      <c r="AI189">
        <v>-8.4817074729443291</v>
      </c>
      <c r="AJ189">
        <v>128.14686359299199</v>
      </c>
      <c r="AK189">
        <v>0</v>
      </c>
      <c r="AL189">
        <v>2.6004520590000002</v>
      </c>
      <c r="AM189">
        <v>-5.7499788030000003</v>
      </c>
      <c r="AN189">
        <v>353.81904379999997</v>
      </c>
      <c r="AO189">
        <v>0</v>
      </c>
      <c r="AP189">
        <v>3.1946149618689499</v>
      </c>
      <c r="AQ189">
        <v>-1.8549828264103401</v>
      </c>
      <c r="AR189">
        <v>96.545229629002193</v>
      </c>
      <c r="AS189">
        <v>0</v>
      </c>
      <c r="AT189">
        <v>1.7267516439999999</v>
      </c>
      <c r="AU189">
        <v>-9.5627632350000003</v>
      </c>
      <c r="AV189">
        <v>1292.4876690000001</v>
      </c>
      <c r="AW189">
        <v>0</v>
      </c>
      <c r="AX189">
        <v>1.8991645109999999</v>
      </c>
      <c r="AY189">
        <v>-8.734556628</v>
      </c>
      <c r="AZ189">
        <v>54.789425610000002</v>
      </c>
      <c r="BA189">
        <v>0</v>
      </c>
      <c r="BB189">
        <v>2.830942399</v>
      </c>
      <c r="BC189">
        <v>-4.1845770580000003</v>
      </c>
      <c r="BD189">
        <v>699.32378080000001</v>
      </c>
    </row>
    <row r="190" spans="1:56" x14ac:dyDescent="0.4">
      <c r="A190">
        <v>0</v>
      </c>
      <c r="B190">
        <v>1.599785483</v>
      </c>
      <c r="C190">
        <v>-3.0739314279999999</v>
      </c>
      <c r="D190">
        <v>0.67261903599999995</v>
      </c>
      <c r="E190">
        <v>0</v>
      </c>
      <c r="F190">
        <v>3.45193592583214</v>
      </c>
      <c r="G190">
        <v>-2.9900959745114002</v>
      </c>
      <c r="H190">
        <v>34.588331314036601</v>
      </c>
      <c r="I190">
        <v>0</v>
      </c>
      <c r="J190">
        <v>1.480846589</v>
      </c>
      <c r="K190">
        <v>-8.5790859689999994</v>
      </c>
      <c r="L190">
        <v>4.8912650150000001</v>
      </c>
      <c r="M190">
        <v>0</v>
      </c>
      <c r="N190">
        <v>1.8208823672262</v>
      </c>
      <c r="O190">
        <v>-7.4065243524915303</v>
      </c>
      <c r="P190">
        <v>113.37455838400599</v>
      </c>
      <c r="Q190">
        <v>0</v>
      </c>
      <c r="R190">
        <v>2.164637688</v>
      </c>
      <c r="S190">
        <v>-7.3881724789999996</v>
      </c>
      <c r="T190">
        <v>47.29453891</v>
      </c>
      <c r="U190">
        <v>0</v>
      </c>
      <c r="V190">
        <v>4.6020965802817502</v>
      </c>
      <c r="W190">
        <v>-1.8186941262093499</v>
      </c>
      <c r="X190">
        <v>136.21770349398099</v>
      </c>
      <c r="Y190">
        <v>0</v>
      </c>
      <c r="Z190">
        <v>2.5808233410108801</v>
      </c>
      <c r="AA190">
        <v>-5.6529087032790999</v>
      </c>
      <c r="AB190">
        <v>64.877793442981698</v>
      </c>
      <c r="AC190">
        <v>0</v>
      </c>
      <c r="AD190">
        <v>3.1350719800000002</v>
      </c>
      <c r="AE190">
        <v>-0.601304701</v>
      </c>
      <c r="AF190">
        <v>22.00650216</v>
      </c>
      <c r="AG190">
        <v>0</v>
      </c>
      <c r="AH190">
        <v>1.6064908160614</v>
      </c>
      <c r="AI190">
        <v>-9.8749408545933299</v>
      </c>
      <c r="AJ190">
        <v>91.667718037002402</v>
      </c>
      <c r="AK190">
        <v>0</v>
      </c>
      <c r="AL190">
        <v>2.7971978389999999</v>
      </c>
      <c r="AM190">
        <v>-1.980248596</v>
      </c>
      <c r="AN190">
        <v>83.510383790000006</v>
      </c>
      <c r="AO190">
        <v>0</v>
      </c>
      <c r="AP190">
        <v>2.8185944358752599</v>
      </c>
      <c r="AQ190">
        <v>-4.7014258113747402</v>
      </c>
      <c r="AR190">
        <v>176.396834941988</v>
      </c>
      <c r="AS190">
        <v>0</v>
      </c>
      <c r="AT190">
        <v>2.507097007</v>
      </c>
      <c r="AU190">
        <v>-1.4637431320000001</v>
      </c>
      <c r="AV190">
        <v>118.4075094</v>
      </c>
      <c r="AW190">
        <v>0</v>
      </c>
      <c r="AX190">
        <v>1.644721654</v>
      </c>
      <c r="AY190">
        <v>-9.8935090999999993</v>
      </c>
      <c r="AZ190">
        <v>36.603135340000001</v>
      </c>
      <c r="BA190">
        <v>0</v>
      </c>
      <c r="BB190">
        <v>1.671964158</v>
      </c>
      <c r="BC190">
        <v>-9.7761105229999998</v>
      </c>
      <c r="BD190">
        <v>1895.7922249999999</v>
      </c>
    </row>
    <row r="191" spans="1:56" x14ac:dyDescent="0.4">
      <c r="A191">
        <v>0</v>
      </c>
      <c r="B191">
        <v>1.8436378600000001</v>
      </c>
      <c r="C191">
        <v>-1.479935861</v>
      </c>
      <c r="D191">
        <v>0.43615654599999998</v>
      </c>
      <c r="E191">
        <v>0</v>
      </c>
      <c r="F191">
        <v>2.4370793426518702</v>
      </c>
      <c r="G191">
        <v>-1.4564155945871999</v>
      </c>
      <c r="H191">
        <v>13.524237129138699</v>
      </c>
      <c r="I191">
        <v>0</v>
      </c>
      <c r="J191">
        <v>1.4767066230000001</v>
      </c>
      <c r="K191">
        <v>-0.88664937099999996</v>
      </c>
      <c r="L191">
        <v>5.2472295369999999</v>
      </c>
      <c r="M191">
        <v>0</v>
      </c>
      <c r="N191">
        <v>2.0649971489429002</v>
      </c>
      <c r="O191">
        <v>-6.5281484400446699</v>
      </c>
      <c r="P191">
        <v>79.531086565999402</v>
      </c>
      <c r="Q191">
        <v>0</v>
      </c>
      <c r="R191">
        <v>1.2215866980000001</v>
      </c>
      <c r="S191">
        <v>-9.7396125900000001</v>
      </c>
      <c r="T191">
        <v>49.06963288</v>
      </c>
      <c r="U191">
        <v>0</v>
      </c>
      <c r="V191">
        <v>2.1294860358624401</v>
      </c>
      <c r="W191">
        <v>-7.8176797254237496</v>
      </c>
      <c r="X191">
        <v>134.759294435003</v>
      </c>
      <c r="Y191">
        <v>0</v>
      </c>
      <c r="Z191">
        <v>1.88654681844809</v>
      </c>
      <c r="AA191">
        <v>-9.2946807173739803</v>
      </c>
      <c r="AB191">
        <v>39.559006249997701</v>
      </c>
      <c r="AC191">
        <v>0</v>
      </c>
      <c r="AD191">
        <v>4.1734142189999996</v>
      </c>
      <c r="AE191">
        <v>-0.73627253999999998</v>
      </c>
      <c r="AF191">
        <v>43.863258389999999</v>
      </c>
      <c r="AG191">
        <v>0</v>
      </c>
      <c r="AH191">
        <v>1.5438959169897399</v>
      </c>
      <c r="AI191">
        <v>-9.96985105305302</v>
      </c>
      <c r="AJ191">
        <v>131.88431469901099</v>
      </c>
      <c r="AK191">
        <v>0</v>
      </c>
      <c r="AL191">
        <v>5.3131484650000003</v>
      </c>
      <c r="AM191">
        <v>-0.85710106200000002</v>
      </c>
      <c r="AN191">
        <v>99.169026079999995</v>
      </c>
      <c r="AO191">
        <v>0</v>
      </c>
      <c r="AP191">
        <v>1.73502333582552</v>
      </c>
      <c r="AQ191">
        <v>-9.5368599851146598</v>
      </c>
      <c r="AR191">
        <v>109.52590741499399</v>
      </c>
      <c r="AS191">
        <v>0</v>
      </c>
      <c r="AT191">
        <v>3.077274702</v>
      </c>
      <c r="AU191">
        <v>-3.1460385479999999</v>
      </c>
      <c r="AV191">
        <v>275.13362189999998</v>
      </c>
      <c r="AW191">
        <v>0</v>
      </c>
      <c r="AX191">
        <v>1.6489056950000001</v>
      </c>
      <c r="AY191">
        <v>-9.8881656079999996</v>
      </c>
      <c r="AZ191">
        <v>95.267885699999994</v>
      </c>
      <c r="BA191">
        <v>0</v>
      </c>
      <c r="BB191">
        <v>1.565950006</v>
      </c>
      <c r="BC191">
        <v>-9.9619565679999997</v>
      </c>
      <c r="BD191">
        <v>2404.237885</v>
      </c>
    </row>
    <row r="192" spans="1:56" x14ac:dyDescent="0.4">
      <c r="A192">
        <v>0</v>
      </c>
      <c r="B192">
        <v>1.7955076299999999</v>
      </c>
      <c r="C192">
        <v>-4.6128136619999998</v>
      </c>
      <c r="D192">
        <v>0.53852151999999998</v>
      </c>
      <c r="E192">
        <v>0</v>
      </c>
      <c r="F192">
        <v>2.69158292740673</v>
      </c>
      <c r="G192">
        <v>-9.5145364259134499</v>
      </c>
      <c r="H192">
        <v>118.439031893853</v>
      </c>
      <c r="I192">
        <v>0</v>
      </c>
      <c r="J192">
        <v>2.3449023759999998</v>
      </c>
      <c r="K192">
        <v>-0.650353811</v>
      </c>
      <c r="L192">
        <v>2.3732127589999998</v>
      </c>
      <c r="M192">
        <v>0</v>
      </c>
      <c r="N192">
        <v>2.6535202602404802</v>
      </c>
      <c r="O192">
        <v>-4.55725458153504</v>
      </c>
      <c r="P192">
        <v>44.949933433002997</v>
      </c>
      <c r="Q192">
        <v>0</v>
      </c>
      <c r="R192">
        <v>2.4867796370000002</v>
      </c>
      <c r="S192">
        <v>-8.8217837370000005</v>
      </c>
      <c r="T192">
        <v>85.87679808</v>
      </c>
      <c r="U192">
        <v>0</v>
      </c>
      <c r="V192">
        <v>4.0072715971080504</v>
      </c>
      <c r="W192">
        <v>-3.1303190854917302</v>
      </c>
      <c r="X192">
        <v>134.17671021100199</v>
      </c>
      <c r="Y192">
        <v>0</v>
      </c>
      <c r="Z192">
        <v>1.42960183036632</v>
      </c>
      <c r="AA192">
        <v>-9.8967874189917193</v>
      </c>
      <c r="AB192">
        <v>118.663261830981</v>
      </c>
      <c r="AC192">
        <v>0</v>
      </c>
      <c r="AD192">
        <v>2.6766956259999999</v>
      </c>
      <c r="AE192">
        <v>-1.7407436780000001</v>
      </c>
      <c r="AF192">
        <v>46.512665030000001</v>
      </c>
      <c r="AG192">
        <v>0</v>
      </c>
      <c r="AH192">
        <v>1.2684222697488301</v>
      </c>
      <c r="AI192">
        <v>-9.9629036647647702</v>
      </c>
      <c r="AJ192">
        <v>137.54998608800801</v>
      </c>
      <c r="AK192">
        <v>0</v>
      </c>
      <c r="AL192">
        <v>1.8790085059999999</v>
      </c>
      <c r="AM192">
        <v>-9.2606894509999993</v>
      </c>
      <c r="AN192">
        <v>561.76769390000004</v>
      </c>
      <c r="AO192">
        <v>0</v>
      </c>
      <c r="AP192">
        <v>1.62460056580802</v>
      </c>
      <c r="AQ192">
        <v>-9.9271412447135994</v>
      </c>
      <c r="AR192">
        <v>176.95468142899301</v>
      </c>
      <c r="AS192">
        <v>0</v>
      </c>
      <c r="AT192">
        <v>1.6990048550000001</v>
      </c>
      <c r="AU192">
        <v>-9.7168721740000006</v>
      </c>
      <c r="AV192">
        <v>1192.454246</v>
      </c>
      <c r="AW192">
        <v>0</v>
      </c>
      <c r="AX192">
        <v>1.7233395520000001</v>
      </c>
      <c r="AY192">
        <v>-9.5873184649999992</v>
      </c>
      <c r="AZ192">
        <v>73.240195349999993</v>
      </c>
      <c r="BA192">
        <v>0</v>
      </c>
      <c r="BB192">
        <v>1.487665333</v>
      </c>
      <c r="BC192">
        <v>-9.9810447460000002</v>
      </c>
      <c r="BD192">
        <v>2553.6441989999998</v>
      </c>
    </row>
    <row r="193" spans="1:56" x14ac:dyDescent="0.4">
      <c r="A193">
        <v>0</v>
      </c>
      <c r="B193">
        <v>3.1963692799999999</v>
      </c>
      <c r="C193">
        <v>-1.7062923780000001</v>
      </c>
      <c r="D193">
        <v>0.46936905000000001</v>
      </c>
      <c r="E193">
        <v>0</v>
      </c>
      <c r="F193">
        <v>2.4513196896383</v>
      </c>
      <c r="G193">
        <v>-8.5924657928296693</v>
      </c>
      <c r="H193">
        <v>67.7125402051024</v>
      </c>
      <c r="I193">
        <v>0</v>
      </c>
      <c r="J193">
        <v>1.797048357</v>
      </c>
      <c r="K193">
        <v>-7.2842344370000003</v>
      </c>
      <c r="L193">
        <v>4.6768129519999997</v>
      </c>
      <c r="M193">
        <v>0</v>
      </c>
      <c r="N193">
        <v>1.5243399791168699</v>
      </c>
      <c r="O193">
        <v>-7.7079193821275096</v>
      </c>
      <c r="P193">
        <v>131.08360785299701</v>
      </c>
      <c r="Q193">
        <v>0</v>
      </c>
      <c r="R193">
        <v>2.3925486540000001</v>
      </c>
      <c r="S193">
        <v>-6.4421002740000004</v>
      </c>
      <c r="T193">
        <v>56.596505430000001</v>
      </c>
      <c r="U193">
        <v>0</v>
      </c>
      <c r="V193">
        <v>1.9230843916128999</v>
      </c>
      <c r="W193">
        <v>-8.4329011896845092</v>
      </c>
      <c r="X193">
        <v>133.83374513999999</v>
      </c>
      <c r="Y193">
        <v>0</v>
      </c>
      <c r="Z193">
        <v>1.5896247245755999</v>
      </c>
      <c r="AA193">
        <v>-9.9368167059657804</v>
      </c>
      <c r="AB193">
        <v>116.51778550399401</v>
      </c>
      <c r="AC193">
        <v>0</v>
      </c>
      <c r="AD193">
        <v>2.6468731989999998</v>
      </c>
      <c r="AE193">
        <v>-7.4758163450000001</v>
      </c>
      <c r="AF193">
        <v>424.16464660000003</v>
      </c>
      <c r="AG193">
        <v>0</v>
      </c>
      <c r="AH193">
        <v>4.5587572325522601</v>
      </c>
      <c r="AI193">
        <v>-1.0612785928178701</v>
      </c>
      <c r="AJ193">
        <v>96.893184560991301</v>
      </c>
      <c r="AK193">
        <v>0</v>
      </c>
      <c r="AL193">
        <v>3.2508190539999999</v>
      </c>
      <c r="AM193">
        <v>-4.6099520260000002</v>
      </c>
      <c r="AN193">
        <v>296.1666543</v>
      </c>
      <c r="AO193">
        <v>0</v>
      </c>
      <c r="AP193">
        <v>1.54739695090143</v>
      </c>
      <c r="AQ193">
        <v>-9.9747194593927109</v>
      </c>
      <c r="AR193">
        <v>172.29495150400899</v>
      </c>
      <c r="AS193">
        <v>0</v>
      </c>
      <c r="AT193">
        <v>1.845915593</v>
      </c>
      <c r="AU193">
        <v>-9.2169039050000006</v>
      </c>
      <c r="AV193">
        <v>1202.3612780000001</v>
      </c>
      <c r="AW193">
        <v>0</v>
      </c>
      <c r="AX193">
        <v>1.691003985</v>
      </c>
      <c r="AY193">
        <v>-9.7303362329999992</v>
      </c>
      <c r="AZ193">
        <v>36.634758429999998</v>
      </c>
      <c r="BA193">
        <v>0</v>
      </c>
      <c r="BB193">
        <v>2.4226612109999999</v>
      </c>
      <c r="BC193">
        <v>-6.5708757709999999</v>
      </c>
      <c r="BD193">
        <v>1021.789502</v>
      </c>
    </row>
    <row r="194" spans="1:56" x14ac:dyDescent="0.4">
      <c r="A194">
        <v>0</v>
      </c>
      <c r="B194">
        <v>1.5404283030000001</v>
      </c>
      <c r="C194">
        <v>-3.168066676</v>
      </c>
      <c r="D194">
        <v>0.68971353099999999</v>
      </c>
      <c r="E194">
        <v>0</v>
      </c>
      <c r="F194">
        <v>1.7047142638988799</v>
      </c>
      <c r="G194">
        <v>-1.5810060694264101</v>
      </c>
      <c r="H194">
        <v>10.6268638968467</v>
      </c>
      <c r="I194">
        <v>0</v>
      </c>
      <c r="J194">
        <v>2.2442894820000001</v>
      </c>
      <c r="K194">
        <v>-7.2868448480000003</v>
      </c>
      <c r="L194">
        <v>5.1657311210000003</v>
      </c>
      <c r="M194">
        <v>0</v>
      </c>
      <c r="N194">
        <v>1.8286145815810799</v>
      </c>
      <c r="O194">
        <v>-7.9075733911663102</v>
      </c>
      <c r="P194">
        <v>91.586385520000405</v>
      </c>
      <c r="Q194">
        <v>0</v>
      </c>
      <c r="R194">
        <v>1.6710975239999999</v>
      </c>
      <c r="S194">
        <v>-9.4293852499999993</v>
      </c>
      <c r="T194">
        <v>47.362183010000003</v>
      </c>
      <c r="U194">
        <v>0</v>
      </c>
      <c r="V194">
        <v>3.0270466956545499</v>
      </c>
      <c r="W194">
        <v>-6.9025863613088001</v>
      </c>
      <c r="X194">
        <v>133.28731233300601</v>
      </c>
      <c r="Y194">
        <v>0</v>
      </c>
      <c r="Z194">
        <v>3.0196080521782398</v>
      </c>
      <c r="AA194">
        <v>-1.98691999409945</v>
      </c>
      <c r="AB194">
        <v>73.766236199997294</v>
      </c>
      <c r="AC194">
        <v>0</v>
      </c>
      <c r="AD194">
        <v>3.1423831770000001</v>
      </c>
      <c r="AE194">
        <v>-5.2547288170000002</v>
      </c>
      <c r="AF194">
        <v>441.99388040000002</v>
      </c>
      <c r="AG194">
        <v>0</v>
      </c>
      <c r="AH194">
        <v>1.51965049388553</v>
      </c>
      <c r="AI194">
        <v>-9.8553882873716994</v>
      </c>
      <c r="AJ194">
        <v>83.628618892980697</v>
      </c>
      <c r="AK194">
        <v>0</v>
      </c>
      <c r="AL194">
        <v>1.604601567</v>
      </c>
      <c r="AM194">
        <v>-9.7578352099999996</v>
      </c>
      <c r="AN194">
        <v>616.58040949999997</v>
      </c>
      <c r="AO194">
        <v>0</v>
      </c>
      <c r="AP194">
        <v>1.5851245873191899</v>
      </c>
      <c r="AQ194">
        <v>-9.9559399849417805</v>
      </c>
      <c r="AR194">
        <v>130.84027113899299</v>
      </c>
      <c r="AS194">
        <v>0</v>
      </c>
      <c r="AT194">
        <v>3.407764899</v>
      </c>
      <c r="AU194">
        <v>-2.6944827280000001</v>
      </c>
      <c r="AV194">
        <v>227.6283943</v>
      </c>
      <c r="AW194">
        <v>0</v>
      </c>
      <c r="AX194">
        <v>1.944576893</v>
      </c>
      <c r="AY194">
        <v>-9.2711176430000002</v>
      </c>
      <c r="AZ194">
        <v>94.749981480000002</v>
      </c>
      <c r="BA194">
        <v>0</v>
      </c>
      <c r="BB194">
        <v>1.70268153</v>
      </c>
      <c r="BC194">
        <v>-9.7059708740000001</v>
      </c>
      <c r="BD194">
        <v>1952.8619650000001</v>
      </c>
    </row>
    <row r="195" spans="1:56" x14ac:dyDescent="0.4">
      <c r="A195">
        <v>0</v>
      </c>
      <c r="B195">
        <v>3.603302775</v>
      </c>
      <c r="C195">
        <v>-3.237628087</v>
      </c>
      <c r="D195">
        <v>0.44923805900000002</v>
      </c>
      <c r="E195">
        <v>0</v>
      </c>
      <c r="F195">
        <v>2.1281769765208001</v>
      </c>
      <c r="G195">
        <v>-6.47248131951382</v>
      </c>
      <c r="H195">
        <v>361.85424634092402</v>
      </c>
      <c r="I195">
        <v>0</v>
      </c>
      <c r="J195">
        <v>1.7136438650000001</v>
      </c>
      <c r="K195">
        <v>-8.1696845509999996</v>
      </c>
      <c r="L195">
        <v>4.7879689890000003</v>
      </c>
      <c r="M195">
        <v>0</v>
      </c>
      <c r="N195">
        <v>1.6953469528779499</v>
      </c>
      <c r="O195">
        <v>-8.1314912516554401</v>
      </c>
      <c r="P195">
        <v>80.529063823007107</v>
      </c>
      <c r="Q195">
        <v>0</v>
      </c>
      <c r="R195">
        <v>1.8596700820000001</v>
      </c>
      <c r="S195">
        <v>-8.4435210269999992</v>
      </c>
      <c r="T195">
        <v>48.594696829999997</v>
      </c>
      <c r="U195">
        <v>0</v>
      </c>
      <c r="V195">
        <v>1.9030792453316501</v>
      </c>
      <c r="W195">
        <v>-8.0002144640233297</v>
      </c>
      <c r="X195">
        <v>133.265652298985</v>
      </c>
      <c r="Y195">
        <v>0</v>
      </c>
      <c r="Z195">
        <v>2.1261552520388598</v>
      </c>
      <c r="AA195">
        <v>-8.4218030119326599</v>
      </c>
      <c r="AB195">
        <v>88.855071123019997</v>
      </c>
      <c r="AC195">
        <v>0</v>
      </c>
      <c r="AD195">
        <v>2.5154959350000001</v>
      </c>
      <c r="AE195">
        <v>-7.0221833460000003</v>
      </c>
      <c r="AF195">
        <v>197.93061710000001</v>
      </c>
      <c r="AG195">
        <v>0</v>
      </c>
      <c r="AH195">
        <v>0.87063646502437397</v>
      </c>
      <c r="AI195">
        <v>-9.9919682674459693</v>
      </c>
      <c r="AJ195">
        <v>140.237431509012</v>
      </c>
      <c r="AK195">
        <v>0</v>
      </c>
      <c r="AL195">
        <v>2.1410112489999999</v>
      </c>
      <c r="AM195">
        <v>-8.6841569629999995</v>
      </c>
      <c r="AN195">
        <v>487.10668170000002</v>
      </c>
      <c r="AO195">
        <v>0</v>
      </c>
      <c r="AP195">
        <v>1.9047675732288101</v>
      </c>
      <c r="AQ195">
        <v>-8.7374453692666698</v>
      </c>
      <c r="AR195">
        <v>83.400562959985095</v>
      </c>
      <c r="AS195">
        <v>0</v>
      </c>
      <c r="AT195">
        <v>2.6375268109999999</v>
      </c>
      <c r="AU195">
        <v>-5.2048265410000001</v>
      </c>
      <c r="AV195">
        <v>520.87030809999999</v>
      </c>
      <c r="AW195">
        <v>0</v>
      </c>
      <c r="AX195">
        <v>1.658258411</v>
      </c>
      <c r="AY195">
        <v>-9.877557199</v>
      </c>
      <c r="AZ195">
        <v>76.917441909999994</v>
      </c>
      <c r="BA195">
        <v>0</v>
      </c>
      <c r="BB195">
        <v>1.8481848599999999</v>
      </c>
      <c r="BC195">
        <v>-8.9905781519999994</v>
      </c>
      <c r="BD195">
        <v>495.48486270000001</v>
      </c>
    </row>
    <row r="196" spans="1:56" x14ac:dyDescent="0.4">
      <c r="A196">
        <v>0</v>
      </c>
      <c r="B196">
        <v>2.2960228069999999</v>
      </c>
      <c r="C196">
        <v>-4.472146672</v>
      </c>
      <c r="D196">
        <v>0.78303244500000002</v>
      </c>
      <c r="E196">
        <v>0</v>
      </c>
      <c r="F196">
        <v>4.3639622075804398</v>
      </c>
      <c r="G196">
        <v>-5.2905087348245701</v>
      </c>
      <c r="H196">
        <v>133.37554974504701</v>
      </c>
      <c r="I196">
        <v>0</v>
      </c>
      <c r="J196">
        <v>2.3719676559999998</v>
      </c>
      <c r="K196">
        <v>-4.18212837</v>
      </c>
      <c r="L196">
        <v>3.948808541</v>
      </c>
      <c r="M196">
        <v>0</v>
      </c>
      <c r="N196">
        <v>2.7772101728153098</v>
      </c>
      <c r="O196">
        <v>-9.64937472381974</v>
      </c>
      <c r="P196">
        <v>59.716311651994999</v>
      </c>
      <c r="Q196">
        <v>0</v>
      </c>
      <c r="R196">
        <v>1.8482353469999999</v>
      </c>
      <c r="S196">
        <v>-7.7045080539999997</v>
      </c>
      <c r="T196">
        <v>80.302592730000001</v>
      </c>
      <c r="U196">
        <v>0</v>
      </c>
      <c r="V196">
        <v>3.9910368995358199</v>
      </c>
      <c r="W196">
        <v>-3.67929159605655</v>
      </c>
      <c r="X196">
        <v>125.58205090000401</v>
      </c>
      <c r="Y196">
        <v>0</v>
      </c>
      <c r="Z196">
        <v>1.13368873735213</v>
      </c>
      <c r="AA196">
        <v>-9.9794538183631492</v>
      </c>
      <c r="AB196">
        <v>116.62312545999799</v>
      </c>
      <c r="AC196">
        <v>0</v>
      </c>
      <c r="AD196">
        <v>2.9349972069999999</v>
      </c>
      <c r="AE196">
        <v>-6.2306052919999999</v>
      </c>
      <c r="AF196">
        <v>393.61125520000002</v>
      </c>
      <c r="AG196">
        <v>0</v>
      </c>
      <c r="AH196">
        <v>1.40021642657929</v>
      </c>
      <c r="AI196">
        <v>-9.9661881013922198</v>
      </c>
      <c r="AJ196">
        <v>138.55187741300301</v>
      </c>
      <c r="AK196">
        <v>0</v>
      </c>
      <c r="AL196">
        <v>1.609871509</v>
      </c>
      <c r="AM196">
        <v>-9.6781995280000004</v>
      </c>
      <c r="AN196">
        <v>493.61328079999998</v>
      </c>
      <c r="AO196">
        <v>0</v>
      </c>
      <c r="AP196">
        <v>1.39258438575082</v>
      </c>
      <c r="AQ196">
        <v>-9.9904727521519607</v>
      </c>
      <c r="AR196">
        <v>150.88252651799101</v>
      </c>
      <c r="AS196">
        <v>0</v>
      </c>
      <c r="AT196">
        <v>1.466056695</v>
      </c>
      <c r="AU196">
        <v>-9.9797090520000005</v>
      </c>
      <c r="AV196">
        <v>1799.240245</v>
      </c>
      <c r="AW196">
        <v>0</v>
      </c>
      <c r="AX196">
        <v>1.6935652109999999</v>
      </c>
      <c r="AY196">
        <v>-9.7248017180000002</v>
      </c>
      <c r="AZ196">
        <v>36.590685880000002</v>
      </c>
      <c r="BA196">
        <v>0</v>
      </c>
      <c r="BB196">
        <v>3.1391127089999999</v>
      </c>
      <c r="BC196">
        <v>-2.5434928779999999</v>
      </c>
      <c r="BD196">
        <v>91.878133730000002</v>
      </c>
    </row>
    <row r="197" spans="1:56" x14ac:dyDescent="0.4">
      <c r="A197">
        <v>0</v>
      </c>
      <c r="B197">
        <v>3.6323781049999999</v>
      </c>
      <c r="C197">
        <v>-2.0709322889999999</v>
      </c>
      <c r="D197">
        <v>0.52943649299999995</v>
      </c>
      <c r="E197">
        <v>0</v>
      </c>
      <c r="F197">
        <v>2.7733741371284899</v>
      </c>
      <c r="G197">
        <v>-9.8551486463045102</v>
      </c>
      <c r="H197">
        <v>106.21728936582799</v>
      </c>
      <c r="I197">
        <v>0</v>
      </c>
      <c r="J197">
        <v>2.444531998</v>
      </c>
      <c r="K197">
        <v>-5.0961501250000003</v>
      </c>
      <c r="L197">
        <v>4.07522655</v>
      </c>
      <c r="M197">
        <v>0</v>
      </c>
      <c r="N197">
        <v>1.8748802747465301</v>
      </c>
      <c r="O197">
        <v>-6.3170102180022401</v>
      </c>
      <c r="P197">
        <v>42.779421269995503</v>
      </c>
      <c r="Q197">
        <v>0</v>
      </c>
      <c r="R197">
        <v>1.799319227</v>
      </c>
      <c r="S197">
        <v>-8.8251751029999994</v>
      </c>
      <c r="T197">
        <v>48.841323090000003</v>
      </c>
      <c r="U197">
        <v>0</v>
      </c>
      <c r="V197">
        <v>2.1786520233207098</v>
      </c>
      <c r="W197">
        <v>-7.4814298459920101</v>
      </c>
      <c r="X197">
        <v>120.809969958005</v>
      </c>
      <c r="Y197">
        <v>0</v>
      </c>
      <c r="Z197">
        <v>1.2804758679377399</v>
      </c>
      <c r="AA197">
        <v>-9.9508781850294596</v>
      </c>
      <c r="AB197">
        <v>73.955274477018904</v>
      </c>
      <c r="AC197">
        <v>0</v>
      </c>
      <c r="AD197">
        <v>2.181638285</v>
      </c>
      <c r="AE197">
        <v>-1.3578205169999999</v>
      </c>
      <c r="AF197">
        <v>16.09602877</v>
      </c>
      <c r="AG197">
        <v>0</v>
      </c>
      <c r="AH197">
        <v>1.4909859279555</v>
      </c>
      <c r="AI197">
        <v>-9.9783571326522793</v>
      </c>
      <c r="AJ197">
        <v>93.512133303010998</v>
      </c>
      <c r="AK197">
        <v>0</v>
      </c>
      <c r="AL197">
        <v>2.2346095020000001</v>
      </c>
      <c r="AM197">
        <v>-8.6924404979999998</v>
      </c>
      <c r="AN197">
        <v>479.30087639999999</v>
      </c>
      <c r="AO197">
        <v>0</v>
      </c>
      <c r="AP197">
        <v>1.8531181504401499</v>
      </c>
      <c r="AQ197">
        <v>-9.5564972780756907</v>
      </c>
      <c r="AR197">
        <v>110.28181635599999</v>
      </c>
      <c r="AS197">
        <v>0</v>
      </c>
      <c r="AT197">
        <v>3.010600696</v>
      </c>
      <c r="AU197">
        <v>-3.5678825600000001</v>
      </c>
      <c r="AV197">
        <v>123.03355329999999</v>
      </c>
      <c r="AW197">
        <v>0</v>
      </c>
      <c r="AX197">
        <v>1.902578731</v>
      </c>
      <c r="AY197">
        <v>-8.669212065</v>
      </c>
      <c r="AZ197">
        <v>36.30406326</v>
      </c>
      <c r="BA197">
        <v>0</v>
      </c>
      <c r="BB197">
        <v>1.603664661</v>
      </c>
      <c r="BC197">
        <v>-9.9352158880000001</v>
      </c>
      <c r="BD197">
        <v>1038.6817390000001</v>
      </c>
    </row>
    <row r="198" spans="1:56" x14ac:dyDescent="0.4">
      <c r="A198">
        <v>0</v>
      </c>
      <c r="B198">
        <v>3.365382028</v>
      </c>
      <c r="C198">
        <v>-3.0868501789999998</v>
      </c>
      <c r="D198">
        <v>0.495897319</v>
      </c>
      <c r="E198">
        <v>0</v>
      </c>
      <c r="F198">
        <v>3.5495728843790801</v>
      </c>
      <c r="G198">
        <v>-2.8241054782074899</v>
      </c>
      <c r="H198">
        <v>56.090109284967099</v>
      </c>
      <c r="I198">
        <v>0</v>
      </c>
      <c r="J198">
        <v>2.4427593189999999</v>
      </c>
      <c r="K198">
        <v>-6.3456928359999996</v>
      </c>
      <c r="L198">
        <v>4.4896978809999997</v>
      </c>
      <c r="M198">
        <v>0</v>
      </c>
      <c r="N198">
        <v>1.2917475535616201</v>
      </c>
      <c r="O198">
        <v>-9.0103872769483608</v>
      </c>
      <c r="P198">
        <v>132.512476076008</v>
      </c>
      <c r="Q198">
        <v>0</v>
      </c>
      <c r="R198">
        <v>2.4772394850000001</v>
      </c>
      <c r="S198">
        <v>-8.8384864889999992</v>
      </c>
      <c r="T198">
        <v>83.202678000000006</v>
      </c>
      <c r="U198">
        <v>0</v>
      </c>
      <c r="V198">
        <v>3.7873498582846401</v>
      </c>
      <c r="W198">
        <v>-3.4909937847306298</v>
      </c>
      <c r="X198">
        <v>117.878876167</v>
      </c>
      <c r="Y198">
        <v>0</v>
      </c>
      <c r="Z198">
        <v>1.7577822341573699</v>
      </c>
      <c r="AA198">
        <v>-9.6042362929921907</v>
      </c>
      <c r="AB198">
        <v>63.461699323990601</v>
      </c>
      <c r="AC198">
        <v>0</v>
      </c>
      <c r="AD198">
        <v>2.0752083159999999</v>
      </c>
      <c r="AE198">
        <v>-8.0498811509999992</v>
      </c>
      <c r="AF198">
        <v>500.7090594</v>
      </c>
      <c r="AG198">
        <v>0</v>
      </c>
      <c r="AH198">
        <v>1.34228581490571</v>
      </c>
      <c r="AI198">
        <v>-9.9923033488704291</v>
      </c>
      <c r="AJ198">
        <v>91.989502304990296</v>
      </c>
      <c r="AK198">
        <v>0</v>
      </c>
      <c r="AL198">
        <v>2.059159293</v>
      </c>
      <c r="AM198">
        <v>-7.9094742760000001</v>
      </c>
      <c r="AN198">
        <v>649.73059190000004</v>
      </c>
      <c r="AO198">
        <v>0</v>
      </c>
      <c r="AP198">
        <v>1.6275245829015801</v>
      </c>
      <c r="AQ198">
        <v>-9.9218904841741598</v>
      </c>
      <c r="AR198">
        <v>173.67698568399601</v>
      </c>
      <c r="AS198">
        <v>0</v>
      </c>
      <c r="AT198">
        <v>3.1457352959999998</v>
      </c>
      <c r="AU198">
        <v>-3.9302423379999998</v>
      </c>
      <c r="AV198">
        <v>121.91036560000001</v>
      </c>
      <c r="AW198">
        <v>0</v>
      </c>
      <c r="AX198">
        <v>1.63328278</v>
      </c>
      <c r="AY198">
        <v>-9.8911450649999999</v>
      </c>
      <c r="AZ198">
        <v>54.340187280000002</v>
      </c>
      <c r="BA198">
        <v>0</v>
      </c>
      <c r="BB198">
        <v>2.8190345899999998</v>
      </c>
      <c r="BC198">
        <v>-4.904552722</v>
      </c>
      <c r="BD198">
        <v>258.87627709999998</v>
      </c>
    </row>
    <row r="199" spans="1:56" x14ac:dyDescent="0.4">
      <c r="A199">
        <v>0</v>
      </c>
      <c r="B199">
        <v>2.9484284230000002</v>
      </c>
      <c r="C199">
        <v>-6.8854135650000003</v>
      </c>
      <c r="D199">
        <v>0.471537392</v>
      </c>
      <c r="E199">
        <v>0</v>
      </c>
      <c r="F199">
        <v>1.92427486638806</v>
      </c>
      <c r="G199">
        <v>-5.1092704749666797</v>
      </c>
      <c r="H199">
        <v>19.6975024330895</v>
      </c>
      <c r="I199">
        <v>0</v>
      </c>
      <c r="J199">
        <v>1.580011606</v>
      </c>
      <c r="K199">
        <v>-8.4843181380000008</v>
      </c>
      <c r="L199">
        <v>5.4293074749999999</v>
      </c>
      <c r="M199">
        <v>0</v>
      </c>
      <c r="N199">
        <v>2.3345266822297202</v>
      </c>
      <c r="O199">
        <v>-6.2068076246745099</v>
      </c>
      <c r="P199">
        <v>271.23072288400698</v>
      </c>
      <c r="Q199">
        <v>0</v>
      </c>
      <c r="R199">
        <v>1.566368303</v>
      </c>
      <c r="S199">
        <v>-9.4028421580000003</v>
      </c>
      <c r="T199">
        <v>49.573785710000003</v>
      </c>
      <c r="U199">
        <v>0</v>
      </c>
      <c r="V199">
        <v>2.9848279772890902</v>
      </c>
      <c r="W199">
        <v>-7.2954750170631799</v>
      </c>
      <c r="X199">
        <v>111.974491766013</v>
      </c>
      <c r="Y199">
        <v>0</v>
      </c>
      <c r="Z199">
        <v>4.7787452428239803</v>
      </c>
      <c r="AA199">
        <v>-1.35946735994248</v>
      </c>
      <c r="AB199">
        <v>38.033715222001703</v>
      </c>
      <c r="AC199">
        <v>0</v>
      </c>
      <c r="AD199">
        <v>2.6342289839999999</v>
      </c>
      <c r="AE199">
        <v>-4.8173888199999997</v>
      </c>
      <c r="AF199">
        <v>294.75890700000002</v>
      </c>
      <c r="AG199">
        <v>0</v>
      </c>
      <c r="AH199">
        <v>1.5399531471114101</v>
      </c>
      <c r="AI199">
        <v>-9.9528801362546506</v>
      </c>
      <c r="AJ199">
        <v>79.897446309012594</v>
      </c>
      <c r="AK199">
        <v>0</v>
      </c>
      <c r="AL199">
        <v>2.141893574</v>
      </c>
      <c r="AM199">
        <v>-8.9080144790000002</v>
      </c>
      <c r="AN199">
        <v>911.24098059999994</v>
      </c>
      <c r="AO199">
        <v>0</v>
      </c>
      <c r="AP199">
        <v>2.2761097751947998</v>
      </c>
      <c r="AQ199">
        <v>-7.0591282231310304</v>
      </c>
      <c r="AR199">
        <v>132.34349426499099</v>
      </c>
      <c r="AS199">
        <v>0</v>
      </c>
      <c r="AT199">
        <v>1.6393229520000001</v>
      </c>
      <c r="AU199">
        <v>-9.8432884640000005</v>
      </c>
      <c r="AV199">
        <v>554.92792959999997</v>
      </c>
      <c r="AW199">
        <v>0</v>
      </c>
      <c r="AX199">
        <v>1.6170350419999999</v>
      </c>
      <c r="AY199">
        <v>-9.9359208250000002</v>
      </c>
      <c r="AZ199">
        <v>54.295859370000002</v>
      </c>
      <c r="BA199">
        <v>0</v>
      </c>
      <c r="BB199">
        <v>1.9639266360000001</v>
      </c>
      <c r="BC199">
        <v>-8.3324951469999995</v>
      </c>
      <c r="BD199">
        <v>398.67403730000001</v>
      </c>
    </row>
    <row r="200" spans="1:56" x14ac:dyDescent="0.4">
      <c r="A200">
        <v>0</v>
      </c>
      <c r="B200">
        <v>2.9005404499999998</v>
      </c>
      <c r="C200">
        <v>-1.5076636029999999</v>
      </c>
      <c r="D200">
        <v>0.36971585000000001</v>
      </c>
      <c r="E200">
        <v>0</v>
      </c>
      <c r="F200">
        <v>3.4248832809813998</v>
      </c>
      <c r="G200">
        <v>-1.9223711450068199</v>
      </c>
      <c r="H200">
        <v>203.66405672510101</v>
      </c>
      <c r="I200">
        <v>0</v>
      </c>
      <c r="J200">
        <v>1.913407013</v>
      </c>
      <c r="K200">
        <v>-6.8206765410000001</v>
      </c>
      <c r="L200">
        <v>4.5261821959999997</v>
      </c>
      <c r="M200">
        <v>0</v>
      </c>
      <c r="N200">
        <v>1.6649397978810201</v>
      </c>
      <c r="O200">
        <v>-0.60983845984773299</v>
      </c>
      <c r="P200">
        <v>1.90604339199489</v>
      </c>
      <c r="Q200">
        <v>0</v>
      </c>
      <c r="R200">
        <v>2.183754542</v>
      </c>
      <c r="S200">
        <v>-7.0440703759999996</v>
      </c>
      <c r="T200">
        <v>48.011608160000002</v>
      </c>
      <c r="U200">
        <v>0</v>
      </c>
      <c r="V200">
        <v>2.3652031854026601</v>
      </c>
      <c r="W200">
        <v>-7.0353121036377004</v>
      </c>
      <c r="X200">
        <v>108.104493546998</v>
      </c>
      <c r="Y200">
        <v>0</v>
      </c>
      <c r="Z200">
        <v>2.07022940250617</v>
      </c>
      <c r="AA200">
        <v>-9.0924467608861796</v>
      </c>
      <c r="AB200">
        <v>116.85190444000099</v>
      </c>
      <c r="AC200">
        <v>0</v>
      </c>
      <c r="AD200">
        <v>1.999327149</v>
      </c>
      <c r="AE200">
        <v>-9.4797878559999997</v>
      </c>
      <c r="AF200">
        <v>268.8553665</v>
      </c>
      <c r="AG200">
        <v>0</v>
      </c>
      <c r="AH200">
        <v>3.0888399084984401</v>
      </c>
      <c r="AI200">
        <v>-4.43890226651106</v>
      </c>
      <c r="AJ200">
        <v>140.977629588014</v>
      </c>
      <c r="AK200">
        <v>0</v>
      </c>
      <c r="AL200">
        <v>2.1892463630000001</v>
      </c>
      <c r="AM200">
        <v>-8.4106093739999999</v>
      </c>
      <c r="AN200">
        <v>466.72918620000002</v>
      </c>
      <c r="AO200">
        <v>0</v>
      </c>
      <c r="AP200">
        <v>1.46980498938472</v>
      </c>
      <c r="AQ200">
        <v>-9.9832440749101998</v>
      </c>
      <c r="AR200">
        <v>115.973772850004</v>
      </c>
      <c r="AS200">
        <v>0</v>
      </c>
      <c r="AT200">
        <v>1.4995499990000001</v>
      </c>
      <c r="AU200">
        <v>-9.9719020379999996</v>
      </c>
      <c r="AV200">
        <v>5010.0549010000004</v>
      </c>
      <c r="AW200">
        <v>0</v>
      </c>
      <c r="AX200">
        <v>1.6623459519999999</v>
      </c>
      <c r="AY200">
        <v>-9.8541400790000004</v>
      </c>
      <c r="AZ200">
        <v>43.386077739999998</v>
      </c>
      <c r="BA200">
        <v>0</v>
      </c>
      <c r="BB200">
        <v>1.9283458950000001</v>
      </c>
      <c r="BC200">
        <v>-8.6090366589999991</v>
      </c>
      <c r="BD200">
        <v>484.82695460000002</v>
      </c>
    </row>
    <row r="201" spans="1:56" x14ac:dyDescent="0.4">
      <c r="A201">
        <v>0</v>
      </c>
      <c r="B201">
        <v>1.716325227</v>
      </c>
      <c r="C201">
        <v>-1.590662947</v>
      </c>
      <c r="D201">
        <v>0.68640496900000003</v>
      </c>
      <c r="E201">
        <v>0</v>
      </c>
      <c r="F201">
        <v>3.4065371242812099</v>
      </c>
      <c r="G201">
        <v>-3.0276967712116898</v>
      </c>
      <c r="H201">
        <v>34.474465715000399</v>
      </c>
      <c r="I201">
        <v>0</v>
      </c>
      <c r="J201">
        <v>1.8243604920000001</v>
      </c>
      <c r="K201">
        <v>-7.6687170340000002</v>
      </c>
      <c r="L201">
        <v>3.971266822</v>
      </c>
      <c r="M201">
        <v>0</v>
      </c>
      <c r="N201">
        <v>1.9734607708130301</v>
      </c>
      <c r="O201">
        <v>-7.0218820805525501</v>
      </c>
      <c r="P201">
        <v>62.395569931002598</v>
      </c>
      <c r="Q201">
        <v>0</v>
      </c>
      <c r="R201">
        <v>1.2545228610000001</v>
      </c>
      <c r="S201">
        <v>-9.652601679</v>
      </c>
      <c r="T201">
        <v>48.406565239999999</v>
      </c>
      <c r="U201">
        <v>0</v>
      </c>
      <c r="V201">
        <v>2.2907108151318898</v>
      </c>
      <c r="W201">
        <v>-6.9396016097500102</v>
      </c>
      <c r="X201">
        <v>107.51450213103</v>
      </c>
      <c r="Y201">
        <v>0</v>
      </c>
      <c r="Z201">
        <v>1.9316470579862099</v>
      </c>
      <c r="AA201">
        <v>-8.7691115901396799</v>
      </c>
      <c r="AB201">
        <v>65.632045844016801</v>
      </c>
      <c r="AC201">
        <v>0</v>
      </c>
      <c r="AD201">
        <v>1.866026003</v>
      </c>
      <c r="AE201">
        <v>-9.1305422909999994</v>
      </c>
      <c r="AF201">
        <v>167.15966119999999</v>
      </c>
      <c r="AG201">
        <v>0</v>
      </c>
      <c r="AH201">
        <v>1.64735645369615</v>
      </c>
      <c r="AI201">
        <v>-9.8945445865794497</v>
      </c>
      <c r="AJ201">
        <v>127.894621131999</v>
      </c>
      <c r="AK201">
        <v>0</v>
      </c>
      <c r="AL201">
        <v>3.1833763340000001</v>
      </c>
      <c r="AM201">
        <v>-3.66108213</v>
      </c>
      <c r="AN201">
        <v>219.65718129999999</v>
      </c>
      <c r="AO201">
        <v>0</v>
      </c>
      <c r="AP201">
        <v>1.55134726500304</v>
      </c>
      <c r="AQ201">
        <v>-9.9733471694454092</v>
      </c>
      <c r="AR201">
        <v>172.812304243998</v>
      </c>
      <c r="AS201">
        <v>0</v>
      </c>
      <c r="AT201">
        <v>3.349821151</v>
      </c>
      <c r="AU201">
        <v>-2.1644274879999998</v>
      </c>
      <c r="AV201">
        <v>54.940289020000002</v>
      </c>
      <c r="AW201">
        <v>0</v>
      </c>
      <c r="AX201">
        <v>1.6504562270000001</v>
      </c>
      <c r="AY201">
        <v>-9.8848725660000003</v>
      </c>
      <c r="AZ201">
        <v>54.422418090000001</v>
      </c>
      <c r="BA201">
        <v>0</v>
      </c>
      <c r="BB201">
        <v>1.582948587</v>
      </c>
      <c r="BC201">
        <v>-9.9626937439999992</v>
      </c>
      <c r="BD201">
        <v>757.6340391</v>
      </c>
    </row>
    <row r="202" spans="1:56" x14ac:dyDescent="0.4">
      <c r="A202">
        <v>0</v>
      </c>
      <c r="B202">
        <v>1.716325227</v>
      </c>
      <c r="C202">
        <v>-1.590662947</v>
      </c>
      <c r="D202">
        <v>0.616051397</v>
      </c>
      <c r="E202">
        <v>0</v>
      </c>
      <c r="F202">
        <v>1.9697677556381299</v>
      </c>
      <c r="G202">
        <v>-9.9731940988233099</v>
      </c>
      <c r="H202">
        <v>50.241768280044198</v>
      </c>
      <c r="I202">
        <v>0</v>
      </c>
      <c r="J202">
        <v>2.321594111</v>
      </c>
      <c r="K202">
        <v>-4.7475809719999997</v>
      </c>
      <c r="L202">
        <v>4.5424772620000002</v>
      </c>
      <c r="M202">
        <v>0</v>
      </c>
      <c r="N202">
        <v>1.4781431543044901</v>
      </c>
      <c r="O202">
        <v>-9.1072896017328109</v>
      </c>
      <c r="P202">
        <v>117.226563762989</v>
      </c>
      <c r="Q202">
        <v>0</v>
      </c>
      <c r="R202">
        <v>4.132774232</v>
      </c>
      <c r="S202">
        <v>-2.7810220110000001</v>
      </c>
      <c r="T202">
        <v>55.721226360000003</v>
      </c>
      <c r="U202">
        <v>0</v>
      </c>
      <c r="V202">
        <v>3.7617278178168601</v>
      </c>
      <c r="W202">
        <v>-3.4043998649112401</v>
      </c>
      <c r="X202">
        <v>107.38749177102</v>
      </c>
      <c r="Y202">
        <v>0</v>
      </c>
      <c r="Z202">
        <v>1.34354490492628</v>
      </c>
      <c r="AA202">
        <v>-9.9870572168415297</v>
      </c>
      <c r="AB202">
        <v>74.555103577004004</v>
      </c>
      <c r="AC202">
        <v>0</v>
      </c>
      <c r="AD202">
        <v>1.8031388159999999</v>
      </c>
      <c r="AE202">
        <v>-9.3244191440000002</v>
      </c>
      <c r="AF202">
        <v>4760.8283229999997</v>
      </c>
      <c r="AG202">
        <v>0</v>
      </c>
      <c r="AH202">
        <v>2.0348617441408501</v>
      </c>
      <c r="AI202">
        <v>-8.3151002484019596</v>
      </c>
      <c r="AJ202">
        <v>129.23286651397899</v>
      </c>
      <c r="AK202">
        <v>0</v>
      </c>
      <c r="AL202">
        <v>2.133141943</v>
      </c>
      <c r="AM202">
        <v>-7.7743893760000002</v>
      </c>
      <c r="AN202">
        <v>637.95522029999995</v>
      </c>
      <c r="AO202">
        <v>0</v>
      </c>
      <c r="AP202">
        <v>1.7015078126967</v>
      </c>
      <c r="AQ202">
        <v>-9.6616646683394194</v>
      </c>
      <c r="AR202">
        <v>152.68958256300499</v>
      </c>
      <c r="AS202">
        <v>0</v>
      </c>
      <c r="AT202">
        <v>1.7148463709999999</v>
      </c>
      <c r="AU202">
        <v>-9.6470694899999998</v>
      </c>
      <c r="AV202">
        <v>471.46231039999998</v>
      </c>
      <c r="AW202">
        <v>0</v>
      </c>
      <c r="AX202">
        <v>1.8195292759999999</v>
      </c>
      <c r="AY202">
        <v>-9.1353451680000006</v>
      </c>
      <c r="AZ202">
        <v>76.135966569999994</v>
      </c>
      <c r="BA202">
        <v>0</v>
      </c>
      <c r="BB202">
        <v>2.315830601</v>
      </c>
      <c r="BC202">
        <v>-6.8084367190000004</v>
      </c>
      <c r="BD202">
        <v>770.4411063</v>
      </c>
    </row>
    <row r="203" spans="1:56" x14ac:dyDescent="0.4">
      <c r="A203">
        <v>0</v>
      </c>
      <c r="B203">
        <v>3.664192828</v>
      </c>
      <c r="C203">
        <v>-5.2804276090000002</v>
      </c>
      <c r="D203">
        <v>0.3430667</v>
      </c>
      <c r="E203">
        <v>0</v>
      </c>
      <c r="F203">
        <v>3.4979409796205099</v>
      </c>
      <c r="G203">
        <v>-9.7472548886887598</v>
      </c>
      <c r="H203">
        <v>103.695828815922</v>
      </c>
      <c r="I203">
        <v>0</v>
      </c>
      <c r="J203">
        <v>2.9369757270000001</v>
      </c>
      <c r="K203">
        <v>-3.6299507129999999</v>
      </c>
      <c r="L203">
        <v>5.0358522629999998</v>
      </c>
      <c r="M203">
        <v>0</v>
      </c>
      <c r="N203">
        <v>3.22191442618103</v>
      </c>
      <c r="O203">
        <v>-6.0840122889650496</v>
      </c>
      <c r="P203">
        <v>34.563668953996903</v>
      </c>
      <c r="Q203">
        <v>0</v>
      </c>
      <c r="R203">
        <v>2.4420512419999998</v>
      </c>
      <c r="S203">
        <v>-2.043774457</v>
      </c>
      <c r="T203">
        <v>48.34463315</v>
      </c>
      <c r="U203">
        <v>0</v>
      </c>
      <c r="V203">
        <v>2.5378482439891101</v>
      </c>
      <c r="W203">
        <v>-6.2754412934132802</v>
      </c>
      <c r="X203">
        <v>103.575380238005</v>
      </c>
      <c r="Y203">
        <v>0</v>
      </c>
      <c r="Z203">
        <v>1.3643202752019601</v>
      </c>
      <c r="AA203">
        <v>-9.9719484751216996</v>
      </c>
      <c r="AB203">
        <v>75.2422046549909</v>
      </c>
      <c r="AC203">
        <v>0</v>
      </c>
      <c r="AD203">
        <v>1.3571427970000001</v>
      </c>
      <c r="AE203">
        <v>-9.9926415570000007</v>
      </c>
      <c r="AF203">
        <v>441.02305760000002</v>
      </c>
      <c r="AG203">
        <v>0</v>
      </c>
      <c r="AH203">
        <v>1.6496948280672901</v>
      </c>
      <c r="AI203">
        <v>-9.8875966440049101</v>
      </c>
      <c r="AJ203">
        <v>140.646912288008</v>
      </c>
      <c r="AK203">
        <v>0</v>
      </c>
      <c r="AL203">
        <v>1.557199966</v>
      </c>
      <c r="AM203">
        <v>-9.7474482400000007</v>
      </c>
      <c r="AN203">
        <v>902.9081304</v>
      </c>
      <c r="AO203">
        <v>0</v>
      </c>
      <c r="AP203">
        <v>1.58995380338702</v>
      </c>
      <c r="AQ203">
        <v>-9.9324141149905198</v>
      </c>
      <c r="AR203">
        <v>154.219940000999</v>
      </c>
      <c r="AS203">
        <v>0</v>
      </c>
      <c r="AT203">
        <v>1.511689979</v>
      </c>
      <c r="AU203">
        <v>-9.9771300909999994</v>
      </c>
      <c r="AV203">
        <v>767.60719240000003</v>
      </c>
      <c r="AW203">
        <v>0</v>
      </c>
      <c r="AX203">
        <v>1.589283754</v>
      </c>
      <c r="AY203">
        <v>-9.962836609</v>
      </c>
      <c r="AZ203">
        <v>72.429809219999996</v>
      </c>
      <c r="BA203">
        <v>0</v>
      </c>
      <c r="BB203">
        <v>2.3845929309999998</v>
      </c>
      <c r="BC203">
        <v>-6.5485322400000001</v>
      </c>
      <c r="BD203">
        <v>655.30528030000005</v>
      </c>
    </row>
    <row r="204" spans="1:56" x14ac:dyDescent="0.4">
      <c r="A204">
        <v>0</v>
      </c>
      <c r="B204">
        <v>3.603302775</v>
      </c>
      <c r="C204">
        <v>-3.237628087</v>
      </c>
      <c r="D204">
        <v>0.52259653800000005</v>
      </c>
      <c r="E204">
        <v>0</v>
      </c>
      <c r="F204">
        <v>1.7163252272626699</v>
      </c>
      <c r="G204">
        <v>-1.5906629467781299</v>
      </c>
      <c r="H204">
        <v>4.89293867908418</v>
      </c>
      <c r="I204">
        <v>0</v>
      </c>
      <c r="J204">
        <v>1.786375512</v>
      </c>
      <c r="K204">
        <v>-7.3323163149999999</v>
      </c>
      <c r="L204">
        <v>4.9664655629999999</v>
      </c>
      <c r="M204">
        <v>0</v>
      </c>
      <c r="N204">
        <v>2.2762504182021202</v>
      </c>
      <c r="O204">
        <v>-5.8818732153389703</v>
      </c>
      <c r="P204">
        <v>50.192641827990798</v>
      </c>
      <c r="Q204">
        <v>0</v>
      </c>
      <c r="R204">
        <v>1.369225849</v>
      </c>
      <c r="S204">
        <v>-9.6780262760000006</v>
      </c>
      <c r="T204">
        <v>48.523299000000002</v>
      </c>
      <c r="U204">
        <v>0</v>
      </c>
      <c r="V204">
        <v>3.1758607119225601</v>
      </c>
      <c r="W204">
        <v>-7.2828942704463397</v>
      </c>
      <c r="X204">
        <v>103.008949052018</v>
      </c>
      <c r="Y204">
        <v>0</v>
      </c>
      <c r="Z204">
        <v>3.3771763406200099</v>
      </c>
      <c r="AA204">
        <v>-4.4431900981405503</v>
      </c>
      <c r="AB204">
        <v>38.3725869379995</v>
      </c>
      <c r="AC204">
        <v>0</v>
      </c>
      <c r="AD204">
        <v>1.201408515</v>
      </c>
      <c r="AE204">
        <v>-9.7965867689999993</v>
      </c>
      <c r="AF204">
        <v>367.12865620000002</v>
      </c>
      <c r="AG204">
        <v>0</v>
      </c>
      <c r="AH204">
        <v>1.6564337155804501</v>
      </c>
      <c r="AI204">
        <v>-9.8794579332424703</v>
      </c>
      <c r="AJ204">
        <v>134.09255526898701</v>
      </c>
      <c r="AK204">
        <v>0</v>
      </c>
      <c r="AL204">
        <v>1.5364691340000001</v>
      </c>
      <c r="AM204">
        <v>-9.9774999950000005</v>
      </c>
      <c r="AN204">
        <v>4878.2393979999997</v>
      </c>
      <c r="AO204">
        <v>0</v>
      </c>
      <c r="AP204">
        <v>1.6575373861664</v>
      </c>
      <c r="AQ204">
        <v>-9.81548689965304</v>
      </c>
      <c r="AR204">
        <v>176.48377635999299</v>
      </c>
      <c r="AS204">
        <v>0</v>
      </c>
      <c r="AT204">
        <v>2.9311062849999998</v>
      </c>
      <c r="AU204">
        <v>-2.157033314</v>
      </c>
      <c r="AV204">
        <v>83.815020730000001</v>
      </c>
      <c r="AW204">
        <v>0</v>
      </c>
      <c r="AX204">
        <v>3.3166275390000002</v>
      </c>
      <c r="AY204">
        <v>-3.509796116</v>
      </c>
      <c r="AZ204">
        <v>36.191443069999998</v>
      </c>
      <c r="BA204">
        <v>0</v>
      </c>
      <c r="BB204">
        <v>1.775191398</v>
      </c>
      <c r="BC204">
        <v>-9.3732463399999997</v>
      </c>
      <c r="BD204">
        <v>1296.912548</v>
      </c>
    </row>
    <row r="205" spans="1:56" x14ac:dyDescent="0.4">
      <c r="A205">
        <v>0</v>
      </c>
      <c r="B205">
        <v>1.323497892</v>
      </c>
      <c r="C205">
        <v>-1.164258383</v>
      </c>
      <c r="D205">
        <v>0.47614596300000001</v>
      </c>
      <c r="E205">
        <v>0</v>
      </c>
      <c r="F205">
        <v>1.7163252272626699</v>
      </c>
      <c r="G205">
        <v>-1.5906629467781299</v>
      </c>
      <c r="H205">
        <v>4.9063914099242503</v>
      </c>
      <c r="I205">
        <v>0</v>
      </c>
      <c r="J205">
        <v>2.6655827400000001</v>
      </c>
      <c r="K205">
        <v>-6.0317242029999996</v>
      </c>
      <c r="L205">
        <v>3.713681207</v>
      </c>
      <c r="M205">
        <v>0</v>
      </c>
      <c r="N205">
        <v>2.33056437819819</v>
      </c>
      <c r="O205">
        <v>-7.3837908734405699</v>
      </c>
      <c r="P205">
        <v>57.198100061999803</v>
      </c>
      <c r="Q205">
        <v>0</v>
      </c>
      <c r="R205">
        <v>3.9080584209999998</v>
      </c>
      <c r="S205">
        <v>-4.8370510439999999</v>
      </c>
      <c r="T205">
        <v>56.262929530000001</v>
      </c>
      <c r="U205">
        <v>0</v>
      </c>
      <c r="V205">
        <v>3.89122899203038</v>
      </c>
      <c r="W205">
        <v>-5.0570546979925597</v>
      </c>
      <c r="X205">
        <v>98.425802113022598</v>
      </c>
      <c r="Y205">
        <v>0</v>
      </c>
      <c r="Z205">
        <v>2.2884979134396799</v>
      </c>
      <c r="AA205">
        <v>-6.8986544982827596</v>
      </c>
      <c r="AB205">
        <v>67.668483077985002</v>
      </c>
      <c r="AC205">
        <v>0</v>
      </c>
      <c r="AD205">
        <v>1.837694291</v>
      </c>
      <c r="AE205">
        <v>-9.3901515139999994</v>
      </c>
      <c r="AF205">
        <v>228.98744790000001</v>
      </c>
      <c r="AG205">
        <v>0</v>
      </c>
      <c r="AH205">
        <v>1.6026312763316</v>
      </c>
      <c r="AI205">
        <v>-9.9398523950509894</v>
      </c>
      <c r="AJ205">
        <v>93.576558034022995</v>
      </c>
      <c r="AK205">
        <v>0</v>
      </c>
      <c r="AL205">
        <v>1.5520704830000001</v>
      </c>
      <c r="AM205">
        <v>-9.8337489149999993</v>
      </c>
      <c r="AN205">
        <v>424.82859980000001</v>
      </c>
      <c r="AO205">
        <v>0</v>
      </c>
      <c r="AP205">
        <v>1.5588754169358701</v>
      </c>
      <c r="AQ205">
        <v>-9.9711021895930401</v>
      </c>
      <c r="AR205">
        <v>83.3875481779978</v>
      </c>
      <c r="AS205">
        <v>0</v>
      </c>
      <c r="AT205">
        <v>1.6794699420000001</v>
      </c>
      <c r="AU205">
        <v>-9.7531026149999995</v>
      </c>
      <c r="AV205">
        <v>507.63830589999998</v>
      </c>
      <c r="AW205">
        <v>0</v>
      </c>
      <c r="AX205">
        <v>1.6420939210000001</v>
      </c>
      <c r="AY205">
        <v>-9.9060834960000008</v>
      </c>
      <c r="AZ205">
        <v>72.379235489999999</v>
      </c>
      <c r="BA205">
        <v>0</v>
      </c>
      <c r="BB205">
        <v>1.6683727049999999</v>
      </c>
      <c r="BC205">
        <v>-9.8340786439999999</v>
      </c>
      <c r="BD205">
        <v>1766.181947</v>
      </c>
    </row>
    <row r="206" spans="1:56" x14ac:dyDescent="0.4">
      <c r="A206">
        <v>0</v>
      </c>
      <c r="B206">
        <v>2.4446047019999999</v>
      </c>
      <c r="C206">
        <v>-5.623913892</v>
      </c>
      <c r="D206">
        <v>0.66937409400000003</v>
      </c>
      <c r="E206">
        <v>0</v>
      </c>
      <c r="F206">
        <v>4.0705066796372797</v>
      </c>
      <c r="G206">
        <v>-6.4130318540683602</v>
      </c>
      <c r="H206">
        <v>68.864689715206595</v>
      </c>
      <c r="I206">
        <v>0</v>
      </c>
      <c r="J206">
        <v>2.51852082</v>
      </c>
      <c r="K206">
        <v>-4.109761979</v>
      </c>
      <c r="L206">
        <v>4.9123320140000004</v>
      </c>
      <c r="M206">
        <v>0</v>
      </c>
      <c r="N206">
        <v>2.19386893936609</v>
      </c>
      <c r="O206">
        <v>-8.1900727578447405</v>
      </c>
      <c r="P206">
        <v>87.501592177999498</v>
      </c>
      <c r="Q206">
        <v>0</v>
      </c>
      <c r="R206">
        <v>2.0414536779999999</v>
      </c>
      <c r="S206">
        <v>-7.9540666809999996</v>
      </c>
      <c r="T206">
        <v>48.883387030000002</v>
      </c>
      <c r="U206">
        <v>0</v>
      </c>
      <c r="V206">
        <v>2.7218032063704101</v>
      </c>
      <c r="W206">
        <v>-5.5601456077947304</v>
      </c>
      <c r="X206">
        <v>97.622525036014807</v>
      </c>
      <c r="Y206">
        <v>0</v>
      </c>
      <c r="Z206">
        <v>1.01794940700068</v>
      </c>
      <c r="AA206">
        <v>-9.9352317014326701</v>
      </c>
      <c r="AB206">
        <v>94.133547953999297</v>
      </c>
      <c r="AC206">
        <v>0</v>
      </c>
      <c r="AD206">
        <v>2.2278188910000001</v>
      </c>
      <c r="AE206">
        <v>-8.0238166870000001</v>
      </c>
      <c r="AF206">
        <v>189.22908530000001</v>
      </c>
      <c r="AG206">
        <v>0</v>
      </c>
      <c r="AH206">
        <v>1.6336588295234</v>
      </c>
      <c r="AI206">
        <v>-9.8494236297012296</v>
      </c>
      <c r="AJ206">
        <v>142.04581311900901</v>
      </c>
      <c r="AK206">
        <v>0</v>
      </c>
      <c r="AL206">
        <v>2.5457979470000001</v>
      </c>
      <c r="AM206">
        <v>-6.0833305839999996</v>
      </c>
      <c r="AN206">
        <v>187.1949942</v>
      </c>
      <c r="AO206">
        <v>0</v>
      </c>
      <c r="AP206">
        <v>1.5115750865389901</v>
      </c>
      <c r="AQ206">
        <v>-9.98198322646099</v>
      </c>
      <c r="AR206">
        <v>112.517233659018</v>
      </c>
      <c r="AS206">
        <v>0</v>
      </c>
      <c r="AT206">
        <v>2.0587107019999999</v>
      </c>
      <c r="AU206">
        <v>-7.9070647359999997</v>
      </c>
      <c r="AV206">
        <v>350.44685149999998</v>
      </c>
      <c r="AW206">
        <v>0</v>
      </c>
      <c r="AX206">
        <v>1.7457068680000001</v>
      </c>
      <c r="AY206">
        <v>-9.6289032989999992</v>
      </c>
      <c r="AZ206">
        <v>94.169490449999998</v>
      </c>
      <c r="BA206">
        <v>0</v>
      </c>
      <c r="BB206">
        <v>2.390611587</v>
      </c>
      <c r="BC206">
        <v>-6.1978378039999997</v>
      </c>
      <c r="BD206">
        <v>690.19891070000006</v>
      </c>
    </row>
    <row r="207" spans="1:56" x14ac:dyDescent="0.4">
      <c r="A207">
        <v>0</v>
      </c>
      <c r="B207">
        <v>3.1941010969999999</v>
      </c>
      <c r="C207">
        <v>-1.709412194</v>
      </c>
      <c r="D207">
        <v>0.51841357099999996</v>
      </c>
      <c r="E207">
        <v>0</v>
      </c>
      <c r="F207">
        <v>3.7784113335260798</v>
      </c>
      <c r="G207">
        <v>-3.20066483593844</v>
      </c>
      <c r="H207">
        <v>389.49231596500601</v>
      </c>
      <c r="I207">
        <v>0</v>
      </c>
      <c r="J207">
        <v>1.8228589559999999</v>
      </c>
      <c r="K207">
        <v>-6.8183218439999997</v>
      </c>
      <c r="L207">
        <v>5.1756074830000003</v>
      </c>
      <c r="M207">
        <v>0</v>
      </c>
      <c r="N207">
        <v>2.41861102004412</v>
      </c>
      <c r="O207">
        <v>-9.6512299726197508</v>
      </c>
      <c r="P207">
        <v>79.530201461006001</v>
      </c>
      <c r="Q207">
        <v>0</v>
      </c>
      <c r="R207">
        <v>1.5149048140000001</v>
      </c>
      <c r="S207">
        <v>-9.6408747649999995</v>
      </c>
      <c r="T207">
        <v>56.240273039999998</v>
      </c>
      <c r="U207">
        <v>0</v>
      </c>
      <c r="V207">
        <v>2.0781489238214901</v>
      </c>
      <c r="W207">
        <v>-7.1208613080164103</v>
      </c>
      <c r="X207">
        <v>96.844459038984496</v>
      </c>
      <c r="Y207">
        <v>0</v>
      </c>
      <c r="Z207">
        <v>2.21895266504669</v>
      </c>
      <c r="AA207">
        <v>-1.2823563296182201</v>
      </c>
      <c r="AB207">
        <v>117.213531977991</v>
      </c>
      <c r="AC207">
        <v>0</v>
      </c>
      <c r="AD207">
        <v>4.567414941</v>
      </c>
      <c r="AE207">
        <v>-2.1954292039999999</v>
      </c>
      <c r="AF207">
        <v>91.734580289999997</v>
      </c>
      <c r="AG207">
        <v>0</v>
      </c>
      <c r="AH207">
        <v>1.5694612947458999</v>
      </c>
      <c r="AI207">
        <v>-9.9539824946215703</v>
      </c>
      <c r="AJ207">
        <v>92.813439535006097</v>
      </c>
      <c r="AK207">
        <v>0</v>
      </c>
      <c r="AL207">
        <v>4.3478002609999997</v>
      </c>
      <c r="AM207">
        <v>-2.8648248550000002</v>
      </c>
      <c r="AN207">
        <v>138.63355110000001</v>
      </c>
      <c r="AO207">
        <v>0</v>
      </c>
      <c r="AP207">
        <v>1.58119231796757</v>
      </c>
      <c r="AQ207">
        <v>-9.9593236723862208</v>
      </c>
      <c r="AR207">
        <v>83.842718405998298</v>
      </c>
      <c r="AS207">
        <v>0</v>
      </c>
      <c r="AT207">
        <v>2.6897855599999998</v>
      </c>
      <c r="AU207">
        <v>-4.8392190619999997</v>
      </c>
      <c r="AV207">
        <v>364.80903330000001</v>
      </c>
      <c r="AW207">
        <v>0</v>
      </c>
      <c r="AX207">
        <v>2.7345988370000001</v>
      </c>
      <c r="AY207">
        <v>-1.6408773969999999</v>
      </c>
      <c r="AZ207">
        <v>43.384153240000003</v>
      </c>
      <c r="BA207">
        <v>0</v>
      </c>
      <c r="BB207">
        <v>1.70969912752641</v>
      </c>
      <c r="BC207">
        <v>-9.6462551552934706</v>
      </c>
      <c r="BD207">
        <v>905.57166886000005</v>
      </c>
    </row>
    <row r="208" spans="1:56" x14ac:dyDescent="0.4">
      <c r="A208">
        <v>0</v>
      </c>
      <c r="B208">
        <v>3.1963692799999999</v>
      </c>
      <c r="C208">
        <v>-1.7062923780000001</v>
      </c>
      <c r="D208">
        <v>0.41950182499999999</v>
      </c>
      <c r="E208">
        <v>0</v>
      </c>
      <c r="F208">
        <v>2.4515346453930298</v>
      </c>
      <c r="G208">
        <v>-9.7975909471542693</v>
      </c>
      <c r="H208">
        <v>11.329063227865801</v>
      </c>
      <c r="I208">
        <v>0</v>
      </c>
      <c r="J208">
        <v>2.320513681</v>
      </c>
      <c r="K208">
        <v>-5.3301730129999996</v>
      </c>
      <c r="L208">
        <v>4.659358772</v>
      </c>
      <c r="M208">
        <v>0</v>
      </c>
      <c r="N208">
        <v>2.42427149182264</v>
      </c>
      <c r="O208">
        <v>-4.2200945981929703</v>
      </c>
      <c r="P208">
        <v>84.816201565990895</v>
      </c>
      <c r="Q208">
        <v>0</v>
      </c>
      <c r="R208">
        <v>1.196053775</v>
      </c>
      <c r="S208">
        <v>-9.783009968</v>
      </c>
      <c r="T208">
        <v>48.75894838</v>
      </c>
      <c r="U208">
        <v>0</v>
      </c>
      <c r="V208">
        <v>2.2263899792665498</v>
      </c>
      <c r="W208">
        <v>-6.9133021682783502</v>
      </c>
      <c r="X208">
        <v>94.514732034003799</v>
      </c>
      <c r="Y208">
        <v>0</v>
      </c>
      <c r="Z208">
        <v>1.49798626519996</v>
      </c>
      <c r="AA208">
        <v>-9.9768235469386006</v>
      </c>
      <c r="AB208">
        <v>74.623800430999793</v>
      </c>
      <c r="AC208">
        <v>0</v>
      </c>
      <c r="AD208">
        <v>1.573686986</v>
      </c>
      <c r="AE208">
        <v>-9.7528243329999995</v>
      </c>
      <c r="AF208">
        <v>354.34410459999998</v>
      </c>
      <c r="AG208">
        <v>0</v>
      </c>
      <c r="AH208">
        <v>1.9125190160988099</v>
      </c>
      <c r="AI208">
        <v>-9.3726304072528208</v>
      </c>
      <c r="AJ208">
        <v>81.118067439005202</v>
      </c>
      <c r="AK208">
        <v>0</v>
      </c>
      <c r="AL208">
        <v>1.7275820369999999</v>
      </c>
      <c r="AM208">
        <v>-9.4897640519999999</v>
      </c>
      <c r="AN208">
        <v>480.34678980000001</v>
      </c>
      <c r="AO208">
        <v>0</v>
      </c>
      <c r="AP208">
        <v>1.49140529702953</v>
      </c>
      <c r="AQ208">
        <v>-9.9805302978351502</v>
      </c>
      <c r="AR208">
        <v>174.77398693698299</v>
      </c>
      <c r="AS208">
        <v>0</v>
      </c>
      <c r="AT208">
        <v>3.1721502903338199</v>
      </c>
      <c r="AU208">
        <v>-3.9784747894258099</v>
      </c>
      <c r="AV208">
        <v>192.44870934000201</v>
      </c>
      <c r="AW208">
        <v>0</v>
      </c>
      <c r="AX208">
        <v>1.6137850600000001</v>
      </c>
      <c r="AY208">
        <v>-9.9287560880000001</v>
      </c>
      <c r="AZ208">
        <v>36.087867690000003</v>
      </c>
      <c r="BA208">
        <v>0</v>
      </c>
      <c r="BB208">
        <v>2.95533016672612</v>
      </c>
      <c r="BC208">
        <v>-3.63954831751568</v>
      </c>
      <c r="BD208">
        <v>226.514733270996</v>
      </c>
    </row>
    <row r="209" spans="1:56" x14ac:dyDescent="0.4">
      <c r="A209">
        <v>0</v>
      </c>
      <c r="B209">
        <v>1.8198159899999999</v>
      </c>
      <c r="C209">
        <v>-5.1659964199999999</v>
      </c>
      <c r="D209">
        <v>0.38622808199999997</v>
      </c>
      <c r="E209">
        <v>0</v>
      </c>
      <c r="F209">
        <v>2.3820354689174401</v>
      </c>
      <c r="G209">
        <v>-5.7255755136860902</v>
      </c>
      <c r="H209">
        <v>46.201822736067697</v>
      </c>
      <c r="I209">
        <v>0</v>
      </c>
      <c r="J209">
        <v>1.34842547</v>
      </c>
      <c r="K209">
        <v>-8.723065794</v>
      </c>
      <c r="L209">
        <v>5.1910141620000001</v>
      </c>
      <c r="M209">
        <v>0</v>
      </c>
      <c r="N209">
        <v>2.2749304793679999</v>
      </c>
      <c r="O209">
        <v>-6.2336755822577103</v>
      </c>
      <c r="P209">
        <v>25.517247088006101</v>
      </c>
      <c r="Q209">
        <v>0</v>
      </c>
      <c r="R209">
        <v>2.6237699569999999</v>
      </c>
      <c r="S209">
        <v>-1.738342906</v>
      </c>
      <c r="T209">
        <v>54.239832309999997</v>
      </c>
      <c r="U209">
        <v>0</v>
      </c>
      <c r="V209">
        <v>2.05191188445081</v>
      </c>
      <c r="W209">
        <v>-7.3829469264915497</v>
      </c>
      <c r="X209">
        <v>93.420053280002307</v>
      </c>
      <c r="Y209">
        <v>0</v>
      </c>
      <c r="Z209">
        <v>1.66287936923848</v>
      </c>
      <c r="AA209">
        <v>-9.8175048574705102</v>
      </c>
      <c r="AB209">
        <v>75.482864264980805</v>
      </c>
      <c r="AC209">
        <v>0</v>
      </c>
      <c r="AD209">
        <v>2.3066524099999999</v>
      </c>
      <c r="AE209">
        <v>-1.7505333789999999</v>
      </c>
      <c r="AF209">
        <v>32.568943619999999</v>
      </c>
      <c r="AG209">
        <v>0</v>
      </c>
      <c r="AH209">
        <v>1.6612982779794201</v>
      </c>
      <c r="AI209">
        <v>-9.8518965770427496</v>
      </c>
      <c r="AJ209">
        <v>124.620293635001</v>
      </c>
      <c r="AK209">
        <v>0</v>
      </c>
      <c r="AL209">
        <v>2.2180182309999998</v>
      </c>
      <c r="AM209">
        <v>-7.1710180870000002</v>
      </c>
      <c r="AN209">
        <v>218.81481790000001</v>
      </c>
      <c r="AO209">
        <v>0</v>
      </c>
      <c r="AP209">
        <v>3.09288437662084</v>
      </c>
      <c r="AQ209">
        <v>-3.09079606954981</v>
      </c>
      <c r="AR209">
        <v>97.233843889000099</v>
      </c>
      <c r="AS209">
        <v>0</v>
      </c>
      <c r="AT209">
        <v>1.52591193169031</v>
      </c>
      <c r="AU209">
        <v>-9.9752158006637899</v>
      </c>
      <c r="AV209">
        <v>1055.8464299039899</v>
      </c>
      <c r="AW209">
        <v>0</v>
      </c>
      <c r="AX209">
        <v>1.6556227889999999</v>
      </c>
      <c r="AY209">
        <v>-9.8719229449999997</v>
      </c>
      <c r="AZ209">
        <v>76.181357660000003</v>
      </c>
      <c r="BA209">
        <v>0</v>
      </c>
      <c r="BB209">
        <v>1.44923484951919</v>
      </c>
      <c r="BC209">
        <v>-9.9868833202775509</v>
      </c>
      <c r="BD209">
        <v>1317.5177743489901</v>
      </c>
    </row>
    <row r="210" spans="1:56" x14ac:dyDescent="0.4">
      <c r="A210">
        <v>0</v>
      </c>
      <c r="B210">
        <v>3.314555366</v>
      </c>
      <c r="C210">
        <v>-2.6809825549999999</v>
      </c>
      <c r="D210">
        <v>0.38568994099999998</v>
      </c>
      <c r="E210">
        <v>0</v>
      </c>
      <c r="F210">
        <v>4.6685249787795904</v>
      </c>
      <c r="G210">
        <v>-3.942924057355</v>
      </c>
      <c r="H210">
        <v>8.7264981600455904</v>
      </c>
      <c r="I210">
        <v>0</v>
      </c>
      <c r="J210">
        <v>1.965684575</v>
      </c>
      <c r="K210">
        <v>-7.8584951150000002</v>
      </c>
      <c r="L210">
        <v>4.1253627310000001</v>
      </c>
      <c r="M210">
        <v>0</v>
      </c>
      <c r="N210">
        <v>1.6585087128009499</v>
      </c>
      <c r="O210">
        <v>-8.3030129676559596</v>
      </c>
      <c r="P210">
        <v>68.481910796996004</v>
      </c>
      <c r="Q210">
        <v>0</v>
      </c>
      <c r="R210">
        <v>3.5991474220000002</v>
      </c>
      <c r="S210">
        <v>-5.00225045</v>
      </c>
      <c r="T210">
        <v>85.524269630000006</v>
      </c>
      <c r="U210">
        <v>0</v>
      </c>
      <c r="V210">
        <v>4.3243155608311996</v>
      </c>
      <c r="W210">
        <v>-1.48160463166551</v>
      </c>
      <c r="X210">
        <v>87.963840012001995</v>
      </c>
      <c r="Y210">
        <v>0</v>
      </c>
      <c r="Z210">
        <v>2.1466271806853201</v>
      </c>
      <c r="AA210">
        <v>-9.1842557398373899</v>
      </c>
      <c r="AB210">
        <v>36.161342331994</v>
      </c>
      <c r="AC210">
        <v>0</v>
      </c>
      <c r="AD210">
        <v>2.2053764340000002</v>
      </c>
      <c r="AE210">
        <v>-8.1263082129999997</v>
      </c>
      <c r="AF210">
        <v>309.9164159</v>
      </c>
      <c r="AG210">
        <v>0</v>
      </c>
      <c r="AH210">
        <v>1.54129471999837</v>
      </c>
      <c r="AI210">
        <v>-9.8540972734325596</v>
      </c>
      <c r="AJ210">
        <v>138.79291211298499</v>
      </c>
      <c r="AK210">
        <v>0</v>
      </c>
      <c r="AL210">
        <v>1.776461053</v>
      </c>
      <c r="AM210">
        <v>-9.7248651160000001</v>
      </c>
      <c r="AN210">
        <v>370.19687440000001</v>
      </c>
      <c r="AO210">
        <v>0</v>
      </c>
      <c r="AP210">
        <v>1.36310090440225</v>
      </c>
      <c r="AQ210">
        <v>-9.9886994176163206</v>
      </c>
      <c r="AR210">
        <v>176.50039057899201</v>
      </c>
      <c r="AS210">
        <v>0</v>
      </c>
      <c r="AT210">
        <v>1.8554938241589201</v>
      </c>
      <c r="AU210">
        <v>-9.0136072823239601</v>
      </c>
      <c r="AV210">
        <v>492.73453029199999</v>
      </c>
      <c r="AW210">
        <v>0</v>
      </c>
      <c r="AX210">
        <v>1.6918703429999999</v>
      </c>
      <c r="AY210">
        <v>-9.7486369479999997</v>
      </c>
      <c r="AZ210">
        <v>94.069195550000003</v>
      </c>
      <c r="BA210">
        <v>0</v>
      </c>
      <c r="BB210">
        <v>2.8721480422415899</v>
      </c>
      <c r="BC210">
        <v>-4.81840860286745</v>
      </c>
      <c r="BD210">
        <v>290.36300606500299</v>
      </c>
    </row>
    <row r="211" spans="1:56" x14ac:dyDescent="0.4">
      <c r="A211">
        <v>0</v>
      </c>
      <c r="B211">
        <v>2.5481995519999998</v>
      </c>
      <c r="C211">
        <v>-4.613844287</v>
      </c>
      <c r="D211">
        <v>0.68241591800000001</v>
      </c>
      <c r="E211">
        <v>0</v>
      </c>
      <c r="F211">
        <v>2.80494595471079</v>
      </c>
      <c r="G211">
        <v>-1.66347594536046</v>
      </c>
      <c r="H211">
        <v>17.5790090712253</v>
      </c>
      <c r="I211">
        <v>0</v>
      </c>
      <c r="J211">
        <v>1.6854342360000001</v>
      </c>
      <c r="K211">
        <v>-8.2292663610000005</v>
      </c>
      <c r="L211">
        <v>4.7180649749999999</v>
      </c>
      <c r="M211">
        <v>0</v>
      </c>
      <c r="N211">
        <v>2.5466779223348999</v>
      </c>
      <c r="O211">
        <v>-6.0473713894810297</v>
      </c>
      <c r="P211">
        <v>66.9185328879975</v>
      </c>
      <c r="Q211">
        <v>0</v>
      </c>
      <c r="R211">
        <v>1.9542915810000001</v>
      </c>
      <c r="S211">
        <v>-9.2825559749999993</v>
      </c>
      <c r="T211">
        <v>47.866888539999998</v>
      </c>
      <c r="U211">
        <v>0</v>
      </c>
      <c r="V211">
        <v>3.9177034210881199</v>
      </c>
      <c r="W211">
        <v>-3.2402290728838001</v>
      </c>
      <c r="X211">
        <v>86.195993695000595</v>
      </c>
      <c r="Y211">
        <v>0</v>
      </c>
      <c r="Z211">
        <v>1.4975227448351001</v>
      </c>
      <c r="AA211">
        <v>-9.9642245641668801</v>
      </c>
      <c r="AB211">
        <v>89.213293879001796</v>
      </c>
      <c r="AC211">
        <v>0</v>
      </c>
      <c r="AD211">
        <v>2.477586219</v>
      </c>
      <c r="AE211">
        <v>-7.0090705440000001</v>
      </c>
      <c r="AF211">
        <v>198.03698489999999</v>
      </c>
      <c r="AG211">
        <v>0</v>
      </c>
      <c r="AH211">
        <v>1.5995111721000399</v>
      </c>
      <c r="AI211">
        <v>-9.9510626252310797</v>
      </c>
      <c r="AJ211">
        <v>137.460254259989</v>
      </c>
      <c r="AK211">
        <v>0</v>
      </c>
      <c r="AL211">
        <v>2.5726905919999998</v>
      </c>
      <c r="AM211">
        <v>-5.6404594169999998</v>
      </c>
      <c r="AN211">
        <v>195.7599677</v>
      </c>
      <c r="AO211">
        <v>0</v>
      </c>
      <c r="AP211">
        <v>1.3993478780386499</v>
      </c>
      <c r="AQ211">
        <v>-9.9873468960835599</v>
      </c>
      <c r="AR211">
        <v>110.860975971008</v>
      </c>
      <c r="AS211">
        <v>0</v>
      </c>
      <c r="AT211">
        <v>2.1884910549898402</v>
      </c>
      <c r="AU211">
        <v>-7.4920168352345797</v>
      </c>
      <c r="AV211">
        <v>372.04019031600097</v>
      </c>
      <c r="AW211">
        <v>0</v>
      </c>
      <c r="AX211">
        <v>2.1173358229999999</v>
      </c>
      <c r="AY211">
        <v>-7.6925706229999999</v>
      </c>
      <c r="AZ211">
        <v>94.222141010000001</v>
      </c>
      <c r="BA211">
        <v>0</v>
      </c>
      <c r="BB211">
        <v>1.67026938307071</v>
      </c>
      <c r="BC211">
        <v>-9.7598298590639008</v>
      </c>
      <c r="BD211">
        <v>715.26803787199594</v>
      </c>
    </row>
    <row r="212" spans="1:56" x14ac:dyDescent="0.4">
      <c r="A212">
        <v>0</v>
      </c>
      <c r="B212">
        <v>2.9484284230000002</v>
      </c>
      <c r="C212">
        <v>-6.8854135650000003</v>
      </c>
      <c r="D212">
        <v>0.37843267400000002</v>
      </c>
      <c r="E212">
        <v>0</v>
      </c>
      <c r="F212">
        <v>1.74185154565956</v>
      </c>
      <c r="G212">
        <v>-5.1785497177282496</v>
      </c>
      <c r="H212">
        <v>74.120492985006393</v>
      </c>
      <c r="I212">
        <v>0</v>
      </c>
      <c r="J212">
        <v>1.7477484780000001</v>
      </c>
      <c r="K212">
        <v>-8.1642687400000007</v>
      </c>
      <c r="L212">
        <v>5.2353014719999997</v>
      </c>
      <c r="M212">
        <v>0</v>
      </c>
      <c r="N212">
        <v>2.47730642929332</v>
      </c>
      <c r="O212">
        <v>-3.7605785685092901</v>
      </c>
      <c r="P212">
        <v>24.1463916369975</v>
      </c>
      <c r="Q212">
        <v>0</v>
      </c>
      <c r="R212">
        <v>2.8933314870000002</v>
      </c>
      <c r="S212">
        <v>-5.8869800669999997</v>
      </c>
      <c r="T212">
        <v>55.874302450000002</v>
      </c>
      <c r="U212">
        <v>0</v>
      </c>
      <c r="V212">
        <v>3.85050169228884</v>
      </c>
      <c r="W212">
        <v>-4.4112146905745098</v>
      </c>
      <c r="X212">
        <v>84.865907901024897</v>
      </c>
      <c r="Y212">
        <v>0</v>
      </c>
      <c r="Z212">
        <v>1.59381050163157</v>
      </c>
      <c r="AA212">
        <v>-9.89549109673362</v>
      </c>
      <c r="AB212">
        <v>73.228364042995906</v>
      </c>
      <c r="AC212">
        <v>0</v>
      </c>
      <c r="AD212">
        <v>2.3635659580000001</v>
      </c>
      <c r="AE212">
        <v>-8.5848109850000007</v>
      </c>
      <c r="AF212">
        <v>297.6475686</v>
      </c>
      <c r="AG212">
        <v>0</v>
      </c>
      <c r="AH212">
        <v>1.8243987002205999</v>
      </c>
      <c r="AI212">
        <v>-9.5210071963236693</v>
      </c>
      <c r="AJ212">
        <v>93.286583097011302</v>
      </c>
      <c r="AK212">
        <v>0</v>
      </c>
      <c r="AL212">
        <v>2.161135405</v>
      </c>
      <c r="AM212">
        <v>-7.34288644</v>
      </c>
      <c r="AN212">
        <v>283.20510460000003</v>
      </c>
      <c r="AO212">
        <v>0</v>
      </c>
      <c r="AP212">
        <v>1.57667107457622</v>
      </c>
      <c r="AQ212">
        <v>-9.9594799947066708</v>
      </c>
      <c r="AR212">
        <v>80.291828702989704</v>
      </c>
      <c r="AS212">
        <v>0</v>
      </c>
      <c r="AT212">
        <v>1.6280194781925299</v>
      </c>
      <c r="AU212">
        <v>-9.9033147626577307</v>
      </c>
      <c r="AV212">
        <v>603.77911565099896</v>
      </c>
      <c r="AW212">
        <v>0</v>
      </c>
      <c r="AX212">
        <v>1.925919052</v>
      </c>
      <c r="AY212">
        <v>-8.6597742790000005</v>
      </c>
      <c r="AZ212">
        <v>43.374430320000002</v>
      </c>
      <c r="BA212">
        <v>0</v>
      </c>
      <c r="BB212">
        <v>1.88992630503576</v>
      </c>
      <c r="BC212">
        <v>-8.7838879417367401</v>
      </c>
      <c r="BD212">
        <v>623.248066763</v>
      </c>
    </row>
    <row r="213" spans="1:56" x14ac:dyDescent="0.4">
      <c r="A213">
        <v>0</v>
      </c>
      <c r="B213">
        <v>2.5938773159999999</v>
      </c>
      <c r="C213">
        <v>-7.5843928910000002</v>
      </c>
      <c r="D213">
        <v>0.62245731800000004</v>
      </c>
      <c r="E213">
        <v>0</v>
      </c>
      <c r="F213">
        <v>3.0646453712311201</v>
      </c>
      <c r="G213">
        <v>-2.59060611028471</v>
      </c>
      <c r="H213">
        <v>26.641449403017699</v>
      </c>
      <c r="I213">
        <v>0</v>
      </c>
      <c r="J213">
        <v>2.4427593189999999</v>
      </c>
      <c r="K213">
        <v>-6.3456928359999996</v>
      </c>
      <c r="L213">
        <v>4.5094648660000001</v>
      </c>
      <c r="M213">
        <v>0</v>
      </c>
      <c r="N213">
        <v>1.7630703218100601</v>
      </c>
      <c r="O213">
        <v>-9.2774375344611997</v>
      </c>
      <c r="P213">
        <v>261.57373601201101</v>
      </c>
      <c r="Q213">
        <v>0</v>
      </c>
      <c r="R213">
        <v>1.737882639</v>
      </c>
      <c r="S213">
        <v>-9.2970136439999997</v>
      </c>
      <c r="T213">
        <v>49.756667479999997</v>
      </c>
      <c r="U213">
        <v>0</v>
      </c>
      <c r="V213">
        <v>2.3428789210751302</v>
      </c>
      <c r="W213">
        <v>-6.5847691139247901</v>
      </c>
      <c r="X213">
        <v>82.066678209987003</v>
      </c>
      <c r="Y213">
        <v>0</v>
      </c>
      <c r="Z213">
        <v>1.6069286604472399</v>
      </c>
      <c r="AA213">
        <v>-9.9280251541394708</v>
      </c>
      <c r="AB213">
        <v>116.317124524997</v>
      </c>
      <c r="AC213">
        <v>0</v>
      </c>
      <c r="AD213">
        <v>1.9848129430000001</v>
      </c>
      <c r="AE213">
        <v>-8.4093295070000007</v>
      </c>
      <c r="AF213">
        <v>347.19778109999999</v>
      </c>
      <c r="AG213">
        <v>0</v>
      </c>
      <c r="AH213">
        <v>1.4964904234349099</v>
      </c>
      <c r="AI213">
        <v>-9.9745154784936698</v>
      </c>
      <c r="AJ213">
        <v>97.495110535004599</v>
      </c>
      <c r="AK213">
        <v>0</v>
      </c>
      <c r="AL213">
        <v>1.716445695</v>
      </c>
      <c r="AM213">
        <v>-9.6607934580000006</v>
      </c>
      <c r="AN213">
        <v>319.60786409999997</v>
      </c>
      <c r="AO213">
        <v>0</v>
      </c>
      <c r="AP213">
        <v>3.1872105842847098</v>
      </c>
      <c r="AQ213">
        <v>-2.5670271715674202</v>
      </c>
      <c r="AR213">
        <v>152.86866937100399</v>
      </c>
      <c r="AS213">
        <v>0</v>
      </c>
      <c r="AT213">
        <v>2.04776245137709</v>
      </c>
      <c r="AU213">
        <v>-8.0533003737191304</v>
      </c>
      <c r="AV213">
        <v>430.11569109599799</v>
      </c>
      <c r="AW213">
        <v>0</v>
      </c>
      <c r="AX213">
        <v>1.5008835140000001</v>
      </c>
      <c r="AY213">
        <v>-9.9693179060000006</v>
      </c>
      <c r="AZ213">
        <v>43.527892340000001</v>
      </c>
      <c r="BA213">
        <v>0</v>
      </c>
      <c r="BB213">
        <v>1.6234381070269699</v>
      </c>
      <c r="BC213">
        <v>-9.9017248831308198</v>
      </c>
      <c r="BD213">
        <v>1173.5145791899899</v>
      </c>
    </row>
    <row r="214" spans="1:56" x14ac:dyDescent="0.4">
      <c r="A214">
        <v>0</v>
      </c>
      <c r="B214">
        <v>2.4880035829999998</v>
      </c>
      <c r="C214">
        <v>-2.3760058019999999</v>
      </c>
      <c r="D214">
        <v>0.61957578000000002</v>
      </c>
      <c r="E214">
        <v>0</v>
      </c>
      <c r="F214">
        <v>2.4515643918313201</v>
      </c>
      <c r="G214">
        <v>-4.8711258439456104</v>
      </c>
      <c r="H214">
        <v>49.632291157031403</v>
      </c>
      <c r="I214">
        <v>0</v>
      </c>
      <c r="J214">
        <v>1.8636962290000001</v>
      </c>
      <c r="K214">
        <v>-7.7057807770000002</v>
      </c>
      <c r="L214">
        <v>2.232460331</v>
      </c>
      <c r="M214">
        <v>0</v>
      </c>
      <c r="N214">
        <v>2.1162922712742902</v>
      </c>
      <c r="O214">
        <v>-6.1564866860974696</v>
      </c>
      <c r="P214">
        <v>59.850831953997798</v>
      </c>
      <c r="Q214">
        <v>0</v>
      </c>
      <c r="R214">
        <v>2.152121604</v>
      </c>
      <c r="S214">
        <v>-9.0078211560000003</v>
      </c>
      <c r="T214">
        <v>55.204004400000002</v>
      </c>
      <c r="U214">
        <v>0</v>
      </c>
      <c r="V214">
        <v>2.05697564597242</v>
      </c>
      <c r="W214">
        <v>-7.1002320168895201</v>
      </c>
      <c r="X214">
        <v>78.909120671043596</v>
      </c>
      <c r="Y214">
        <v>0</v>
      </c>
      <c r="Z214">
        <v>1.5498973688101001</v>
      </c>
      <c r="AA214">
        <v>-9.9174216009403295</v>
      </c>
      <c r="AB214">
        <v>117.283986867987</v>
      </c>
      <c r="AC214">
        <v>0</v>
      </c>
      <c r="AD214">
        <v>2.374324015</v>
      </c>
      <c r="AE214">
        <v>-6.7578244969999997</v>
      </c>
      <c r="AF214">
        <v>164.1758208</v>
      </c>
      <c r="AG214">
        <v>0</v>
      </c>
      <c r="AH214">
        <v>1.4909427322148801</v>
      </c>
      <c r="AI214">
        <v>-9.9751841502086602</v>
      </c>
      <c r="AJ214">
        <v>93.036908838985198</v>
      </c>
      <c r="AK214">
        <v>0</v>
      </c>
      <c r="AL214">
        <v>4.1812653050000002</v>
      </c>
      <c r="AM214">
        <v>-3.0484981489999998</v>
      </c>
      <c r="AN214">
        <v>127.338657</v>
      </c>
      <c r="AO214">
        <v>0</v>
      </c>
      <c r="AP214">
        <v>1.5838298924943499</v>
      </c>
      <c r="AQ214">
        <v>-9.9520079302856796</v>
      </c>
      <c r="AR214">
        <v>133.304673910985</v>
      </c>
      <c r="AS214">
        <v>0</v>
      </c>
      <c r="AT214">
        <v>2.80713351051913</v>
      </c>
      <c r="AU214">
        <v>-1.96208918362039</v>
      </c>
      <c r="AV214">
        <v>53.738405085001403</v>
      </c>
      <c r="AW214">
        <v>0</v>
      </c>
      <c r="AX214">
        <v>1.4401567669999999</v>
      </c>
      <c r="AY214">
        <v>-9.9896220689999993</v>
      </c>
      <c r="AZ214">
        <v>43.530245790000002</v>
      </c>
      <c r="BA214">
        <v>0</v>
      </c>
      <c r="BB214">
        <v>1.7885162680506099</v>
      </c>
      <c r="BC214">
        <v>-9.3199622331200001</v>
      </c>
      <c r="BD214">
        <v>617.16569267499995</v>
      </c>
    </row>
    <row r="215" spans="1:56" x14ac:dyDescent="0.4">
      <c r="A215">
        <v>0</v>
      </c>
      <c r="B215">
        <v>3.6143759809999998</v>
      </c>
      <c r="C215">
        <v>-2.1288667010000002</v>
      </c>
      <c r="D215">
        <v>0.52306631000000003</v>
      </c>
      <c r="E215">
        <v>0</v>
      </c>
      <c r="F215">
        <v>1.407620402307</v>
      </c>
      <c r="G215">
        <v>-6.8551628476529602</v>
      </c>
      <c r="H215">
        <v>158.94219182082401</v>
      </c>
      <c r="I215">
        <v>0</v>
      </c>
      <c r="J215">
        <v>1.392772312</v>
      </c>
      <c r="K215">
        <v>-8.6709050350000005</v>
      </c>
      <c r="L215">
        <v>5.1754745509999998</v>
      </c>
      <c r="M215">
        <v>0</v>
      </c>
      <c r="N215">
        <v>1.9222276123256801</v>
      </c>
      <c r="O215">
        <v>-7.0934016318052402</v>
      </c>
      <c r="P215">
        <v>98.814411390005205</v>
      </c>
      <c r="Q215">
        <v>0</v>
      </c>
      <c r="R215">
        <v>2.5136690380000002</v>
      </c>
      <c r="S215">
        <v>-0.50689585199999998</v>
      </c>
      <c r="T215">
        <v>81.677389539999993</v>
      </c>
      <c r="U215">
        <v>0</v>
      </c>
      <c r="V215">
        <v>4.27227580858231</v>
      </c>
      <c r="W215">
        <v>-1.6141006572668499</v>
      </c>
      <c r="X215">
        <v>78.804248202010001</v>
      </c>
      <c r="Y215">
        <v>0</v>
      </c>
      <c r="Z215">
        <v>1.4591463386255401</v>
      </c>
      <c r="AA215">
        <v>-9.9779584315995304</v>
      </c>
      <c r="AB215">
        <v>66.419235218985705</v>
      </c>
      <c r="AC215">
        <v>0</v>
      </c>
      <c r="AD215">
        <v>1.731019155</v>
      </c>
      <c r="AE215">
        <v>-9.5223796360000001</v>
      </c>
      <c r="AF215">
        <v>374.31245710000002</v>
      </c>
      <c r="AG215">
        <v>0</v>
      </c>
      <c r="AH215">
        <v>1.5339337936437301</v>
      </c>
      <c r="AI215">
        <v>-9.93486046260427</v>
      </c>
      <c r="AJ215">
        <v>92.894684969010996</v>
      </c>
      <c r="AK215">
        <v>0</v>
      </c>
      <c r="AL215">
        <v>1.9976443909999999</v>
      </c>
      <c r="AM215">
        <v>-8.3775018760000002</v>
      </c>
      <c r="AN215">
        <v>326.73493430000002</v>
      </c>
      <c r="AO215">
        <v>0</v>
      </c>
      <c r="AP215">
        <v>2.69142131476482</v>
      </c>
      <c r="AQ215">
        <v>-5.44561261785711</v>
      </c>
      <c r="AR215">
        <v>82.136834680015397</v>
      </c>
      <c r="AS215">
        <v>0</v>
      </c>
      <c r="AT215">
        <v>1.52898742035805</v>
      </c>
      <c r="AU215">
        <v>-9.9275250053440995</v>
      </c>
      <c r="AV215">
        <v>669.88313607400005</v>
      </c>
      <c r="AW215">
        <v>0</v>
      </c>
      <c r="AX215">
        <v>1.6363495859999999</v>
      </c>
      <c r="AY215">
        <v>-9.90617284</v>
      </c>
      <c r="AZ215">
        <v>54.460760919999998</v>
      </c>
      <c r="BA215">
        <v>0</v>
      </c>
      <c r="BB215">
        <v>2.2813742495430498</v>
      </c>
      <c r="BC215">
        <v>-6.8310838079830196</v>
      </c>
      <c r="BD215">
        <v>398.64435737699301</v>
      </c>
    </row>
    <row r="216" spans="1:56" x14ac:dyDescent="0.4">
      <c r="A216">
        <v>0</v>
      </c>
      <c r="B216">
        <v>1.7896274169999999</v>
      </c>
      <c r="C216">
        <v>-6.501977203</v>
      </c>
      <c r="D216">
        <v>0.439476482</v>
      </c>
      <c r="E216">
        <v>0</v>
      </c>
      <c r="F216">
        <v>2.80421951150266</v>
      </c>
      <c r="G216">
        <v>-8.5695072024777499</v>
      </c>
      <c r="H216">
        <v>67.452311053173602</v>
      </c>
      <c r="I216">
        <v>0</v>
      </c>
      <c r="J216">
        <v>2.3312443119999999</v>
      </c>
      <c r="K216">
        <v>-1.465113866</v>
      </c>
      <c r="L216">
        <v>5.775032897</v>
      </c>
      <c r="M216">
        <v>0</v>
      </c>
      <c r="N216">
        <v>2.07742995787545</v>
      </c>
      <c r="O216">
        <v>-6.89824570306018</v>
      </c>
      <c r="P216">
        <v>62.3441329920024</v>
      </c>
      <c r="Q216">
        <v>0</v>
      </c>
      <c r="R216">
        <v>3.8457640849999999</v>
      </c>
      <c r="S216">
        <v>-3.652627941</v>
      </c>
      <c r="T216">
        <v>56.506657959999998</v>
      </c>
      <c r="U216">
        <v>0</v>
      </c>
      <c r="V216">
        <v>1.77805484361733</v>
      </c>
      <c r="W216">
        <v>-7.9378284511529902</v>
      </c>
      <c r="X216">
        <v>78.725752969970898</v>
      </c>
      <c r="Y216">
        <v>0</v>
      </c>
      <c r="Z216">
        <v>1.5277860461462101</v>
      </c>
      <c r="AA216">
        <v>-9.9672399904396904</v>
      </c>
      <c r="AB216">
        <v>94.455948921007803</v>
      </c>
      <c r="AC216">
        <v>0</v>
      </c>
      <c r="AD216">
        <v>4.4355340989999998</v>
      </c>
      <c r="AE216">
        <v>-1.209453157</v>
      </c>
      <c r="AF216">
        <v>38.523308319999998</v>
      </c>
      <c r="AG216">
        <v>0</v>
      </c>
      <c r="AH216">
        <v>1.6653733382750899</v>
      </c>
      <c r="AI216">
        <v>-9.8240822546008406</v>
      </c>
      <c r="AJ216">
        <v>131.18049925798499</v>
      </c>
      <c r="AK216">
        <v>0</v>
      </c>
      <c r="AL216">
        <v>2.9095687880000001</v>
      </c>
      <c r="AM216">
        <v>-2.7712280119999999</v>
      </c>
      <c r="AN216">
        <v>75.034671130000007</v>
      </c>
      <c r="AO216">
        <v>0</v>
      </c>
      <c r="AP216">
        <v>1.4859195885179901</v>
      </c>
      <c r="AQ216">
        <v>-9.9807594739219692</v>
      </c>
      <c r="AR216">
        <v>172.80493667899199</v>
      </c>
      <c r="AS216">
        <v>0</v>
      </c>
      <c r="AT216">
        <v>1.9041882128718399</v>
      </c>
      <c r="AU216">
        <v>-8.6505052012005006</v>
      </c>
      <c r="AV216">
        <v>472.74631389298798</v>
      </c>
      <c r="AW216">
        <v>0</v>
      </c>
      <c r="AX216">
        <v>1.655142074</v>
      </c>
      <c r="AY216">
        <v>-9.8761806589999992</v>
      </c>
      <c r="AZ216">
        <v>76.698376640000006</v>
      </c>
      <c r="BA216">
        <v>0</v>
      </c>
      <c r="BB216">
        <v>2.9983990680534598</v>
      </c>
      <c r="BC216">
        <v>-3.1365382025020301</v>
      </c>
      <c r="BD216">
        <v>214.10010742899601</v>
      </c>
    </row>
    <row r="217" spans="1:56" x14ac:dyDescent="0.4">
      <c r="A217">
        <v>0</v>
      </c>
      <c r="B217">
        <v>3.4618088239999998</v>
      </c>
      <c r="C217">
        <v>-3.0438815959999999</v>
      </c>
      <c r="D217">
        <v>0.579114138</v>
      </c>
      <c r="E217">
        <v>0</v>
      </c>
      <c r="F217">
        <v>4.7218520890192597</v>
      </c>
      <c r="G217">
        <v>-2.6637497771430598</v>
      </c>
      <c r="H217">
        <v>82.788009063107793</v>
      </c>
      <c r="I217">
        <v>0</v>
      </c>
      <c r="J217">
        <v>1.7665394809999999</v>
      </c>
      <c r="K217">
        <v>-8.1613933769999996</v>
      </c>
      <c r="L217">
        <v>5.2939862389999996</v>
      </c>
      <c r="M217">
        <v>0</v>
      </c>
      <c r="N217">
        <v>1.7889033487939301</v>
      </c>
      <c r="O217">
        <v>-7.9667100171793699</v>
      </c>
      <c r="P217">
        <v>102.937707700999</v>
      </c>
      <c r="Q217">
        <v>0</v>
      </c>
      <c r="R217">
        <v>1.713685825</v>
      </c>
      <c r="S217">
        <v>-9.1110308629999999</v>
      </c>
      <c r="T217">
        <v>48.849597770000003</v>
      </c>
      <c r="U217">
        <v>0</v>
      </c>
      <c r="V217">
        <v>2.8576440363558699</v>
      </c>
      <c r="W217">
        <v>-4.6106586585150104</v>
      </c>
      <c r="X217">
        <v>78.681245191022697</v>
      </c>
      <c r="Y217">
        <v>0</v>
      </c>
      <c r="Z217">
        <v>1.78692175237789</v>
      </c>
      <c r="AA217">
        <v>-9.5059209357369792</v>
      </c>
      <c r="AB217">
        <v>65.528969044011305</v>
      </c>
      <c r="AC217">
        <v>0</v>
      </c>
      <c r="AD217">
        <v>2.7951948350000002</v>
      </c>
      <c r="AE217">
        <v>-6.4677024850000002</v>
      </c>
      <c r="AF217">
        <v>251.72018639999999</v>
      </c>
      <c r="AG217">
        <v>0</v>
      </c>
      <c r="AH217">
        <v>1.80027874576953</v>
      </c>
      <c r="AI217">
        <v>-9.6011086943031998</v>
      </c>
      <c r="AJ217">
        <v>99.905803038011001</v>
      </c>
      <c r="AK217">
        <v>0</v>
      </c>
      <c r="AL217">
        <v>1.9378637809999999</v>
      </c>
      <c r="AM217">
        <v>-8.4827144499999996</v>
      </c>
      <c r="AN217">
        <v>327.37677100000002</v>
      </c>
      <c r="AO217">
        <v>0</v>
      </c>
      <c r="AP217">
        <v>3.2875387853607498</v>
      </c>
      <c r="AQ217">
        <v>-3.5437060026568599</v>
      </c>
      <c r="AR217">
        <v>114.773131344001</v>
      </c>
      <c r="AS217">
        <v>0</v>
      </c>
      <c r="AT217">
        <v>3.0122557015983</v>
      </c>
      <c r="AU217">
        <v>-4.0400677584612099</v>
      </c>
      <c r="AV217">
        <v>156.15632041099801</v>
      </c>
      <c r="AW217">
        <v>0</v>
      </c>
      <c r="AX217">
        <v>2.1141705530000001</v>
      </c>
      <c r="AY217">
        <v>-7.9543698190000001</v>
      </c>
      <c r="AZ217">
        <v>76.316408199999998</v>
      </c>
      <c r="BA217">
        <v>0</v>
      </c>
      <c r="BB217">
        <v>3.36381794484848</v>
      </c>
      <c r="BC217">
        <v>-2.4266242848537298</v>
      </c>
      <c r="BD217">
        <v>138.842722492001</v>
      </c>
    </row>
    <row r="218" spans="1:56" x14ac:dyDescent="0.4">
      <c r="A218">
        <v>0</v>
      </c>
      <c r="B218">
        <v>2.9032337849999998</v>
      </c>
      <c r="C218">
        <v>-1.5068369749999999</v>
      </c>
      <c r="D218">
        <v>0.46725972900000001</v>
      </c>
      <c r="E218">
        <v>0</v>
      </c>
      <c r="F218">
        <v>2.2128957988197899</v>
      </c>
      <c r="G218">
        <v>-9.9333783059737808</v>
      </c>
      <c r="H218">
        <v>105.388409287203</v>
      </c>
      <c r="I218">
        <v>0</v>
      </c>
      <c r="J218">
        <v>1.392772312</v>
      </c>
      <c r="K218">
        <v>-8.6709050350000005</v>
      </c>
      <c r="L218">
        <v>3.9282327079999999</v>
      </c>
      <c r="M218">
        <v>0</v>
      </c>
      <c r="N218">
        <v>1.73855572933528</v>
      </c>
      <c r="O218">
        <v>-8.1885443195464909</v>
      </c>
      <c r="P218">
        <v>141.97977713000699</v>
      </c>
      <c r="Q218">
        <v>0</v>
      </c>
      <c r="R218">
        <v>1.2515146660000001</v>
      </c>
      <c r="S218">
        <v>-9.68402238</v>
      </c>
      <c r="T218">
        <v>54.540190430000003</v>
      </c>
      <c r="U218">
        <v>0</v>
      </c>
      <c r="V218">
        <v>2.36271404497997</v>
      </c>
      <c r="W218">
        <v>-5.2464188708514898</v>
      </c>
      <c r="X218">
        <v>75.274026816012295</v>
      </c>
      <c r="Y218">
        <v>0</v>
      </c>
      <c r="Z218">
        <v>2.0150695434464798</v>
      </c>
      <c r="AA218">
        <v>-8.8881064721388796</v>
      </c>
      <c r="AB218">
        <v>95.821045565011403</v>
      </c>
      <c r="AC218">
        <v>0</v>
      </c>
      <c r="AD218">
        <v>1.984294225</v>
      </c>
      <c r="AE218">
        <v>-8.4290628909999992</v>
      </c>
      <c r="AF218">
        <v>291.49974759999998</v>
      </c>
      <c r="AG218">
        <v>0</v>
      </c>
      <c r="AH218">
        <v>1.70080062304629</v>
      </c>
      <c r="AI218">
        <v>-9.7178854177661194</v>
      </c>
      <c r="AJ218">
        <v>136.50030622701101</v>
      </c>
      <c r="AK218">
        <v>0</v>
      </c>
      <c r="AL218">
        <v>1.6480922440000001</v>
      </c>
      <c r="AM218">
        <v>-9.8995174319999997</v>
      </c>
      <c r="AN218">
        <v>665.37245480000001</v>
      </c>
      <c r="AO218">
        <v>0</v>
      </c>
      <c r="AP218">
        <v>1.70071673886631</v>
      </c>
      <c r="AQ218">
        <v>-9.6676508959146297</v>
      </c>
      <c r="AR218">
        <v>83.681367592973402</v>
      </c>
      <c r="AS218">
        <v>0</v>
      </c>
      <c r="AT218">
        <v>1.71490808710521</v>
      </c>
      <c r="AU218">
        <v>-9.6026909676101102</v>
      </c>
      <c r="AV218">
        <v>726.20461983699295</v>
      </c>
      <c r="AW218">
        <v>0</v>
      </c>
      <c r="AX218">
        <v>1.687097718</v>
      </c>
      <c r="AY218">
        <v>-9.757573571</v>
      </c>
      <c r="AZ218">
        <v>36.379636759999997</v>
      </c>
      <c r="BA218">
        <v>0</v>
      </c>
      <c r="BB218">
        <v>1.8872406652131699</v>
      </c>
      <c r="BC218">
        <v>-8.8696552762085705</v>
      </c>
      <c r="BD218">
        <v>607.606953916983</v>
      </c>
    </row>
    <row r="219" spans="1:56" x14ac:dyDescent="0.4">
      <c r="A219">
        <v>0</v>
      </c>
      <c r="B219">
        <v>3.5755010970000001</v>
      </c>
      <c r="C219">
        <v>-5.1985032960000002</v>
      </c>
      <c r="D219">
        <v>0.46566400899999999</v>
      </c>
      <c r="E219">
        <v>0</v>
      </c>
      <c r="F219">
        <v>3.5962151161877398</v>
      </c>
      <c r="G219">
        <v>-2.6955859045838202</v>
      </c>
      <c r="H219">
        <v>34.387176293181199</v>
      </c>
      <c r="I219">
        <v>0</v>
      </c>
      <c r="J219">
        <v>2.0148958179999998</v>
      </c>
      <c r="K219">
        <v>-6.2513813630000001</v>
      </c>
      <c r="L219">
        <v>5.122109569</v>
      </c>
      <c r="M219">
        <v>0</v>
      </c>
      <c r="N219">
        <v>2.7624763351806099</v>
      </c>
      <c r="O219">
        <v>-4.4940963599438604</v>
      </c>
      <c r="P219">
        <v>7.9408468290057499</v>
      </c>
      <c r="Q219">
        <v>0</v>
      </c>
      <c r="R219">
        <v>1.574845104</v>
      </c>
      <c r="S219">
        <v>-9.0131240980000005</v>
      </c>
      <c r="T219">
        <v>47.886477749999997</v>
      </c>
      <c r="U219">
        <v>0</v>
      </c>
      <c r="V219">
        <v>2.7604887992853602</v>
      </c>
      <c r="W219">
        <v>-5.01205688705463</v>
      </c>
      <c r="X219">
        <v>72.214632246003006</v>
      </c>
      <c r="Y219">
        <v>0</v>
      </c>
      <c r="Z219">
        <v>1.33879963885151</v>
      </c>
      <c r="AA219">
        <v>-9.9936021290248007</v>
      </c>
      <c r="AB219">
        <v>117.826457309012</v>
      </c>
      <c r="AC219">
        <v>0</v>
      </c>
      <c r="AD219">
        <v>1.750079808</v>
      </c>
      <c r="AE219">
        <v>-9.5951120129999996</v>
      </c>
      <c r="AF219">
        <v>319.79271799999998</v>
      </c>
      <c r="AG219">
        <v>0</v>
      </c>
      <c r="AH219">
        <v>1.56574420264853</v>
      </c>
      <c r="AI219">
        <v>-9.9149774260769501</v>
      </c>
      <c r="AJ219">
        <v>141.276468787982</v>
      </c>
      <c r="AK219">
        <v>0</v>
      </c>
      <c r="AL219">
        <v>2.1607056450000002</v>
      </c>
      <c r="AM219">
        <v>-7.7037732529999996</v>
      </c>
      <c r="AN219">
        <v>215.73504890000001</v>
      </c>
      <c r="AO219">
        <v>0</v>
      </c>
      <c r="AP219">
        <v>1.6226178161757401</v>
      </c>
      <c r="AQ219">
        <v>-9.9034771334616902</v>
      </c>
      <c r="AR219">
        <v>132.45107398697201</v>
      </c>
      <c r="AS219">
        <v>0</v>
      </c>
      <c r="AT219">
        <v>1.7035172329744599</v>
      </c>
      <c r="AU219">
        <v>-9.6529834413042703</v>
      </c>
      <c r="AV219">
        <v>783.39640632600594</v>
      </c>
      <c r="AW219">
        <v>0</v>
      </c>
      <c r="AX219">
        <v>1.6299454499999999</v>
      </c>
      <c r="AY219">
        <v>-9.9119202299999998</v>
      </c>
      <c r="AZ219">
        <v>72.766752789999998</v>
      </c>
      <c r="BA219">
        <v>0</v>
      </c>
      <c r="BB219">
        <v>1.88259912338797</v>
      </c>
      <c r="BC219">
        <v>-8.8133472242539597</v>
      </c>
      <c r="BD219">
        <v>625.214969682012</v>
      </c>
    </row>
    <row r="220" spans="1:56" x14ac:dyDescent="0.4">
      <c r="A220">
        <v>0</v>
      </c>
      <c r="B220">
        <v>2.3773853620000001</v>
      </c>
      <c r="C220">
        <v>-2.2352420890000002</v>
      </c>
      <c r="D220">
        <v>0.76294127099999998</v>
      </c>
      <c r="E220">
        <v>0</v>
      </c>
      <c r="F220">
        <v>2.4370793426518702</v>
      </c>
      <c r="G220">
        <v>-1.4564155945871999</v>
      </c>
      <c r="H220">
        <v>195.03268415504101</v>
      </c>
      <c r="I220">
        <v>0</v>
      </c>
      <c r="J220">
        <v>2.0712724420000002</v>
      </c>
      <c r="K220">
        <v>-6.054784487</v>
      </c>
      <c r="L220">
        <v>3.9081517749999999</v>
      </c>
      <c r="M220">
        <v>0</v>
      </c>
      <c r="N220">
        <v>1.4910134660396099</v>
      </c>
      <c r="O220">
        <v>-7.9772062866232503</v>
      </c>
      <c r="P220">
        <v>103.030257642007</v>
      </c>
      <c r="Q220">
        <v>0</v>
      </c>
      <c r="R220">
        <v>2.6165530079999999</v>
      </c>
      <c r="S220">
        <v>-6.0462877050000001</v>
      </c>
      <c r="T220">
        <v>49.921826680000002</v>
      </c>
      <c r="U220">
        <v>0</v>
      </c>
      <c r="V220">
        <v>2.4583322574926099</v>
      </c>
      <c r="W220">
        <v>-5.7337549339839899</v>
      </c>
      <c r="X220">
        <v>70.241945600020699</v>
      </c>
      <c r="Y220">
        <v>0</v>
      </c>
      <c r="Z220">
        <v>4.4456184106900896</v>
      </c>
      <c r="AA220">
        <v>-2.3205419301461498</v>
      </c>
      <c r="AB220">
        <v>38.304635109001502</v>
      </c>
      <c r="AC220">
        <v>0</v>
      </c>
      <c r="AD220">
        <v>1.8498555619999999</v>
      </c>
      <c r="AE220">
        <v>-9.3064872659999995</v>
      </c>
      <c r="AF220">
        <v>295.59705079999998</v>
      </c>
      <c r="AG220">
        <v>0</v>
      </c>
      <c r="AH220">
        <v>1.40214241681729</v>
      </c>
      <c r="AI220">
        <v>-9.9869388895149793</v>
      </c>
      <c r="AJ220">
        <v>93.236774572986107</v>
      </c>
      <c r="AK220">
        <v>0</v>
      </c>
      <c r="AL220">
        <v>1.99602276</v>
      </c>
      <c r="AM220">
        <v>-8.3918770180000006</v>
      </c>
      <c r="AN220">
        <v>255.32948010000001</v>
      </c>
      <c r="AO220">
        <v>0</v>
      </c>
      <c r="AP220">
        <v>1.5304776582792099</v>
      </c>
      <c r="AQ220">
        <v>-9.9757875447838593</v>
      </c>
      <c r="AR220">
        <v>169.07039278501099</v>
      </c>
      <c r="AS220">
        <v>0</v>
      </c>
      <c r="AT220">
        <v>1.4526764249530899</v>
      </c>
      <c r="AU220">
        <v>-9.9637934970304194</v>
      </c>
      <c r="AV220">
        <v>780.33719734600095</v>
      </c>
      <c r="AW220">
        <v>0</v>
      </c>
      <c r="AX220">
        <v>2.1428282109999999</v>
      </c>
      <c r="AY220">
        <v>-7.6820726090000004</v>
      </c>
      <c r="AZ220">
        <v>94.760453679999998</v>
      </c>
      <c r="BA220">
        <v>0</v>
      </c>
      <c r="BB220">
        <v>1.7426344651571299</v>
      </c>
      <c r="BC220">
        <v>-9.5014347106235206</v>
      </c>
      <c r="BD220">
        <v>823.84026706399095</v>
      </c>
    </row>
    <row r="221" spans="1:56" x14ac:dyDescent="0.4">
      <c r="A221">
        <v>0</v>
      </c>
      <c r="B221">
        <v>2.4783127010000001</v>
      </c>
      <c r="C221">
        <v>-2.0432070709999999</v>
      </c>
      <c r="D221">
        <v>0.69590395400000005</v>
      </c>
      <c r="E221">
        <v>0</v>
      </c>
      <c r="F221">
        <v>3.17036482708501</v>
      </c>
      <c r="G221">
        <v>-5.3517140176175504</v>
      </c>
      <c r="H221">
        <v>67.192989059025393</v>
      </c>
      <c r="I221">
        <v>0</v>
      </c>
      <c r="J221">
        <v>2.3535369049999999</v>
      </c>
      <c r="K221">
        <v>-5.166549603</v>
      </c>
      <c r="L221">
        <v>5.146545809</v>
      </c>
      <c r="M221">
        <v>0</v>
      </c>
      <c r="N221">
        <v>1.9867474708472199</v>
      </c>
      <c r="O221">
        <v>-8.19310310288399</v>
      </c>
      <c r="P221">
        <v>95.145164393994406</v>
      </c>
      <c r="Q221">
        <v>0</v>
      </c>
      <c r="R221">
        <v>1.611061128</v>
      </c>
      <c r="S221">
        <v>-9.8916983920000003</v>
      </c>
      <c r="T221">
        <v>83.14007857</v>
      </c>
      <c r="U221">
        <v>0</v>
      </c>
      <c r="V221">
        <v>4.5681653035668104</v>
      </c>
      <c r="W221">
        <v>-2.6544214662136301</v>
      </c>
      <c r="X221">
        <v>68.102440290967905</v>
      </c>
      <c r="Y221">
        <v>0</v>
      </c>
      <c r="Z221">
        <v>1.2741022207274699</v>
      </c>
      <c r="AA221">
        <v>-9.9876297903933509</v>
      </c>
      <c r="AB221">
        <v>117.479030482005</v>
      </c>
      <c r="AC221">
        <v>0</v>
      </c>
      <c r="AD221">
        <v>4.0129780869999996</v>
      </c>
      <c r="AE221">
        <v>-3.3067013190000001</v>
      </c>
      <c r="AF221">
        <v>144.9989234</v>
      </c>
      <c r="AG221">
        <v>0</v>
      </c>
      <c r="AH221">
        <v>2.5302277603296601</v>
      </c>
      <c r="AI221">
        <v>-6.2984180293432699</v>
      </c>
      <c r="AJ221">
        <v>80.764382622000994</v>
      </c>
      <c r="AK221">
        <v>0</v>
      </c>
      <c r="AL221">
        <v>1.882470592</v>
      </c>
      <c r="AM221">
        <v>-9.1782579680000005</v>
      </c>
      <c r="AN221">
        <v>259.03809130000002</v>
      </c>
      <c r="AO221">
        <v>0</v>
      </c>
      <c r="AP221">
        <v>2.1220934776696199</v>
      </c>
      <c r="AQ221">
        <v>-7.7176691818937799</v>
      </c>
      <c r="AR221">
        <v>114.47242964399599</v>
      </c>
      <c r="AS221">
        <v>0</v>
      </c>
      <c r="AT221">
        <v>2.6382825012467501</v>
      </c>
      <c r="AU221">
        <v>-1.2828550659931499</v>
      </c>
      <c r="AV221">
        <v>19.364549284990002</v>
      </c>
      <c r="AW221">
        <v>0</v>
      </c>
      <c r="AX221">
        <v>1.5970402370000001</v>
      </c>
      <c r="AY221">
        <v>-9.9400642520000009</v>
      </c>
      <c r="AZ221">
        <v>36.477094479999998</v>
      </c>
      <c r="BA221">
        <v>0</v>
      </c>
      <c r="BB221">
        <v>1.6958618206765399</v>
      </c>
      <c r="BC221">
        <v>-9.7169379780861096</v>
      </c>
      <c r="BD221">
        <v>965.05308374800302</v>
      </c>
    </row>
    <row r="222" spans="1:56" x14ac:dyDescent="0.4">
      <c r="A222">
        <v>0</v>
      </c>
      <c r="B222">
        <v>1.8722792500000001</v>
      </c>
      <c r="C222">
        <v>-5.6531670519999997</v>
      </c>
      <c r="D222">
        <v>0.50933273999999995</v>
      </c>
      <c r="E222">
        <v>0</v>
      </c>
      <c r="F222">
        <v>2.6950425772934801</v>
      </c>
      <c r="G222">
        <v>-3.0572094885520902</v>
      </c>
      <c r="H222">
        <v>15.5750921459402</v>
      </c>
      <c r="I222">
        <v>0</v>
      </c>
      <c r="J222">
        <v>2.2392119730000002</v>
      </c>
      <c r="K222">
        <v>-4.9234731030000001</v>
      </c>
      <c r="L222">
        <v>4.9037337640000001</v>
      </c>
      <c r="M222">
        <v>0</v>
      </c>
      <c r="N222">
        <v>2.4952278200729299</v>
      </c>
      <c r="O222">
        <v>-8.2628426075663199</v>
      </c>
      <c r="P222">
        <v>55.231409633997799</v>
      </c>
      <c r="Q222">
        <v>0</v>
      </c>
      <c r="R222">
        <v>4.5361837549999997</v>
      </c>
      <c r="S222">
        <v>-1.111882321</v>
      </c>
      <c r="T222">
        <v>54.502428510000001</v>
      </c>
      <c r="U222">
        <v>0</v>
      </c>
      <c r="V222">
        <v>2.5637705431525002</v>
      </c>
      <c r="W222">
        <v>-4.7775824502511401</v>
      </c>
      <c r="X222">
        <v>64.410242204001406</v>
      </c>
      <c r="Y222">
        <v>0</v>
      </c>
      <c r="Z222">
        <v>1.78126964891717</v>
      </c>
      <c r="AA222">
        <v>-9.4541583130491809</v>
      </c>
      <c r="AB222">
        <v>76.589604925975394</v>
      </c>
      <c r="AC222">
        <v>0</v>
      </c>
      <c r="AD222">
        <v>1.8481037849999999</v>
      </c>
      <c r="AE222">
        <v>-9.1810624579999995</v>
      </c>
      <c r="AF222">
        <v>387.4783865</v>
      </c>
      <c r="AG222">
        <v>0</v>
      </c>
      <c r="AH222">
        <v>2.20953263632371</v>
      </c>
      <c r="AI222">
        <v>-1.2906440432561499</v>
      </c>
      <c r="AJ222">
        <v>132.580641816981</v>
      </c>
      <c r="AK222">
        <v>0</v>
      </c>
      <c r="AL222">
        <v>2.1765888250000001</v>
      </c>
      <c r="AM222">
        <v>-8.0453694109999994</v>
      </c>
      <c r="AN222">
        <v>426.14859039999999</v>
      </c>
      <c r="AO222">
        <v>0</v>
      </c>
      <c r="AP222">
        <v>1.7237638847889301</v>
      </c>
      <c r="AQ222">
        <v>-9.5711583258099502</v>
      </c>
      <c r="AR222">
        <v>97.540544390998505</v>
      </c>
      <c r="AS222">
        <v>0</v>
      </c>
      <c r="AT222">
        <v>2.81993258568829</v>
      </c>
      <c r="AU222">
        <v>-4.1744704584738903</v>
      </c>
      <c r="AV222">
        <v>174.437911116008</v>
      </c>
      <c r="AW222">
        <v>0</v>
      </c>
      <c r="AX222">
        <v>1.645440835</v>
      </c>
      <c r="AY222">
        <v>-9.8990089730000008</v>
      </c>
      <c r="AZ222">
        <v>94.687382260000007</v>
      </c>
      <c r="BA222">
        <v>0</v>
      </c>
      <c r="BB222">
        <v>1.7083372018354599</v>
      </c>
      <c r="BC222">
        <v>-9.6621030771397507</v>
      </c>
      <c r="BD222">
        <v>1062.67701265899</v>
      </c>
    </row>
    <row r="223" spans="1:56" x14ac:dyDescent="0.4">
      <c r="A223">
        <v>0</v>
      </c>
      <c r="B223">
        <v>3.314555366</v>
      </c>
      <c r="C223">
        <v>-2.6809825549999999</v>
      </c>
      <c r="D223">
        <v>0.47938582600000001</v>
      </c>
      <c r="E223">
        <v>0</v>
      </c>
      <c r="F223">
        <v>2.3945545622522699</v>
      </c>
      <c r="G223">
        <v>-2.2016879070245299</v>
      </c>
      <c r="H223">
        <v>17.6066399558912</v>
      </c>
      <c r="I223">
        <v>0</v>
      </c>
      <c r="J223">
        <v>1.4690446049999999</v>
      </c>
      <c r="K223">
        <v>-8.9783185119999995</v>
      </c>
      <c r="L223">
        <v>4.6314969970000002</v>
      </c>
      <c r="M223">
        <v>0</v>
      </c>
      <c r="N223">
        <v>2.3153801865683001</v>
      </c>
      <c r="O223">
        <v>-5.3196947315371403</v>
      </c>
      <c r="P223">
        <v>45.389122063003001</v>
      </c>
      <c r="Q223">
        <v>0</v>
      </c>
      <c r="R223">
        <v>1.230875784</v>
      </c>
      <c r="S223">
        <v>-9.7156230899999994</v>
      </c>
      <c r="T223">
        <v>49.240839139999999</v>
      </c>
      <c r="U223">
        <v>0</v>
      </c>
      <c r="V223">
        <v>2.9375176248802699</v>
      </c>
      <c r="W223">
        <v>-3.2671516557110101</v>
      </c>
      <c r="X223">
        <v>63.474619902990497</v>
      </c>
      <c r="Y223">
        <v>0</v>
      </c>
      <c r="Z223">
        <v>2.2244585242259798</v>
      </c>
      <c r="AA223">
        <v>-7.4411862651828402</v>
      </c>
      <c r="AB223">
        <v>65.177820746001004</v>
      </c>
      <c r="AC223">
        <v>0</v>
      </c>
      <c r="AD223">
        <v>4.4996376739999997</v>
      </c>
      <c r="AE223">
        <v>-2.4150846029999999</v>
      </c>
      <c r="AF223">
        <v>124.3656008</v>
      </c>
      <c r="AG223">
        <v>0</v>
      </c>
      <c r="AH223">
        <v>1.6022773091696501</v>
      </c>
      <c r="AI223">
        <v>-9.9066342700179693</v>
      </c>
      <c r="AJ223">
        <v>131.54774439299899</v>
      </c>
      <c r="AK223">
        <v>0</v>
      </c>
      <c r="AL223">
        <v>1.6328198469999999</v>
      </c>
      <c r="AM223">
        <v>-9.8358510060000004</v>
      </c>
      <c r="AN223">
        <v>460.61930990000002</v>
      </c>
      <c r="AO223">
        <v>0</v>
      </c>
      <c r="AP223">
        <v>1.5921100989110299</v>
      </c>
      <c r="AQ223">
        <v>-9.9570368078051299</v>
      </c>
      <c r="AR223">
        <v>61.358508681005297</v>
      </c>
      <c r="AS223">
        <v>0</v>
      </c>
      <c r="AT223">
        <v>1.86844864004279</v>
      </c>
      <c r="AU223">
        <v>-8.9434120175843095</v>
      </c>
      <c r="AV223">
        <v>603.65337457397197</v>
      </c>
      <c r="AW223">
        <v>0</v>
      </c>
      <c r="AX223">
        <v>1.6300723319999999</v>
      </c>
      <c r="AY223">
        <v>-9.9260808560000005</v>
      </c>
      <c r="AZ223">
        <v>94.675516799999997</v>
      </c>
      <c r="BA223">
        <v>0</v>
      </c>
      <c r="BB223">
        <v>1.9140037241535801</v>
      </c>
      <c r="BC223">
        <v>-8.6429990547035001</v>
      </c>
      <c r="BD223">
        <v>588.98766343999796</v>
      </c>
    </row>
    <row r="224" spans="1:56" x14ac:dyDescent="0.4">
      <c r="A224">
        <v>0</v>
      </c>
      <c r="B224">
        <v>1.7955076299999999</v>
      </c>
      <c r="C224">
        <v>-4.6128136619999998</v>
      </c>
      <c r="D224">
        <v>0.482500451</v>
      </c>
      <c r="E224">
        <v>0</v>
      </c>
      <c r="F224">
        <v>2.2387652531227</v>
      </c>
      <c r="G224">
        <v>-9.9753502589875396</v>
      </c>
      <c r="H224">
        <v>93.566615738905895</v>
      </c>
      <c r="I224">
        <v>0</v>
      </c>
      <c r="J224">
        <v>2.0275153719999999</v>
      </c>
      <c r="K224">
        <v>-6.8312667239999998</v>
      </c>
      <c r="L224">
        <v>4.3530456319999997</v>
      </c>
      <c r="M224">
        <v>0</v>
      </c>
      <c r="N224">
        <v>2.37514595942968</v>
      </c>
      <c r="O224">
        <v>-4.5102984681426603</v>
      </c>
      <c r="P224">
        <v>111.055707179999</v>
      </c>
      <c r="Q224">
        <v>0</v>
      </c>
      <c r="R224">
        <v>1.0448039010000001</v>
      </c>
      <c r="S224">
        <v>-9.5757299150000001</v>
      </c>
      <c r="T224">
        <v>79.593464310000002</v>
      </c>
      <c r="U224">
        <v>0</v>
      </c>
      <c r="V224">
        <v>4.8317968942023199</v>
      </c>
      <c r="W224">
        <v>-1.56219006694461</v>
      </c>
      <c r="X224">
        <v>63.355525032995502</v>
      </c>
      <c r="Y224">
        <v>0</v>
      </c>
      <c r="Z224">
        <v>1.4788394367006701</v>
      </c>
      <c r="AA224">
        <v>-9.8028361090273002</v>
      </c>
      <c r="AB224">
        <v>116.989615202997</v>
      </c>
      <c r="AC224">
        <v>0</v>
      </c>
      <c r="AD224">
        <v>1.7006271829999999</v>
      </c>
      <c r="AE224">
        <v>-9.7243003409999993</v>
      </c>
      <c r="AF224">
        <v>344.88630920000003</v>
      </c>
      <c r="AG224">
        <v>0</v>
      </c>
      <c r="AH224">
        <v>1.33183393248576</v>
      </c>
      <c r="AI224">
        <v>-9.9151086807945905</v>
      </c>
      <c r="AJ224">
        <v>121.51044391200401</v>
      </c>
      <c r="AK224">
        <v>0</v>
      </c>
      <c r="AL224">
        <v>2.2210237159999999</v>
      </c>
      <c r="AM224">
        <v>-1.2804967229999999</v>
      </c>
      <c r="AN224">
        <v>17.584315449999998</v>
      </c>
      <c r="AO224">
        <v>0</v>
      </c>
      <c r="AP224">
        <v>1.7038315271345901</v>
      </c>
      <c r="AQ224">
        <v>-9.6689327500984596</v>
      </c>
      <c r="AR224">
        <v>105.84926476998901</v>
      </c>
      <c r="AS224">
        <v>0</v>
      </c>
      <c r="AT224">
        <v>2.6871126980548801</v>
      </c>
      <c r="AU224">
        <v>-1.7297479066443999</v>
      </c>
      <c r="AV224">
        <v>42.475359914998897</v>
      </c>
      <c r="AW224">
        <v>0</v>
      </c>
      <c r="AX224">
        <v>1.9644595410000001</v>
      </c>
      <c r="AY224">
        <v>-8.4588617349999993</v>
      </c>
      <c r="AZ224">
        <v>76.255802619999997</v>
      </c>
      <c r="BA224">
        <v>0</v>
      </c>
      <c r="BB224">
        <v>1.6324694266807001</v>
      </c>
      <c r="BC224">
        <v>-9.8947452743002096</v>
      </c>
      <c r="BD224">
        <v>1163.7159606780001</v>
      </c>
    </row>
    <row r="225" spans="1:56" x14ac:dyDescent="0.4">
      <c r="A225">
        <v>0</v>
      </c>
      <c r="B225">
        <v>2.2110102550000001</v>
      </c>
      <c r="C225">
        <v>-6.7918738139999997</v>
      </c>
      <c r="D225">
        <v>0.70156480499999996</v>
      </c>
      <c r="E225">
        <v>0</v>
      </c>
      <c r="F225">
        <v>3.0646453712311201</v>
      </c>
      <c r="G225">
        <v>-2.59060611028471</v>
      </c>
      <c r="H225">
        <v>38.509269500151198</v>
      </c>
      <c r="I225">
        <v>0</v>
      </c>
      <c r="J225">
        <v>1.803779534</v>
      </c>
      <c r="K225">
        <v>-8.2471165289999995</v>
      </c>
      <c r="L225">
        <v>4.3387348579999996</v>
      </c>
      <c r="M225">
        <v>0</v>
      </c>
      <c r="N225">
        <v>2.5336873026023801</v>
      </c>
      <c r="O225">
        <v>-6.3124155567891096</v>
      </c>
      <c r="P225">
        <v>83.659248137992094</v>
      </c>
      <c r="Q225">
        <v>0</v>
      </c>
      <c r="R225">
        <v>1.5436997219999999</v>
      </c>
      <c r="S225">
        <v>-8.3286400720000007</v>
      </c>
      <c r="T225">
        <v>80.084387849999999</v>
      </c>
      <c r="U225">
        <v>0</v>
      </c>
      <c r="V225">
        <v>2.27128587368049</v>
      </c>
      <c r="W225">
        <v>-6.0348947543714102</v>
      </c>
      <c r="X225">
        <v>60.272102567018003</v>
      </c>
      <c r="Y225">
        <v>0</v>
      </c>
      <c r="Z225">
        <v>1.6037731713889201</v>
      </c>
      <c r="AA225">
        <v>-9.9117910741366106</v>
      </c>
      <c r="AB225">
        <v>89.134005241998196</v>
      </c>
      <c r="AC225">
        <v>0</v>
      </c>
      <c r="AD225">
        <v>2.3808714580000001</v>
      </c>
      <c r="AE225">
        <v>-6.9512936439999997</v>
      </c>
      <c r="AF225">
        <v>169.1374064</v>
      </c>
      <c r="AG225">
        <v>0</v>
      </c>
      <c r="AH225">
        <v>1.64953613672402</v>
      </c>
      <c r="AI225">
        <v>-9.8922160414448594</v>
      </c>
      <c r="AJ225">
        <v>133.71316454600299</v>
      </c>
      <c r="AK225">
        <v>0</v>
      </c>
      <c r="AL225">
        <v>1.5433068320000001</v>
      </c>
      <c r="AM225">
        <v>-9.7755164089999997</v>
      </c>
      <c r="AN225">
        <v>335.83472760000001</v>
      </c>
      <c r="AO225">
        <v>0</v>
      </c>
      <c r="AP225">
        <v>1.5986998015124301</v>
      </c>
      <c r="AQ225">
        <v>-9.9381458907344999</v>
      </c>
      <c r="AR225">
        <v>107.012098390026</v>
      </c>
      <c r="AS225">
        <v>0</v>
      </c>
      <c r="AT225">
        <v>2.8547726152892299</v>
      </c>
      <c r="AU225">
        <v>-4.5925696942678398</v>
      </c>
      <c r="AV225">
        <v>262.30369828501699</v>
      </c>
      <c r="AW225">
        <v>0</v>
      </c>
      <c r="AX225">
        <v>1.6473052930000001</v>
      </c>
      <c r="AY225">
        <v>-9.8924107869999993</v>
      </c>
      <c r="AZ225">
        <v>76.354224340000002</v>
      </c>
      <c r="BA225">
        <v>0</v>
      </c>
      <c r="BB225">
        <v>1.6573159691289301</v>
      </c>
      <c r="BC225">
        <v>-9.8704898205022804</v>
      </c>
      <c r="BD225">
        <v>1267.1969481200199</v>
      </c>
    </row>
    <row r="226" spans="1:56" x14ac:dyDescent="0.4">
      <c r="A226">
        <v>0</v>
      </c>
      <c r="B226">
        <v>3.6236966599999998</v>
      </c>
      <c r="C226">
        <v>-2.6276647789999998</v>
      </c>
      <c r="D226">
        <v>0.33249842499999999</v>
      </c>
      <c r="E226">
        <v>0</v>
      </c>
      <c r="F226">
        <v>2.0794281316771701</v>
      </c>
      <c r="G226">
        <v>-6.4721201197107803</v>
      </c>
      <c r="H226">
        <v>120.507763500791</v>
      </c>
      <c r="I226">
        <v>0</v>
      </c>
      <c r="J226">
        <v>2.3592524460000002</v>
      </c>
      <c r="K226">
        <v>-4.9258013939999996</v>
      </c>
      <c r="L226">
        <v>4.5878115450000001</v>
      </c>
      <c r="M226">
        <v>0</v>
      </c>
      <c r="N226">
        <v>2.29594934562083</v>
      </c>
      <c r="O226">
        <v>-4.1876417051085904</v>
      </c>
      <c r="P226">
        <v>35.251176307996502</v>
      </c>
      <c r="Q226">
        <v>0</v>
      </c>
      <c r="R226">
        <v>2.791294347</v>
      </c>
      <c r="S226">
        <v>-7.5885850399999999</v>
      </c>
      <c r="T226">
        <v>56.447456780000003</v>
      </c>
      <c r="U226">
        <v>0</v>
      </c>
      <c r="V226">
        <v>2.5661682181275101</v>
      </c>
      <c r="W226">
        <v>-4.5990290070358801</v>
      </c>
      <c r="X226">
        <v>57.688742938000303</v>
      </c>
      <c r="Y226">
        <v>0</v>
      </c>
      <c r="Z226">
        <v>1.59426974343082</v>
      </c>
      <c r="AA226">
        <v>-9.9396217081854097</v>
      </c>
      <c r="AB226">
        <v>118.477005234017</v>
      </c>
      <c r="AC226">
        <v>0</v>
      </c>
      <c r="AD226">
        <v>1.9192426170000001</v>
      </c>
      <c r="AE226">
        <v>-9.0492335879999999</v>
      </c>
      <c r="AF226">
        <v>316.598502</v>
      </c>
      <c r="AG226">
        <v>0</v>
      </c>
      <c r="AH226">
        <v>1.7041523543508099</v>
      </c>
      <c r="AI226">
        <v>-9.6227186829708007</v>
      </c>
      <c r="AJ226">
        <v>132.16338799498001</v>
      </c>
      <c r="AK226">
        <v>0</v>
      </c>
      <c r="AL226">
        <v>2.1703019029999999</v>
      </c>
      <c r="AM226">
        <v>-8.4762148100000001</v>
      </c>
      <c r="AN226">
        <v>241.7249722</v>
      </c>
      <c r="AO226">
        <v>0</v>
      </c>
      <c r="AP226">
        <v>1.6074479707212701</v>
      </c>
      <c r="AQ226">
        <v>-9.9180108586195708</v>
      </c>
      <c r="AR226">
        <v>59.024858718999802</v>
      </c>
      <c r="AS226">
        <v>0</v>
      </c>
      <c r="AT226">
        <v>1.74833657274103</v>
      </c>
      <c r="AU226">
        <v>-9.4609580360009193</v>
      </c>
      <c r="AV226">
        <v>616.59710080298805</v>
      </c>
      <c r="AW226">
        <v>0</v>
      </c>
      <c r="AX226">
        <v>1.6006571039999999</v>
      </c>
      <c r="AY226">
        <v>-9.9530691220000005</v>
      </c>
      <c r="AZ226">
        <v>36.323356140000001</v>
      </c>
      <c r="BA226">
        <v>0</v>
      </c>
      <c r="BB226">
        <v>1.835603219295</v>
      </c>
      <c r="BC226">
        <v>-9.0404880518113302</v>
      </c>
      <c r="BD226">
        <v>700.26959129498505</v>
      </c>
    </row>
    <row r="227" spans="1:56" x14ac:dyDescent="0.4">
      <c r="A227">
        <v>0</v>
      </c>
      <c r="B227">
        <v>2.181399205</v>
      </c>
      <c r="C227">
        <v>-6.4563740200000002</v>
      </c>
      <c r="D227">
        <v>0.73231286200000001</v>
      </c>
      <c r="E227">
        <v>0</v>
      </c>
      <c r="F227">
        <v>3.4898730054307401</v>
      </c>
      <c r="G227">
        <v>-2.3852626179377201</v>
      </c>
      <c r="H227">
        <v>501.59448066702998</v>
      </c>
      <c r="I227">
        <v>0</v>
      </c>
      <c r="J227">
        <v>2.016881266</v>
      </c>
      <c r="K227">
        <v>-7.0711933020000002</v>
      </c>
      <c r="L227">
        <v>2.218763032</v>
      </c>
      <c r="M227">
        <v>0</v>
      </c>
      <c r="N227">
        <v>2.1762962788207099</v>
      </c>
      <c r="O227">
        <v>-6.2815157071490404</v>
      </c>
      <c r="P227">
        <v>63.412599926989003</v>
      </c>
      <c r="Q227">
        <v>0</v>
      </c>
      <c r="R227">
        <v>1.501916528</v>
      </c>
      <c r="S227">
        <v>-9.9272764759999994</v>
      </c>
      <c r="T227">
        <v>49.196086110000003</v>
      </c>
      <c r="U227">
        <v>0</v>
      </c>
      <c r="V227">
        <v>4.2591132513898504</v>
      </c>
      <c r="W227">
        <v>-1.88796701791092</v>
      </c>
      <c r="X227">
        <v>57.074137479008598</v>
      </c>
      <c r="Y227">
        <v>0</v>
      </c>
      <c r="Z227">
        <v>1.33693583328481</v>
      </c>
      <c r="AA227">
        <v>-9.9919618700058592</v>
      </c>
      <c r="AB227">
        <v>89.466549753007698</v>
      </c>
      <c r="AC227">
        <v>0</v>
      </c>
      <c r="AD227">
        <v>3.498466498</v>
      </c>
      <c r="AE227">
        <v>-4.3755411930000001</v>
      </c>
      <c r="AF227">
        <v>173.94756409999999</v>
      </c>
      <c r="AG227">
        <v>0</v>
      </c>
      <c r="AH227">
        <v>1.8512352742840701</v>
      </c>
      <c r="AI227">
        <v>-9.3344639008133896</v>
      </c>
      <c r="AJ227">
        <v>125.238973500003</v>
      </c>
      <c r="AK227">
        <v>0</v>
      </c>
      <c r="AL227">
        <v>1.714406571</v>
      </c>
      <c r="AM227">
        <v>-9.6711977890000007</v>
      </c>
      <c r="AN227">
        <v>569.9440161</v>
      </c>
      <c r="AO227">
        <v>0</v>
      </c>
      <c r="AP227">
        <v>1.3764316735208699</v>
      </c>
      <c r="AQ227">
        <v>-9.9920106239065198</v>
      </c>
      <c r="AR227">
        <v>78.663262800982906</v>
      </c>
      <c r="AS227">
        <v>0</v>
      </c>
      <c r="AT227">
        <v>1.9037306163482199</v>
      </c>
      <c r="AU227">
        <v>-8.8185354224454393</v>
      </c>
      <c r="AV227">
        <v>505.533827592997</v>
      </c>
      <c r="AW227">
        <v>0</v>
      </c>
      <c r="AX227">
        <v>1.629908082</v>
      </c>
      <c r="AY227">
        <v>-9.9238017500000009</v>
      </c>
      <c r="AZ227">
        <v>76.200131130000003</v>
      </c>
      <c r="BA227">
        <v>0</v>
      </c>
      <c r="BB227">
        <v>1.59933694801935</v>
      </c>
      <c r="BC227">
        <v>-9.9575109990925608</v>
      </c>
      <c r="BD227">
        <v>1574.0179161829799</v>
      </c>
    </row>
    <row r="228" spans="1:56" x14ac:dyDescent="0.4">
      <c r="A228">
        <v>0</v>
      </c>
      <c r="B228">
        <v>2.9879598810000001</v>
      </c>
      <c r="C228">
        <v>-7.3228637040000004</v>
      </c>
      <c r="D228">
        <v>0.36269590299999999</v>
      </c>
      <c r="E228">
        <v>0</v>
      </c>
      <c r="F228">
        <v>2.1718693724568401</v>
      </c>
      <c r="G228">
        <v>-6.0172588904225304</v>
      </c>
      <c r="H228">
        <v>56.672690283972699</v>
      </c>
      <c r="I228">
        <v>0</v>
      </c>
      <c r="J228">
        <v>2.507062431</v>
      </c>
      <c r="K228">
        <v>-4.0415025130000002</v>
      </c>
      <c r="L228">
        <v>4.8985016000000003</v>
      </c>
      <c r="M228">
        <v>0</v>
      </c>
      <c r="N228">
        <v>2.3959676851662302</v>
      </c>
      <c r="O228">
        <v>-2.9909484926927998</v>
      </c>
      <c r="P228">
        <v>26.417482732009301</v>
      </c>
      <c r="Q228">
        <v>0</v>
      </c>
      <c r="R228">
        <v>1.7169012509999999</v>
      </c>
      <c r="S228">
        <v>-9.5762299080000002</v>
      </c>
      <c r="T228">
        <v>83.818376200000003</v>
      </c>
      <c r="U228">
        <v>0</v>
      </c>
      <c r="V228">
        <v>4.3339252821179803</v>
      </c>
      <c r="W228">
        <v>-2.09479368111537</v>
      </c>
      <c r="X228">
        <v>56.011385687976102</v>
      </c>
      <c r="Y228">
        <v>0</v>
      </c>
      <c r="Z228">
        <v>1.4136320351005001</v>
      </c>
      <c r="AA228">
        <v>-9.7761287934097094</v>
      </c>
      <c r="AB228">
        <v>88.240738299005898</v>
      </c>
      <c r="AC228">
        <v>0</v>
      </c>
      <c r="AD228">
        <v>2.62521059</v>
      </c>
      <c r="AE228">
        <v>-5.4282434930000001</v>
      </c>
      <c r="AF228">
        <v>173.86270630000001</v>
      </c>
      <c r="AG228">
        <v>0</v>
      </c>
      <c r="AH228">
        <v>1.5579302678362399</v>
      </c>
      <c r="AI228">
        <v>-9.9658996097243993</v>
      </c>
      <c r="AJ228">
        <v>91.122610421007195</v>
      </c>
      <c r="AK228">
        <v>0</v>
      </c>
      <c r="AL228">
        <v>1.971389517</v>
      </c>
      <c r="AM228">
        <v>-8.9723296969999993</v>
      </c>
      <c r="AN228">
        <v>257.86289729999999</v>
      </c>
      <c r="AO228">
        <v>0</v>
      </c>
      <c r="AP228">
        <v>1.23092326386396</v>
      </c>
      <c r="AQ228">
        <v>-9.9962397522029303</v>
      </c>
      <c r="AR228">
        <v>90.891255330003304</v>
      </c>
      <c r="AS228">
        <v>0</v>
      </c>
      <c r="AT228">
        <v>2.24675739512714</v>
      </c>
      <c r="AU228">
        <v>-7.0623869378502597</v>
      </c>
      <c r="AV228">
        <v>382.73590682499298</v>
      </c>
      <c r="AW228">
        <v>0</v>
      </c>
      <c r="AX228">
        <v>2.1681716149999999</v>
      </c>
      <c r="AY228">
        <v>-7.4011225390000002</v>
      </c>
      <c r="AZ228">
        <v>54.40674851</v>
      </c>
      <c r="BA228">
        <v>0</v>
      </c>
      <c r="BB228">
        <v>3.0209847178356801</v>
      </c>
      <c r="BC228">
        <v>-3.61981100552156</v>
      </c>
      <c r="BD228">
        <v>194.886105429992</v>
      </c>
    </row>
    <row r="229" spans="1:56" x14ac:dyDescent="0.4">
      <c r="A229">
        <v>0</v>
      </c>
      <c r="B229">
        <v>1.654216047</v>
      </c>
      <c r="C229">
        <v>-3.9633015409999999</v>
      </c>
      <c r="D229">
        <v>0.58422669299999996</v>
      </c>
      <c r="E229">
        <v>0</v>
      </c>
      <c r="F229">
        <v>3.0365311199013401</v>
      </c>
      <c r="G229">
        <v>-6.3456591218515799</v>
      </c>
      <c r="H229">
        <v>112.610955189913</v>
      </c>
      <c r="I229">
        <v>0</v>
      </c>
      <c r="J229">
        <v>2.3185505420000001</v>
      </c>
      <c r="K229">
        <v>-7.1939015770000001</v>
      </c>
      <c r="L229">
        <v>4.0646217269999996</v>
      </c>
      <c r="M229">
        <v>0</v>
      </c>
      <c r="N229">
        <v>2.23022562005937</v>
      </c>
      <c r="O229">
        <v>-6.7182914897239501</v>
      </c>
      <c r="P229">
        <v>72.766538126976201</v>
      </c>
      <c r="Q229">
        <v>0</v>
      </c>
      <c r="R229">
        <v>1.8121826910000001</v>
      </c>
      <c r="S229">
        <v>-9.3571388199999994</v>
      </c>
      <c r="T229">
        <v>83.916322410000006</v>
      </c>
      <c r="U229">
        <v>0</v>
      </c>
      <c r="V229">
        <v>2.7360363107196499</v>
      </c>
      <c r="W229">
        <v>-5.5934986620993703</v>
      </c>
      <c r="X229">
        <v>52.781855050998203</v>
      </c>
      <c r="Y229">
        <v>0</v>
      </c>
      <c r="Z229">
        <v>1.7714410515432599</v>
      </c>
      <c r="AA229">
        <v>-9.47299559924347</v>
      </c>
      <c r="AB229">
        <v>73.911114173999493</v>
      </c>
      <c r="AC229">
        <v>0</v>
      </c>
      <c r="AD229">
        <v>1.798525403</v>
      </c>
      <c r="AE229">
        <v>-9.5774389689999992</v>
      </c>
      <c r="AF229">
        <v>362.27646179999999</v>
      </c>
      <c r="AG229">
        <v>0</v>
      </c>
      <c r="AH229">
        <v>2.5811457700001901</v>
      </c>
      <c r="AI229">
        <v>-1.39911384910319</v>
      </c>
      <c r="AJ229">
        <v>125.02055949100701</v>
      </c>
      <c r="AK229">
        <v>0</v>
      </c>
      <c r="AL229">
        <v>2.4034599160000001</v>
      </c>
      <c r="AM229">
        <v>-8.0051602049999993</v>
      </c>
      <c r="AN229">
        <v>224.39550969999999</v>
      </c>
      <c r="AO229">
        <v>0</v>
      </c>
      <c r="AP229">
        <v>1.5979708775377901</v>
      </c>
      <c r="AQ229">
        <v>-9.9481069245898599</v>
      </c>
      <c r="AR229">
        <v>71.919845846015903</v>
      </c>
      <c r="AS229">
        <v>0</v>
      </c>
      <c r="AT229">
        <v>1.69396388370357</v>
      </c>
      <c r="AU229">
        <v>-9.6957466243876897</v>
      </c>
      <c r="AV229">
        <v>769.30547744000796</v>
      </c>
      <c r="AW229">
        <v>0</v>
      </c>
      <c r="AX229">
        <v>1.6555547939999999</v>
      </c>
      <c r="AY229">
        <v>-9.8778641230000002</v>
      </c>
      <c r="AZ229">
        <v>76.161152290000004</v>
      </c>
      <c r="BA229">
        <v>0</v>
      </c>
      <c r="BB229">
        <v>1.8175024793301</v>
      </c>
      <c r="BC229">
        <v>-9.4588311360811801</v>
      </c>
      <c r="BD229">
        <v>535.74493659101404</v>
      </c>
    </row>
    <row r="230" spans="1:56" x14ac:dyDescent="0.4">
      <c r="A230">
        <v>0</v>
      </c>
      <c r="B230">
        <v>3.3749528519999998</v>
      </c>
      <c r="C230">
        <v>-3.0684652510000001</v>
      </c>
      <c r="D230">
        <v>0.392775657</v>
      </c>
      <c r="E230">
        <v>0</v>
      </c>
      <c r="F230">
        <v>2.81573873850706</v>
      </c>
      <c r="G230">
        <v>-9.8440680992514107</v>
      </c>
      <c r="H230">
        <v>60.697409051004797</v>
      </c>
      <c r="I230">
        <v>0</v>
      </c>
      <c r="J230">
        <v>2.5697301229999998</v>
      </c>
      <c r="K230">
        <v>-4.6913500069999996</v>
      </c>
      <c r="L230">
        <v>4.2255900039999998</v>
      </c>
      <c r="M230">
        <v>0</v>
      </c>
      <c r="N230">
        <v>2.5278584930497101</v>
      </c>
      <c r="O230">
        <v>-5.3596543956023099</v>
      </c>
      <c r="P230">
        <v>64.2709338839922</v>
      </c>
      <c r="Q230">
        <v>0</v>
      </c>
      <c r="R230">
        <v>1.4854038890000001</v>
      </c>
      <c r="S230">
        <v>-9.3315847689999991</v>
      </c>
      <c r="T230">
        <v>49.270445479999999</v>
      </c>
      <c r="U230">
        <v>0</v>
      </c>
      <c r="V230">
        <v>4.16174914744788</v>
      </c>
      <c r="W230">
        <v>-2.2088953805032898</v>
      </c>
      <c r="X230">
        <v>52.651428584998897</v>
      </c>
      <c r="Y230">
        <v>0</v>
      </c>
      <c r="Z230">
        <v>2.5339702656532501</v>
      </c>
      <c r="AA230">
        <v>-5.4161321724393297</v>
      </c>
      <c r="AB230">
        <v>88.528577401011702</v>
      </c>
      <c r="AC230">
        <v>0</v>
      </c>
      <c r="AD230">
        <v>3.0178729660000001</v>
      </c>
      <c r="AE230">
        <v>-1.9879810120000001</v>
      </c>
      <c r="AF230">
        <v>40.803406860000003</v>
      </c>
      <c r="AG230">
        <v>0</v>
      </c>
      <c r="AH230">
        <v>1.8224954785401699</v>
      </c>
      <c r="AI230">
        <v>-9.5481798256864803</v>
      </c>
      <c r="AJ230">
        <v>125.391128168994</v>
      </c>
      <c r="AK230">
        <v>0</v>
      </c>
      <c r="AL230">
        <v>2.1749866839999998</v>
      </c>
      <c r="AM230">
        <v>-1.3644485740000001</v>
      </c>
      <c r="AN230">
        <v>16.878581319999999</v>
      </c>
      <c r="AO230">
        <v>0</v>
      </c>
      <c r="AP230">
        <v>2.0522373181831002</v>
      </c>
      <c r="AQ230">
        <v>-8.1034366437230396</v>
      </c>
      <c r="AR230">
        <v>68.945789639983502</v>
      </c>
      <c r="AS230">
        <v>0</v>
      </c>
      <c r="AT230">
        <v>1.66373399930024</v>
      </c>
      <c r="AU230">
        <v>-9.7869274463554206</v>
      </c>
      <c r="AV230">
        <v>743.86384236701997</v>
      </c>
      <c r="AW230">
        <v>0</v>
      </c>
      <c r="AX230">
        <v>1.4048715000000001</v>
      </c>
      <c r="AY230">
        <v>-9.9881710960000003</v>
      </c>
      <c r="AZ230">
        <v>43.612913149999997</v>
      </c>
      <c r="BA230">
        <v>0</v>
      </c>
      <c r="BB230">
        <v>3.1442466450457398</v>
      </c>
      <c r="BC230">
        <v>-1.5498173774333199</v>
      </c>
      <c r="BD230">
        <v>97.468295460013906</v>
      </c>
    </row>
    <row r="231" spans="1:56" x14ac:dyDescent="0.4">
      <c r="A231">
        <v>0</v>
      </c>
      <c r="B231">
        <v>3.1805947909999999</v>
      </c>
      <c r="C231">
        <v>-7.1558938339999996</v>
      </c>
      <c r="D231">
        <v>0.35991294800000001</v>
      </c>
      <c r="E231">
        <v>0</v>
      </c>
      <c r="F231">
        <v>3.3749528524916101</v>
      </c>
      <c r="G231">
        <v>-3.06846525109796</v>
      </c>
      <c r="H231">
        <v>34.457777366973403</v>
      </c>
      <c r="I231">
        <v>0</v>
      </c>
      <c r="J231">
        <v>3.1358595939999998</v>
      </c>
      <c r="K231">
        <v>-2.7312362760000002</v>
      </c>
      <c r="L231">
        <v>4.7064996529999998</v>
      </c>
      <c r="M231">
        <v>0</v>
      </c>
      <c r="N231">
        <v>2.4992229880181198</v>
      </c>
      <c r="O231">
        <v>-5.5520218716164003</v>
      </c>
      <c r="P231">
        <v>31.159993032022602</v>
      </c>
      <c r="Q231">
        <v>0</v>
      </c>
      <c r="R231">
        <v>2.4438866259999998</v>
      </c>
      <c r="S231">
        <v>-6.0259572090000004</v>
      </c>
      <c r="T231">
        <v>55.141137100000002</v>
      </c>
      <c r="U231">
        <v>0</v>
      </c>
      <c r="V231">
        <v>4.6032269987097898</v>
      </c>
      <c r="W231">
        <v>-1.80866871998608</v>
      </c>
      <c r="X231">
        <v>50.8172374010027</v>
      </c>
      <c r="Y231">
        <v>0</v>
      </c>
      <c r="Z231">
        <v>2.0086710366490599</v>
      </c>
      <c r="AA231">
        <v>-8.9056382592596197</v>
      </c>
      <c r="AB231">
        <v>93.593226312979795</v>
      </c>
      <c r="AC231">
        <v>0</v>
      </c>
      <c r="AD231">
        <v>2.0579689160000001</v>
      </c>
      <c r="AE231">
        <v>-8.4730549909999997</v>
      </c>
      <c r="AF231">
        <v>218.80547569999999</v>
      </c>
      <c r="AG231">
        <v>0</v>
      </c>
      <c r="AH231">
        <v>1.33597790084733</v>
      </c>
      <c r="AI231">
        <v>-9.9597190489072993</v>
      </c>
      <c r="AJ231">
        <v>90.051927274995194</v>
      </c>
      <c r="AK231">
        <v>0</v>
      </c>
      <c r="AL231">
        <v>2.6199001100000001</v>
      </c>
      <c r="AM231">
        <v>-5.2944086749999997</v>
      </c>
      <c r="AN231">
        <v>190.7353761</v>
      </c>
      <c r="AO231">
        <v>0</v>
      </c>
      <c r="AP231">
        <v>1.27425067608425</v>
      </c>
      <c r="AQ231">
        <v>-9.9949825418943092</v>
      </c>
      <c r="AR231">
        <v>91.392728753009493</v>
      </c>
      <c r="AS231">
        <v>0</v>
      </c>
      <c r="AT231">
        <v>3.6127098245257501</v>
      </c>
      <c r="AU231">
        <v>-2.8997379328915498</v>
      </c>
      <c r="AV231">
        <v>120.20279199498999</v>
      </c>
      <c r="AW231">
        <v>0</v>
      </c>
      <c r="AX231">
        <v>1.6451880270000001</v>
      </c>
      <c r="AY231">
        <v>-9.8933393039999995</v>
      </c>
      <c r="AZ231">
        <v>36.366848220000001</v>
      </c>
      <c r="BA231">
        <v>0</v>
      </c>
      <c r="BB231">
        <v>1.62025316167866</v>
      </c>
      <c r="BC231">
        <v>-9.9248307865066998</v>
      </c>
      <c r="BD231">
        <v>1048.7455707419999</v>
      </c>
    </row>
    <row r="232" spans="1:56" x14ac:dyDescent="0.4">
      <c r="A232">
        <v>0</v>
      </c>
      <c r="B232">
        <v>2.1877199269999998</v>
      </c>
      <c r="C232">
        <v>-5.4416010650000004</v>
      </c>
      <c r="D232">
        <v>0.50638519000000004</v>
      </c>
      <c r="E232">
        <v>0</v>
      </c>
      <c r="F232">
        <v>1.49904562267945</v>
      </c>
      <c r="G232">
        <v>-9.9943881117481901</v>
      </c>
      <c r="H232">
        <v>196.68498162994999</v>
      </c>
      <c r="I232">
        <v>0</v>
      </c>
      <c r="J232">
        <v>2.1312048180000001</v>
      </c>
      <c r="K232">
        <v>-5.8251407620000002</v>
      </c>
      <c r="L232">
        <v>4.9593664979999996</v>
      </c>
      <c r="M232">
        <v>0</v>
      </c>
      <c r="N232">
        <v>2.2466445410442999</v>
      </c>
      <c r="O232">
        <v>-6.26753971878209</v>
      </c>
      <c r="P232">
        <v>357.21550069001302</v>
      </c>
      <c r="Q232">
        <v>0</v>
      </c>
      <c r="R232">
        <v>3.098158024</v>
      </c>
      <c r="S232">
        <v>-6.1930979739999996</v>
      </c>
      <c r="T232">
        <v>55.403248779999998</v>
      </c>
      <c r="U232">
        <v>0</v>
      </c>
      <c r="V232">
        <v>2.4629112157039499</v>
      </c>
      <c r="W232">
        <v>-3.02527941897256</v>
      </c>
      <c r="X232">
        <v>39.8517222929949</v>
      </c>
      <c r="Y232">
        <v>0</v>
      </c>
      <c r="Z232">
        <v>1.38022838944783</v>
      </c>
      <c r="AA232">
        <v>-9.9920934245019701</v>
      </c>
      <c r="AB232">
        <v>117.716006770002</v>
      </c>
      <c r="AC232">
        <v>0</v>
      </c>
      <c r="AD232">
        <v>4.5769608579999996</v>
      </c>
      <c r="AE232">
        <v>-1.3522515100000001</v>
      </c>
      <c r="AF232">
        <v>55.115459710000003</v>
      </c>
      <c r="AG232">
        <v>0</v>
      </c>
      <c r="AH232">
        <v>3.4527011905848202</v>
      </c>
      <c r="AI232">
        <v>-2.8026209388238699</v>
      </c>
      <c r="AJ232">
        <v>129.75656450900701</v>
      </c>
      <c r="AK232">
        <v>0</v>
      </c>
      <c r="AL232">
        <v>2.368350618</v>
      </c>
      <c r="AM232">
        <v>-6.5015333650000002</v>
      </c>
      <c r="AN232">
        <v>185.08030110000001</v>
      </c>
      <c r="AO232">
        <v>0</v>
      </c>
      <c r="AP232">
        <v>1.59357826430317</v>
      </c>
      <c r="AQ232">
        <v>-9.9480573022887508</v>
      </c>
      <c r="AR232">
        <v>79.995481090008894</v>
      </c>
      <c r="AS232">
        <v>0</v>
      </c>
      <c r="AT232">
        <v>1.41132788218243</v>
      </c>
      <c r="AU232">
        <v>-9.9853118795170399</v>
      </c>
      <c r="AV232">
        <v>1018.92350984498</v>
      </c>
      <c r="AW232">
        <v>0</v>
      </c>
      <c r="AX232">
        <v>1.540828283</v>
      </c>
      <c r="AY232">
        <v>-9.9439028920000005</v>
      </c>
      <c r="AZ232">
        <v>72.345517400000006</v>
      </c>
      <c r="BA232">
        <v>0</v>
      </c>
      <c r="BB232">
        <v>1.6593183212106599</v>
      </c>
      <c r="BC232">
        <v>-9.8570009307359996</v>
      </c>
      <c r="BD232">
        <v>1192.04228084901</v>
      </c>
    </row>
    <row r="233" spans="1:56" x14ac:dyDescent="0.4">
      <c r="A233">
        <v>0</v>
      </c>
      <c r="B233">
        <v>3.3300179280000002</v>
      </c>
      <c r="C233">
        <v>-6.3678388019999996</v>
      </c>
      <c r="D233">
        <v>0.29866567700000002</v>
      </c>
      <c r="E233">
        <v>0</v>
      </c>
      <c r="F233">
        <v>2.2500582967573801</v>
      </c>
      <c r="G233">
        <v>-7.1447158753780098</v>
      </c>
      <c r="H233">
        <v>63.018166879890401</v>
      </c>
      <c r="I233">
        <v>0</v>
      </c>
      <c r="J233">
        <v>2.0851471319999999</v>
      </c>
      <c r="K233">
        <v>-6.4493720860000003</v>
      </c>
      <c r="L233">
        <v>4.5714157999999996</v>
      </c>
      <c r="M233">
        <v>0</v>
      </c>
      <c r="N233">
        <v>1.7880143323794799</v>
      </c>
      <c r="O233">
        <v>-9.9766693073410995</v>
      </c>
      <c r="P233">
        <v>124.95759973800099</v>
      </c>
      <c r="Q233">
        <v>0</v>
      </c>
      <c r="R233">
        <v>2.1422544769999998</v>
      </c>
      <c r="S233">
        <v>-8.4718884770000003</v>
      </c>
      <c r="T233">
        <v>47.467671850000002</v>
      </c>
      <c r="U233">
        <v>0</v>
      </c>
      <c r="V233">
        <v>2.32672488417488</v>
      </c>
      <c r="W233">
        <v>-5.0100959711336301</v>
      </c>
      <c r="X233">
        <v>39.4418749379983</v>
      </c>
      <c r="Y233">
        <v>0</v>
      </c>
      <c r="Z233">
        <v>2.44517979904691</v>
      </c>
      <c r="AA233">
        <v>-1.6012110724377</v>
      </c>
      <c r="AB233">
        <v>92.782217359024798</v>
      </c>
      <c r="AC233">
        <v>0</v>
      </c>
      <c r="AD233">
        <v>1.877644404</v>
      </c>
      <c r="AE233">
        <v>-8.954323488</v>
      </c>
      <c r="AF233">
        <v>299.7976683</v>
      </c>
      <c r="AG233">
        <v>0</v>
      </c>
      <c r="AH233">
        <v>1.5941444165943801</v>
      </c>
      <c r="AI233">
        <v>-9.9444106375757393</v>
      </c>
      <c r="AJ233">
        <v>86.627322804008102</v>
      </c>
      <c r="AK233">
        <v>0</v>
      </c>
      <c r="AL233">
        <v>2.0383391629999998</v>
      </c>
      <c r="AM233">
        <v>-8.3629054109999998</v>
      </c>
      <c r="AN233">
        <v>305.70611480000002</v>
      </c>
      <c r="AO233">
        <v>0</v>
      </c>
      <c r="AP233">
        <v>1.6238014261004801</v>
      </c>
      <c r="AQ233">
        <v>-9.8942022708876696</v>
      </c>
      <c r="AR233">
        <v>90.580884722992707</v>
      </c>
      <c r="AS233">
        <v>0</v>
      </c>
      <c r="AT233">
        <v>3.3916325495550201</v>
      </c>
      <c r="AU233">
        <v>-2.5537109225279102</v>
      </c>
      <c r="AV233">
        <v>87.631720639998093</v>
      </c>
      <c r="AW233">
        <v>0</v>
      </c>
      <c r="AX233">
        <v>1.6598347019999999</v>
      </c>
      <c r="AY233">
        <v>-9.8657378960000006</v>
      </c>
      <c r="AZ233">
        <v>72.376490829999995</v>
      </c>
      <c r="BA233">
        <v>0</v>
      </c>
      <c r="BB233">
        <v>1.6926569903636099</v>
      </c>
      <c r="BC233">
        <v>-9.7547541461347702</v>
      </c>
      <c r="BD233">
        <v>830.27446825697496</v>
      </c>
    </row>
    <row r="234" spans="1:56" x14ac:dyDescent="0.4">
      <c r="A234">
        <v>0</v>
      </c>
      <c r="B234">
        <v>2.5481995519999998</v>
      </c>
      <c r="C234">
        <v>-4.613844287</v>
      </c>
      <c r="D234">
        <v>0.57210903400000002</v>
      </c>
      <c r="E234">
        <v>0</v>
      </c>
      <c r="F234">
        <v>3.1758058157867302</v>
      </c>
      <c r="G234">
        <v>-5.5930254578771601</v>
      </c>
      <c r="H234">
        <v>60.299772395985201</v>
      </c>
      <c r="I234">
        <v>0</v>
      </c>
      <c r="J234">
        <v>2.3477443089999999</v>
      </c>
      <c r="K234">
        <v>-0.64686686299999996</v>
      </c>
      <c r="L234">
        <v>2.463269484</v>
      </c>
      <c r="M234">
        <v>0</v>
      </c>
      <c r="N234">
        <v>1.6664355519226799</v>
      </c>
      <c r="O234">
        <v>-0.607076473206561</v>
      </c>
      <c r="P234">
        <v>1.8691671910055401</v>
      </c>
      <c r="Q234">
        <v>0</v>
      </c>
      <c r="R234">
        <v>2.4420512419999998</v>
      </c>
      <c r="S234">
        <v>-2.043774457</v>
      </c>
      <c r="T234">
        <v>49.019442859999998</v>
      </c>
      <c r="U234">
        <v>0</v>
      </c>
      <c r="V234">
        <v>2.7054271364635598</v>
      </c>
      <c r="W234">
        <v>-2.07484696512872</v>
      </c>
      <c r="X234">
        <v>35.612872397003201</v>
      </c>
      <c r="Y234">
        <v>0</v>
      </c>
      <c r="Z234">
        <v>1.39517957502166</v>
      </c>
      <c r="AA234">
        <v>-9.9893591738434608</v>
      </c>
      <c r="AB234">
        <v>66.282688216015202</v>
      </c>
      <c r="AC234">
        <v>0</v>
      </c>
      <c r="AD234">
        <v>3.4690539029999998</v>
      </c>
      <c r="AE234">
        <v>-4.3605804670000001</v>
      </c>
      <c r="AF234">
        <v>170.23565479999999</v>
      </c>
      <c r="AG234">
        <v>0</v>
      </c>
      <c r="AH234">
        <v>1.52355593413638</v>
      </c>
      <c r="AI234">
        <v>-9.9023263572589499</v>
      </c>
      <c r="AJ234">
        <v>134.93674857201401</v>
      </c>
      <c r="AK234">
        <v>0</v>
      </c>
      <c r="AL234">
        <v>4.3046775559999997</v>
      </c>
      <c r="AM234">
        <v>-1.0032833809999999</v>
      </c>
      <c r="AN234">
        <v>44.79384005</v>
      </c>
      <c r="AO234">
        <v>0</v>
      </c>
      <c r="AP234">
        <v>1.5384992657317</v>
      </c>
      <c r="AQ234">
        <v>-9.9344056654541699</v>
      </c>
      <c r="AR234">
        <v>59.6864829120168</v>
      </c>
      <c r="AS234">
        <v>0</v>
      </c>
      <c r="AT234">
        <v>2.8103417923285101</v>
      </c>
      <c r="AU234">
        <v>-5.2019870401740196</v>
      </c>
      <c r="AV234">
        <v>395.35606263496402</v>
      </c>
      <c r="AW234">
        <v>0</v>
      </c>
      <c r="AX234">
        <v>1.655695702</v>
      </c>
      <c r="AY234">
        <v>-9.8795296359999991</v>
      </c>
      <c r="AZ234">
        <v>76.351732620000007</v>
      </c>
      <c r="BA234">
        <v>0</v>
      </c>
      <c r="BB234">
        <v>2.1402793287750601</v>
      </c>
      <c r="BC234">
        <v>-7.5161685248665604</v>
      </c>
      <c r="BD234">
        <v>532.96470340801102</v>
      </c>
    </row>
    <row r="235" spans="1:56" x14ac:dyDescent="0.4">
      <c r="A235">
        <v>0</v>
      </c>
      <c r="B235">
        <v>2.6901539470000002</v>
      </c>
      <c r="C235">
        <v>-3.8556970480000001</v>
      </c>
      <c r="D235">
        <v>0.39324157700000001</v>
      </c>
      <c r="E235">
        <v>0</v>
      </c>
      <c r="F235">
        <v>2.0436331618447001</v>
      </c>
      <c r="G235">
        <v>-4.9768521131713399</v>
      </c>
      <c r="H235">
        <v>37.5344704838935</v>
      </c>
      <c r="I235">
        <v>0</v>
      </c>
      <c r="J235">
        <v>2.6348710209999999</v>
      </c>
      <c r="K235">
        <v>-5.7038467390000003</v>
      </c>
      <c r="L235">
        <v>2.305478801</v>
      </c>
      <c r="M235">
        <v>0</v>
      </c>
      <c r="N235">
        <v>2.6527982236258798</v>
      </c>
      <c r="O235">
        <v>-5.69280269234243</v>
      </c>
      <c r="P235">
        <v>90.433012071007397</v>
      </c>
      <c r="Q235">
        <v>0</v>
      </c>
      <c r="R235">
        <v>1.6212752479999999</v>
      </c>
      <c r="S235">
        <v>-9.6530671819999991</v>
      </c>
      <c r="T235">
        <v>50.211714809999997</v>
      </c>
      <c r="U235">
        <v>0</v>
      </c>
      <c r="V235">
        <v>4.7399105821082097</v>
      </c>
      <c r="W235">
        <v>-1.38050933399012</v>
      </c>
      <c r="X235">
        <v>34.423734315001603</v>
      </c>
      <c r="Y235">
        <v>0</v>
      </c>
      <c r="Z235">
        <v>2.2875962666249698</v>
      </c>
      <c r="AA235">
        <v>-9.0809425399824892</v>
      </c>
      <c r="AB235">
        <v>38.181704007001798</v>
      </c>
      <c r="AC235">
        <v>0</v>
      </c>
      <c r="AD235">
        <v>2.2023359920000001</v>
      </c>
      <c r="AE235">
        <v>-7.0343408099999998</v>
      </c>
      <c r="AF235">
        <v>207.5319485</v>
      </c>
      <c r="AG235">
        <v>0</v>
      </c>
      <c r="AH235">
        <v>1.6468985258262401</v>
      </c>
      <c r="AI235">
        <v>-9.8707863223325294</v>
      </c>
      <c r="AJ235">
        <v>141.62659060402001</v>
      </c>
      <c r="AK235">
        <v>0</v>
      </c>
      <c r="AL235">
        <v>0.92526479699999997</v>
      </c>
      <c r="AM235">
        <v>-9.999691297</v>
      </c>
      <c r="AN235">
        <v>729.03992459999995</v>
      </c>
      <c r="AO235">
        <v>0</v>
      </c>
      <c r="AP235">
        <v>1.6204404997474</v>
      </c>
      <c r="AQ235">
        <v>-9.9194822426777698</v>
      </c>
      <c r="AR235">
        <v>84.427876287983906</v>
      </c>
      <c r="AS235">
        <v>0</v>
      </c>
      <c r="AT235">
        <v>3.40747257856468</v>
      </c>
      <c r="AU235">
        <v>-3.4332359410890501</v>
      </c>
      <c r="AV235">
        <v>211.02483189397</v>
      </c>
      <c r="AW235">
        <v>0</v>
      </c>
      <c r="AX235">
        <v>1.66771384</v>
      </c>
      <c r="AY235">
        <v>-9.8411402930000005</v>
      </c>
      <c r="AZ235">
        <v>76.283925510000003</v>
      </c>
      <c r="BA235">
        <v>0</v>
      </c>
      <c r="BB235">
        <v>1.8929897867700201</v>
      </c>
      <c r="BC235">
        <v>-8.7083090883247198</v>
      </c>
      <c r="BD235">
        <v>698.35293381600002</v>
      </c>
    </row>
    <row r="236" spans="1:56" x14ac:dyDescent="0.4">
      <c r="A236">
        <v>0</v>
      </c>
      <c r="B236">
        <v>1.772725986</v>
      </c>
      <c r="C236">
        <v>-5.1783550619999996</v>
      </c>
      <c r="D236">
        <v>0.47273358799999998</v>
      </c>
      <c r="E236">
        <v>0</v>
      </c>
      <c r="F236">
        <v>3.42698761169363</v>
      </c>
      <c r="G236">
        <v>-9.6976409325623294</v>
      </c>
      <c r="H236">
        <v>375.446568630868</v>
      </c>
      <c r="I236">
        <v>0</v>
      </c>
      <c r="J236">
        <v>2.6331607340000001</v>
      </c>
      <c r="K236">
        <v>-5.1056606929999999</v>
      </c>
      <c r="L236">
        <v>2.3604956989999999</v>
      </c>
      <c r="M236">
        <v>0</v>
      </c>
      <c r="N236">
        <v>2.6556612391438001</v>
      </c>
      <c r="O236">
        <v>-4.1570515254628599</v>
      </c>
      <c r="P236">
        <v>42.059295326005603</v>
      </c>
      <c r="Q236">
        <v>0</v>
      </c>
      <c r="R236">
        <v>2.7264057510000002</v>
      </c>
      <c r="S236">
        <v>-8.2017842339999998</v>
      </c>
      <c r="T236">
        <v>54.016945280000002</v>
      </c>
      <c r="U236">
        <v>0</v>
      </c>
      <c r="V236">
        <v>2.9920023037130399</v>
      </c>
      <c r="W236">
        <v>-2.11794345666691</v>
      </c>
      <c r="X236">
        <v>32.009662695985703</v>
      </c>
      <c r="Y236">
        <v>0</v>
      </c>
      <c r="Z236">
        <v>1.4432016710784401</v>
      </c>
      <c r="AA236">
        <v>-9.9655207013201395</v>
      </c>
      <c r="AB236">
        <v>73.959647992014595</v>
      </c>
      <c r="AC236">
        <v>0</v>
      </c>
      <c r="AD236">
        <v>2.9447713910000002</v>
      </c>
      <c r="AE236">
        <v>-1.3255381020000001</v>
      </c>
      <c r="AF236">
        <v>6.7164325319999998</v>
      </c>
      <c r="AG236">
        <v>0</v>
      </c>
      <c r="AH236">
        <v>2.06498632142655</v>
      </c>
      <c r="AI236">
        <v>-8.8741242037678596</v>
      </c>
      <c r="AJ236">
        <v>127.492457629006</v>
      </c>
      <c r="AK236">
        <v>0</v>
      </c>
      <c r="AL236">
        <v>1.3888335970000001</v>
      </c>
      <c r="AM236">
        <v>-9.9920329710000004</v>
      </c>
      <c r="AN236">
        <v>846.54545140000005</v>
      </c>
      <c r="AO236">
        <v>0</v>
      </c>
      <c r="AP236">
        <v>3.1905251871540901</v>
      </c>
      <c r="AQ236">
        <v>-2.5620066270891</v>
      </c>
      <c r="AR236">
        <v>61.202464459987802</v>
      </c>
      <c r="AS236">
        <v>0</v>
      </c>
      <c r="AT236">
        <v>1.66609147703602</v>
      </c>
      <c r="AU236">
        <v>-9.8080506938563605</v>
      </c>
      <c r="AV236">
        <v>1078.22156463889</v>
      </c>
      <c r="AW236">
        <v>0</v>
      </c>
      <c r="AX236">
        <v>3.1804465980000001</v>
      </c>
      <c r="AY236">
        <v>-3.7991207629999999</v>
      </c>
      <c r="AZ236">
        <v>54.594774870000002</v>
      </c>
      <c r="BA236">
        <v>0</v>
      </c>
      <c r="BB236">
        <v>1.4867312132121699</v>
      </c>
      <c r="BC236">
        <v>-9.9740380152665296</v>
      </c>
      <c r="BD236">
        <v>1065.72841059701</v>
      </c>
    </row>
    <row r="237" spans="1:56" x14ac:dyDescent="0.4">
      <c r="A237">
        <v>0</v>
      </c>
      <c r="B237">
        <v>2.12918319</v>
      </c>
      <c r="C237">
        <v>-6.0476030950000004</v>
      </c>
      <c r="D237">
        <v>0.63608485800000003</v>
      </c>
      <c r="E237">
        <v>0</v>
      </c>
      <c r="F237">
        <v>2.0006545116922601</v>
      </c>
      <c r="G237">
        <v>-7.9243768602386604</v>
      </c>
      <c r="H237">
        <v>41.731405221857102</v>
      </c>
      <c r="I237">
        <v>0</v>
      </c>
      <c r="J237">
        <v>2.2253366360000002</v>
      </c>
      <c r="K237">
        <v>-3.9376263229999999</v>
      </c>
      <c r="L237">
        <v>4.7118007579999999</v>
      </c>
      <c r="M237">
        <v>0</v>
      </c>
      <c r="N237">
        <v>2.22533663617443</v>
      </c>
      <c r="O237">
        <v>-3.9376263230825801</v>
      </c>
      <c r="P237">
        <v>47.165217849978902</v>
      </c>
      <c r="Q237">
        <v>0</v>
      </c>
      <c r="R237">
        <v>1.820709911</v>
      </c>
      <c r="S237">
        <v>-9.5383432139999993</v>
      </c>
      <c r="T237">
        <v>53.70622487</v>
      </c>
      <c r="U237">
        <v>0</v>
      </c>
      <c r="V237">
        <v>2.3395813792370701</v>
      </c>
      <c r="W237">
        <v>-1.67801690587486</v>
      </c>
      <c r="X237">
        <v>31.522724605994799</v>
      </c>
      <c r="Y237">
        <v>0</v>
      </c>
      <c r="Z237">
        <v>1.5043637466114601</v>
      </c>
      <c r="AA237">
        <v>-9.9770249252617909</v>
      </c>
      <c r="AB237">
        <v>90.832391039002601</v>
      </c>
      <c r="AC237">
        <v>0</v>
      </c>
      <c r="AD237">
        <v>2.2417475769999999</v>
      </c>
      <c r="AE237">
        <v>-8.9957886380000005</v>
      </c>
      <c r="AF237">
        <v>287.63893180000002</v>
      </c>
      <c r="AG237">
        <v>0</v>
      </c>
      <c r="AH237">
        <v>1.66872450073198</v>
      </c>
      <c r="AI237">
        <v>-9.7377642526914805</v>
      </c>
      <c r="AJ237">
        <v>134.896104924002</v>
      </c>
      <c r="AK237">
        <v>0</v>
      </c>
      <c r="AL237">
        <v>2.7564651945717</v>
      </c>
      <c r="AM237">
        <v>-4.5901133750507102</v>
      </c>
      <c r="AN237">
        <v>122.994194085942</v>
      </c>
      <c r="AO237">
        <v>0</v>
      </c>
      <c r="AP237">
        <v>1.62412049908861</v>
      </c>
      <c r="AQ237">
        <v>-9.9174579809471499</v>
      </c>
      <c r="AR237">
        <v>81.757605369988596</v>
      </c>
      <c r="AS237">
        <v>0</v>
      </c>
      <c r="AT237">
        <v>2.0606859054196698</v>
      </c>
      <c r="AU237">
        <v>-7.8958122305451504</v>
      </c>
      <c r="AV237">
        <v>442.91578495700298</v>
      </c>
      <c r="AW237">
        <v>0</v>
      </c>
      <c r="AX237">
        <v>1.1251248599999999</v>
      </c>
      <c r="AY237">
        <v>-9.9978634020000001</v>
      </c>
      <c r="AZ237">
        <v>36.38788958</v>
      </c>
      <c r="BA237">
        <v>0</v>
      </c>
      <c r="BB237">
        <v>2.02141923991802</v>
      </c>
      <c r="BC237">
        <v>-8.2451228277274407</v>
      </c>
      <c r="BD237">
        <v>881.66816487500898</v>
      </c>
    </row>
    <row r="238" spans="1:56" x14ac:dyDescent="0.4">
      <c r="A238">
        <v>0</v>
      </c>
      <c r="B238">
        <v>2.2110102550000001</v>
      </c>
      <c r="C238">
        <v>-6.7918738139999997</v>
      </c>
      <c r="D238">
        <v>0.53924444500000002</v>
      </c>
      <c r="E238">
        <v>0</v>
      </c>
      <c r="F238">
        <v>2.2828267866458098</v>
      </c>
      <c r="G238">
        <v>-9.1671278736002293</v>
      </c>
      <c r="H238">
        <v>57.886059420881701</v>
      </c>
      <c r="I238">
        <v>0</v>
      </c>
      <c r="J238">
        <v>3.2941101650000002</v>
      </c>
      <c r="K238">
        <v>-4.6447197759999996</v>
      </c>
      <c r="L238">
        <v>3.4739451840000002</v>
      </c>
      <c r="M238">
        <v>0</v>
      </c>
      <c r="N238">
        <v>2.90652687537886</v>
      </c>
      <c r="O238">
        <v>-5.00206046161155</v>
      </c>
      <c r="P238">
        <v>60.381963274005102</v>
      </c>
      <c r="Q238">
        <v>0</v>
      </c>
      <c r="R238">
        <v>1.1767696560000001</v>
      </c>
      <c r="S238">
        <v>-9.7439125650000005</v>
      </c>
      <c r="T238">
        <v>54.987443310000003</v>
      </c>
      <c r="U238">
        <v>0</v>
      </c>
      <c r="V238">
        <v>4.0186294026922802</v>
      </c>
      <c r="W238">
        <v>-1.23745604742757</v>
      </c>
      <c r="X238">
        <v>30.211623527982699</v>
      </c>
      <c r="Y238">
        <v>0</v>
      </c>
      <c r="Z238">
        <v>1.35469893274872</v>
      </c>
      <c r="AA238">
        <v>-9.9755679417096506</v>
      </c>
      <c r="AB238">
        <v>75.003052274987496</v>
      </c>
      <c r="AC238">
        <v>0</v>
      </c>
      <c r="AD238">
        <v>2.0894145160000002</v>
      </c>
      <c r="AE238">
        <v>-8.4947560539999998</v>
      </c>
      <c r="AF238">
        <v>252.03363659999999</v>
      </c>
      <c r="AG238">
        <v>0</v>
      </c>
      <c r="AH238">
        <v>1.9246405191159499</v>
      </c>
      <c r="AI238">
        <v>-8.5618011002535699</v>
      </c>
      <c r="AJ238">
        <v>81.775244051998001</v>
      </c>
      <c r="AK238">
        <v>0</v>
      </c>
      <c r="AL238">
        <v>2.1332519023779799</v>
      </c>
      <c r="AM238">
        <v>-8.1556994199800492</v>
      </c>
      <c r="AN238">
        <v>285.77391383796902</v>
      </c>
      <c r="AO238">
        <v>0</v>
      </c>
      <c r="AP238">
        <v>2.84925872948335</v>
      </c>
      <c r="AQ238">
        <v>-1.87567870271738</v>
      </c>
      <c r="AR238">
        <v>75.076403263985398</v>
      </c>
      <c r="AS238">
        <v>0</v>
      </c>
      <c r="AT238">
        <v>1.7447494065659599</v>
      </c>
      <c r="AU238">
        <v>-9.4725563531893098</v>
      </c>
      <c r="AV238">
        <v>836.63730883400399</v>
      </c>
      <c r="AW238">
        <v>0</v>
      </c>
      <c r="AX238">
        <v>1.6396450220000001</v>
      </c>
      <c r="AY238">
        <v>-9.8869735199999997</v>
      </c>
      <c r="AZ238">
        <v>36.33245573</v>
      </c>
      <c r="BA238">
        <v>0</v>
      </c>
      <c r="BB238">
        <v>1.69452403261107</v>
      </c>
      <c r="BC238">
        <v>-9.7179771994037107</v>
      </c>
      <c r="BD238">
        <v>1477.80624160706</v>
      </c>
    </row>
    <row r="239" spans="1:56" x14ac:dyDescent="0.4">
      <c r="A239">
        <v>0</v>
      </c>
      <c r="B239">
        <v>1.654216047</v>
      </c>
      <c r="C239">
        <v>-3.9633015409999999</v>
      </c>
      <c r="D239">
        <v>0.72295036499999998</v>
      </c>
      <c r="E239">
        <v>0</v>
      </c>
      <c r="F239">
        <v>2.7307246808946601</v>
      </c>
      <c r="G239">
        <v>-9.9146973419770905</v>
      </c>
      <c r="H239">
        <v>13.625727305887199</v>
      </c>
      <c r="I239">
        <v>0</v>
      </c>
      <c r="J239">
        <v>2.0500282689999998</v>
      </c>
      <c r="K239">
        <v>-5.8845429109999996</v>
      </c>
      <c r="L239">
        <v>5.3145044019999998</v>
      </c>
      <c r="M239">
        <v>0</v>
      </c>
      <c r="N239">
        <v>1.7697199101665499</v>
      </c>
      <c r="O239">
        <v>-6.85933964924235</v>
      </c>
      <c r="P239">
        <v>37.926326045999303</v>
      </c>
      <c r="Q239">
        <v>0</v>
      </c>
      <c r="R239">
        <v>1.7327217829999999</v>
      </c>
      <c r="S239">
        <v>-7.9370849420000003</v>
      </c>
      <c r="T239">
        <v>80.513947160000001</v>
      </c>
      <c r="U239">
        <v>0</v>
      </c>
      <c r="V239">
        <v>2.55559750129345</v>
      </c>
      <c r="W239">
        <v>-2.7533817648970298</v>
      </c>
      <c r="X239">
        <v>25.022641986957701</v>
      </c>
      <c r="Y239">
        <v>0</v>
      </c>
      <c r="Z239">
        <v>2.53734123000639</v>
      </c>
      <c r="AA239">
        <v>-8.1375044064647408</v>
      </c>
      <c r="AB239">
        <v>38.089739677001397</v>
      </c>
      <c r="AC239">
        <v>0</v>
      </c>
      <c r="AD239">
        <v>4.6267134219999999</v>
      </c>
      <c r="AE239">
        <v>-2.2900337739999999</v>
      </c>
      <c r="AF239">
        <v>133.77728949999999</v>
      </c>
      <c r="AG239">
        <v>0</v>
      </c>
      <c r="AH239">
        <v>1.6298918107557101</v>
      </c>
      <c r="AI239">
        <v>-9.8586317524286304</v>
      </c>
      <c r="AJ239">
        <v>134.79188704999899</v>
      </c>
      <c r="AK239">
        <v>0</v>
      </c>
      <c r="AL239">
        <v>2.0025456000661501</v>
      </c>
      <c r="AM239">
        <v>-9.0281870141094398</v>
      </c>
      <c r="AN239">
        <v>267.72277088893998</v>
      </c>
      <c r="AO239">
        <v>0</v>
      </c>
      <c r="AP239">
        <v>1.51066252025215</v>
      </c>
      <c r="AQ239">
        <v>-9.9752422134777898</v>
      </c>
      <c r="AR239">
        <v>57.143151744996402</v>
      </c>
      <c r="AS239">
        <v>0</v>
      </c>
      <c r="AT239">
        <v>1.7288250995305099</v>
      </c>
      <c r="AU239">
        <v>-9.5346449854169393</v>
      </c>
      <c r="AV239">
        <v>855.17535617999897</v>
      </c>
      <c r="AW239">
        <v>0</v>
      </c>
      <c r="AX239">
        <v>1.6609567190000001</v>
      </c>
      <c r="AY239">
        <v>-9.8697119050000008</v>
      </c>
      <c r="AZ239">
        <v>93.970267300000003</v>
      </c>
      <c r="BA239">
        <v>0</v>
      </c>
      <c r="BB239">
        <v>2.0920983669389002</v>
      </c>
      <c r="BC239">
        <v>-7.6634329633371898</v>
      </c>
      <c r="BD239">
        <v>826.44031104503597</v>
      </c>
    </row>
    <row r="240" spans="1:56" x14ac:dyDescent="0.4">
      <c r="A240">
        <v>0</v>
      </c>
      <c r="B240">
        <v>3.6323781049999999</v>
      </c>
      <c r="C240">
        <v>-2.0709322889999999</v>
      </c>
      <c r="D240">
        <v>0.43619616999999999</v>
      </c>
      <c r="E240">
        <v>0</v>
      </c>
      <c r="F240">
        <v>3.0992919492965001</v>
      </c>
      <c r="G240">
        <v>-1.8782172087722799</v>
      </c>
      <c r="H240">
        <v>1673.4404344928901</v>
      </c>
      <c r="I240">
        <v>0</v>
      </c>
      <c r="J240">
        <v>2.016881266</v>
      </c>
      <c r="K240">
        <v>-7.0711933020000002</v>
      </c>
      <c r="L240">
        <v>2.7115140860000002</v>
      </c>
      <c r="M240">
        <v>0</v>
      </c>
      <c r="N240">
        <v>2.0760908942796599</v>
      </c>
      <c r="O240">
        <v>-6.6966613096185297</v>
      </c>
      <c r="P240">
        <v>53.789021026983299</v>
      </c>
      <c r="Q240">
        <v>0</v>
      </c>
      <c r="R240">
        <v>1.5286371780000001</v>
      </c>
      <c r="S240">
        <v>-8.6480149530000006</v>
      </c>
      <c r="T240">
        <v>47.252267119999999</v>
      </c>
      <c r="U240">
        <v>0</v>
      </c>
      <c r="V240">
        <v>2.69389475086333</v>
      </c>
      <c r="W240">
        <v>-2.3596550642568799</v>
      </c>
      <c r="X240">
        <v>24.973982760973701</v>
      </c>
      <c r="Y240">
        <v>0</v>
      </c>
      <c r="Z240">
        <v>1.8120407704047901</v>
      </c>
      <c r="AA240">
        <v>-9.3354161650999892</v>
      </c>
      <c r="AB240">
        <v>65.142904911015606</v>
      </c>
      <c r="AC240">
        <v>0</v>
      </c>
      <c r="AD240">
        <v>1.8451926949999999</v>
      </c>
      <c r="AE240">
        <v>-9.1971748190000007</v>
      </c>
      <c r="AF240">
        <v>347.36728859999999</v>
      </c>
      <c r="AG240">
        <v>0</v>
      </c>
      <c r="AH240">
        <v>2.77079771216314</v>
      </c>
      <c r="AI240">
        <v>-1.5912600505904699</v>
      </c>
      <c r="AJ240">
        <v>129.35097111697499</v>
      </c>
      <c r="AK240">
        <v>0</v>
      </c>
      <c r="AL240">
        <v>1.8164594904303799</v>
      </c>
      <c r="AM240">
        <v>-9.6571930947538203</v>
      </c>
      <c r="AN240">
        <v>332.07087064301498</v>
      </c>
      <c r="AO240">
        <v>0</v>
      </c>
      <c r="AP240">
        <v>2.8689660681953502</v>
      </c>
      <c r="AQ240">
        <v>-4.8575126320948501</v>
      </c>
      <c r="AR240">
        <v>97.767036953999195</v>
      </c>
      <c r="AS240">
        <v>0</v>
      </c>
      <c r="AT240">
        <v>1.60566527906961</v>
      </c>
      <c r="AU240">
        <v>-9.92104637638292</v>
      </c>
      <c r="AV240">
        <v>1127.0209825070001</v>
      </c>
      <c r="AW240">
        <v>0</v>
      </c>
      <c r="AX240">
        <v>1.682215923</v>
      </c>
      <c r="AY240">
        <v>-9.7857705230000001</v>
      </c>
      <c r="AZ240">
        <v>72.316132429999996</v>
      </c>
      <c r="BA240">
        <v>0</v>
      </c>
      <c r="BB240">
        <v>1.9910821416545299</v>
      </c>
      <c r="BC240">
        <v>-8.3098379132649995</v>
      </c>
      <c r="BD240">
        <v>901.99347675894296</v>
      </c>
    </row>
    <row r="241" spans="1:56" x14ac:dyDescent="0.4">
      <c r="A241">
        <v>0</v>
      </c>
      <c r="B241">
        <v>1.772725986</v>
      </c>
      <c r="C241">
        <v>-5.1783550619999996</v>
      </c>
      <c r="D241">
        <v>0.48291425199999999</v>
      </c>
      <c r="E241">
        <v>0</v>
      </c>
      <c r="F241">
        <v>2.4539007684512502</v>
      </c>
      <c r="G241">
        <v>-9.8961944464099894</v>
      </c>
      <c r="H241">
        <v>24.272913662018201</v>
      </c>
      <c r="I241">
        <v>0</v>
      </c>
      <c r="J241">
        <v>2.4073172189999998</v>
      </c>
      <c r="K241">
        <v>-4.0789010699999997</v>
      </c>
      <c r="L241">
        <v>3.7794450199999998</v>
      </c>
      <c r="M241">
        <v>0</v>
      </c>
      <c r="N241">
        <v>2.8609391551255801</v>
      </c>
      <c r="O241">
        <v>-7.1886668780940699</v>
      </c>
      <c r="P241">
        <v>92.625230179022694</v>
      </c>
      <c r="Q241">
        <v>0</v>
      </c>
      <c r="R241">
        <v>1.139650968</v>
      </c>
      <c r="S241">
        <v>-9.8602309310000003</v>
      </c>
      <c r="T241">
        <v>56.527197299999997</v>
      </c>
      <c r="U241">
        <v>0</v>
      </c>
      <c r="V241">
        <v>4.4676503778352004</v>
      </c>
      <c r="W241">
        <v>-1.1127411796220701</v>
      </c>
      <c r="X241">
        <v>22.059792186017098</v>
      </c>
      <c r="Y241">
        <v>0</v>
      </c>
      <c r="Z241">
        <v>1.88886299772976</v>
      </c>
      <c r="AA241">
        <v>-9.4738610744873206</v>
      </c>
      <c r="AB241">
        <v>37.621554235985897</v>
      </c>
      <c r="AC241">
        <v>0</v>
      </c>
      <c r="AD241">
        <v>2.2722504799999999</v>
      </c>
      <c r="AE241">
        <v>-7.2574778069999999</v>
      </c>
      <c r="AF241">
        <v>209.04844249999999</v>
      </c>
      <c r="AG241">
        <v>0</v>
      </c>
      <c r="AH241">
        <v>2.0540206915112602</v>
      </c>
      <c r="AI241">
        <v>-8.3115222454188995</v>
      </c>
      <c r="AJ241">
        <v>130.12045893599799</v>
      </c>
      <c r="AK241">
        <v>0</v>
      </c>
      <c r="AL241">
        <v>1.49929915607246</v>
      </c>
      <c r="AM241">
        <v>-9.9732076821020108</v>
      </c>
      <c r="AN241">
        <v>5097.5898540728904</v>
      </c>
      <c r="AO241">
        <v>0</v>
      </c>
      <c r="AP241">
        <v>1.43820788854646</v>
      </c>
      <c r="AQ241">
        <v>-9.9834620574787802</v>
      </c>
      <c r="AR241">
        <v>69.689905883977104</v>
      </c>
      <c r="AS241">
        <v>0</v>
      </c>
      <c r="AT241">
        <v>2.0938650242048999</v>
      </c>
      <c r="AU241">
        <v>-8.0052335854166294</v>
      </c>
      <c r="AV241">
        <v>570.20232914999303</v>
      </c>
      <c r="AW241">
        <v>0</v>
      </c>
      <c r="AX241">
        <v>1.660911155</v>
      </c>
      <c r="AY241">
        <v>-9.8777885110000003</v>
      </c>
      <c r="AZ241">
        <v>75.877388260000004</v>
      </c>
      <c r="BA241">
        <v>0</v>
      </c>
      <c r="BB241">
        <v>1.63168827103704</v>
      </c>
      <c r="BC241">
        <v>-9.9206348682481895</v>
      </c>
      <c r="BD241">
        <v>2310.9568341639801</v>
      </c>
    </row>
    <row r="242" spans="1:56" x14ac:dyDescent="0.4">
      <c r="A242">
        <v>0</v>
      </c>
      <c r="B242">
        <v>2.5481995519999998</v>
      </c>
      <c r="C242">
        <v>-4.613844287</v>
      </c>
      <c r="D242">
        <v>0.74986936599999998</v>
      </c>
      <c r="E242">
        <v>0</v>
      </c>
      <c r="F242">
        <v>2.3820514129952199</v>
      </c>
      <c r="G242">
        <v>-4.15620846377921</v>
      </c>
      <c r="H242">
        <v>33.577835061820203</v>
      </c>
      <c r="I242">
        <v>0</v>
      </c>
      <c r="J242">
        <v>2.2253366360000002</v>
      </c>
      <c r="K242">
        <v>-3.9376263229999999</v>
      </c>
      <c r="L242">
        <v>4.5518979750000002</v>
      </c>
      <c r="M242">
        <v>0</v>
      </c>
      <c r="N242">
        <v>2.2030996819442898</v>
      </c>
      <c r="O242">
        <v>-3.9594271049543699</v>
      </c>
      <c r="P242">
        <v>38.814015958021599</v>
      </c>
      <c r="Q242">
        <v>0</v>
      </c>
      <c r="R242">
        <v>2.2987122090000001</v>
      </c>
      <c r="S242">
        <v>-7.878688768</v>
      </c>
      <c r="T242">
        <v>83.346573699999993</v>
      </c>
      <c r="U242">
        <v>0</v>
      </c>
      <c r="V242">
        <v>3.8085563179571</v>
      </c>
      <c r="W242">
        <v>-1.03545371915604</v>
      </c>
      <c r="X242">
        <v>20.610510478028999</v>
      </c>
      <c r="Y242">
        <v>0</v>
      </c>
      <c r="Z242">
        <v>1.6357144752669901</v>
      </c>
      <c r="AA242">
        <v>-9.7746880249778805</v>
      </c>
      <c r="AB242">
        <v>37.6041682920185</v>
      </c>
      <c r="AC242">
        <v>0</v>
      </c>
      <c r="AD242">
        <v>1.418857687</v>
      </c>
      <c r="AE242">
        <v>-9.9798110199999996</v>
      </c>
      <c r="AF242">
        <v>4744.1314609999999</v>
      </c>
      <c r="AG242">
        <v>0</v>
      </c>
      <c r="AH242">
        <v>1.53941862297133</v>
      </c>
      <c r="AI242">
        <v>-9.9531687215226601</v>
      </c>
      <c r="AJ242">
        <v>83.2534494590072</v>
      </c>
      <c r="AK242">
        <v>0</v>
      </c>
      <c r="AL242">
        <v>2.4195094264813002</v>
      </c>
      <c r="AM242">
        <v>-6.4580431360835799</v>
      </c>
      <c r="AN242">
        <v>224.88635819195699</v>
      </c>
      <c r="AO242">
        <v>0</v>
      </c>
      <c r="AP242">
        <v>1.49036732297626</v>
      </c>
      <c r="AQ242">
        <v>-9.9848420326647105</v>
      </c>
      <c r="AR242">
        <v>82.781521219003395</v>
      </c>
      <c r="AS242">
        <v>0</v>
      </c>
      <c r="AT242">
        <v>1.6006107768328901</v>
      </c>
      <c r="AU242">
        <v>-9.9441851692763308</v>
      </c>
      <c r="AV242">
        <v>1091.62816958999</v>
      </c>
      <c r="AW242">
        <v>0</v>
      </c>
      <c r="AX242">
        <v>1.6578332870000001</v>
      </c>
      <c r="AY242">
        <v>-9.8750909080000007</v>
      </c>
      <c r="AZ242">
        <v>94.003257039999994</v>
      </c>
      <c r="BA242">
        <v>0</v>
      </c>
      <c r="BB242">
        <v>2.1335203787240098</v>
      </c>
      <c r="BC242">
        <v>-7.50188379480453</v>
      </c>
      <c r="BD242">
        <v>574.57424340597902</v>
      </c>
    </row>
    <row r="243" spans="1:56" x14ac:dyDescent="0.4">
      <c r="A243">
        <v>0</v>
      </c>
      <c r="B243">
        <v>3.3886434169999999</v>
      </c>
      <c r="C243">
        <v>-3.5380626629999998</v>
      </c>
      <c r="D243">
        <v>0.445872506</v>
      </c>
      <c r="E243">
        <v>0</v>
      </c>
      <c r="F243">
        <v>3.7026565981505799</v>
      </c>
      <c r="G243">
        <v>-4.2059789266209</v>
      </c>
      <c r="H243">
        <v>53.058251701993797</v>
      </c>
      <c r="I243">
        <v>0</v>
      </c>
      <c r="J243">
        <v>3.2057528870000001</v>
      </c>
      <c r="K243">
        <v>-3.179084311</v>
      </c>
      <c r="L243">
        <v>2.8577129069999998</v>
      </c>
      <c r="M243">
        <v>0</v>
      </c>
      <c r="N243">
        <v>2.9897337143506699</v>
      </c>
      <c r="O243">
        <v>-2.8102649273149201</v>
      </c>
      <c r="P243">
        <v>44.582182204991099</v>
      </c>
      <c r="Q243">
        <v>0</v>
      </c>
      <c r="R243">
        <v>2.1490996789999999</v>
      </c>
      <c r="S243">
        <v>-8.6652981849999993</v>
      </c>
      <c r="T243">
        <v>56.613902260000003</v>
      </c>
      <c r="U243">
        <v>0</v>
      </c>
      <c r="V243">
        <v>2.23275804632451</v>
      </c>
      <c r="W243">
        <v>-1.8419761683567299</v>
      </c>
      <c r="X243">
        <v>19.449918644007901</v>
      </c>
      <c r="Y243">
        <v>0</v>
      </c>
      <c r="Z243">
        <v>2.4534912908130901</v>
      </c>
      <c r="AA243">
        <v>-7.2929480421473301</v>
      </c>
      <c r="AB243">
        <v>36.802828975982202</v>
      </c>
      <c r="AC243">
        <v>0</v>
      </c>
      <c r="AD243">
        <v>1.7527970129999999</v>
      </c>
      <c r="AE243">
        <v>-9.5096444600000005</v>
      </c>
      <c r="AF243">
        <v>326.5378159</v>
      </c>
      <c r="AG243">
        <v>0</v>
      </c>
      <c r="AH243">
        <v>1.65409760518694</v>
      </c>
      <c r="AI243">
        <v>-9.8801621572884208</v>
      </c>
      <c r="AJ243">
        <v>89.491073142009498</v>
      </c>
      <c r="AK243">
        <v>0</v>
      </c>
      <c r="AL243">
        <v>1.7875462524572601</v>
      </c>
      <c r="AM243">
        <v>-1.19651291314454</v>
      </c>
      <c r="AN243">
        <v>10.4585698610171</v>
      </c>
      <c r="AO243">
        <v>0</v>
      </c>
      <c r="AP243">
        <v>1.6728761992539001</v>
      </c>
      <c r="AQ243">
        <v>-9.7652943950765394</v>
      </c>
      <c r="AR243">
        <v>54.739799764996803</v>
      </c>
      <c r="AS243">
        <v>0</v>
      </c>
      <c r="AT243">
        <v>2.9877014927118499</v>
      </c>
      <c r="AU243">
        <v>-2.38841478750106</v>
      </c>
      <c r="AV243">
        <v>122.991613912017</v>
      </c>
      <c r="AW243">
        <v>0</v>
      </c>
      <c r="AX243">
        <v>1.93252903</v>
      </c>
      <c r="AY243">
        <v>-8.5863403280000004</v>
      </c>
      <c r="AZ243">
        <v>75.847633569999999</v>
      </c>
      <c r="BA243">
        <v>0</v>
      </c>
      <c r="BB243">
        <v>1.5649579556906701</v>
      </c>
      <c r="BC243">
        <v>-9.9308440612451996</v>
      </c>
      <c r="BD243">
        <v>1122.266055654</v>
      </c>
    </row>
    <row r="244" spans="1:56" x14ac:dyDescent="0.4">
      <c r="A244">
        <v>0</v>
      </c>
      <c r="B244">
        <v>1.772725986</v>
      </c>
      <c r="C244">
        <v>-5.1783550619999996</v>
      </c>
      <c r="D244">
        <v>0.37925109000000001</v>
      </c>
      <c r="E244">
        <v>0</v>
      </c>
      <c r="F244">
        <v>1.9211741158461699</v>
      </c>
      <c r="G244">
        <v>-6.8308467017737904</v>
      </c>
      <c r="H244">
        <v>91.642054725205497</v>
      </c>
      <c r="I244">
        <v>0</v>
      </c>
      <c r="J244">
        <v>2.2444837350000002</v>
      </c>
      <c r="K244">
        <v>-6.5541487099999998</v>
      </c>
      <c r="L244">
        <v>4.4800417550000002</v>
      </c>
      <c r="M244">
        <v>0</v>
      </c>
      <c r="N244">
        <v>2.3543604559506801</v>
      </c>
      <c r="O244">
        <v>-6.8264292797888997</v>
      </c>
      <c r="P244">
        <v>71.8686657929793</v>
      </c>
      <c r="Q244">
        <v>0</v>
      </c>
      <c r="R244">
        <v>1.940815299</v>
      </c>
      <c r="S244">
        <v>-8.2854685200000002</v>
      </c>
      <c r="T244">
        <v>49.511020979999998</v>
      </c>
      <c r="U244">
        <v>0</v>
      </c>
      <c r="V244">
        <v>2.8821908522874802</v>
      </c>
      <c r="W244">
        <v>-2.3944943779913301</v>
      </c>
      <c r="X244">
        <v>18.354701897013001</v>
      </c>
      <c r="Y244">
        <v>0</v>
      </c>
      <c r="Z244">
        <v>2.3342851480012201</v>
      </c>
      <c r="AA244">
        <v>-6.9848751166177099</v>
      </c>
      <c r="AB244">
        <v>88.226474407012503</v>
      </c>
      <c r="AC244">
        <v>0</v>
      </c>
      <c r="AD244">
        <v>2.6109009799999998</v>
      </c>
      <c r="AE244">
        <v>-5.1356045640000003</v>
      </c>
      <c r="AF244">
        <v>123.1141093</v>
      </c>
      <c r="AG244">
        <v>0</v>
      </c>
      <c r="AH244">
        <v>1.50405804261432</v>
      </c>
      <c r="AI244">
        <v>-9.9730462633922095</v>
      </c>
      <c r="AJ244">
        <v>126.53376638700099</v>
      </c>
      <c r="AK244">
        <v>0</v>
      </c>
      <c r="AL244">
        <v>1.93153955930918</v>
      </c>
      <c r="AM244">
        <v>-8.8955897892896303</v>
      </c>
      <c r="AN244">
        <v>208.79672531597299</v>
      </c>
      <c r="AO244">
        <v>0</v>
      </c>
      <c r="AP244">
        <v>1.6345670043012901</v>
      </c>
      <c r="AQ244">
        <v>-9.9092400687700408</v>
      </c>
      <c r="AR244">
        <v>107.28668198699501</v>
      </c>
      <c r="AS244">
        <v>0</v>
      </c>
      <c r="AT244">
        <v>2.6633454402566898</v>
      </c>
      <c r="AU244">
        <v>-1.74992144738171</v>
      </c>
      <c r="AV244">
        <v>56.0589966650004</v>
      </c>
      <c r="AW244">
        <v>0</v>
      </c>
      <c r="AX244">
        <v>1.6576444370000001</v>
      </c>
      <c r="AY244">
        <v>-9.8756385259999995</v>
      </c>
      <c r="AZ244">
        <v>72.24589958</v>
      </c>
      <c r="BA244">
        <v>0</v>
      </c>
      <c r="BB244">
        <v>3.0638328870837901</v>
      </c>
      <c r="BC244">
        <v>-3.7535201407535599</v>
      </c>
      <c r="BD244">
        <v>336.56378886598299</v>
      </c>
    </row>
    <row r="245" spans="1:56" x14ac:dyDescent="0.4">
      <c r="A245">
        <v>0</v>
      </c>
      <c r="B245">
        <v>3.3076541339999999</v>
      </c>
      <c r="C245">
        <v>-3.778274487</v>
      </c>
      <c r="D245">
        <v>0.49660763400000002</v>
      </c>
      <c r="E245">
        <v>0</v>
      </c>
      <c r="F245">
        <v>3.3076541335983598</v>
      </c>
      <c r="G245">
        <v>-3.77827448660614</v>
      </c>
      <c r="H245">
        <v>56.653721072943803</v>
      </c>
      <c r="I245">
        <v>0</v>
      </c>
      <c r="J245">
        <v>1.850115242</v>
      </c>
      <c r="K245">
        <v>-7.8635037539999999</v>
      </c>
      <c r="L245">
        <v>4.673856013</v>
      </c>
      <c r="M245">
        <v>0</v>
      </c>
      <c r="N245">
        <v>1.8476532855528001</v>
      </c>
      <c r="O245">
        <v>-6.8023362106477796</v>
      </c>
      <c r="P245">
        <v>61.732948859018499</v>
      </c>
      <c r="Q245">
        <v>0</v>
      </c>
      <c r="R245">
        <v>1.865313277</v>
      </c>
      <c r="S245">
        <v>-8.2443342929999996</v>
      </c>
      <c r="T245">
        <v>79.290795090000003</v>
      </c>
      <c r="U245">
        <v>0</v>
      </c>
      <c r="V245">
        <v>2.3803895486187101</v>
      </c>
      <c r="W245">
        <v>-1.61990233999205</v>
      </c>
      <c r="X245">
        <v>13.685816372046199</v>
      </c>
      <c r="Y245">
        <v>0</v>
      </c>
      <c r="Z245">
        <v>1.58537634482114</v>
      </c>
      <c r="AA245">
        <v>-9.9456404474993008</v>
      </c>
      <c r="AB245">
        <v>116.87560294798401</v>
      </c>
      <c r="AC245">
        <v>0</v>
      </c>
      <c r="AD245">
        <v>2.3878939429999999</v>
      </c>
      <c r="AE245">
        <v>-1.6460856610000001</v>
      </c>
      <c r="AF245">
        <v>12.62850336</v>
      </c>
      <c r="AG245">
        <v>0</v>
      </c>
      <c r="AH245">
        <v>1.6264374634135299</v>
      </c>
      <c r="AI245">
        <v>-9.8482098831002602</v>
      </c>
      <c r="AJ245">
        <v>95.076232564984807</v>
      </c>
      <c r="AK245">
        <v>0</v>
      </c>
      <c r="AL245">
        <v>2.1494996938946098</v>
      </c>
      <c r="AM245">
        <v>-1.3853599809521699</v>
      </c>
      <c r="AN245">
        <v>17.485676315962301</v>
      </c>
      <c r="AO245">
        <v>0</v>
      </c>
      <c r="AP245">
        <v>2.8137950120370001</v>
      </c>
      <c r="AQ245">
        <v>-4.7269720949995202</v>
      </c>
      <c r="AR245">
        <v>53.713303096999802</v>
      </c>
      <c r="AS245">
        <v>0</v>
      </c>
      <c r="AT245">
        <v>1.5151906894662801</v>
      </c>
      <c r="AU245">
        <v>-9.9760511673324999</v>
      </c>
      <c r="AV245">
        <v>1226.7659456270001</v>
      </c>
      <c r="AW245">
        <v>0</v>
      </c>
      <c r="AX245">
        <v>1.7261338420000001</v>
      </c>
      <c r="AY245">
        <v>-9.7808063440000002</v>
      </c>
      <c r="AZ245">
        <v>76.326778129999994</v>
      </c>
      <c r="BA245">
        <v>0</v>
      </c>
      <c r="BB245">
        <v>1.1852605535530001</v>
      </c>
      <c r="BC245">
        <v>-9.9969490422645304</v>
      </c>
      <c r="BD245">
        <v>1445.1436324639899</v>
      </c>
    </row>
    <row r="246" spans="1:56" x14ac:dyDescent="0.4">
      <c r="A246">
        <v>0</v>
      </c>
      <c r="B246">
        <v>3.664192828</v>
      </c>
      <c r="C246">
        <v>-5.2804276090000002</v>
      </c>
      <c r="D246">
        <v>0.43600285100000002</v>
      </c>
      <c r="E246">
        <v>0</v>
      </c>
      <c r="F246">
        <v>3.4463646957702898</v>
      </c>
      <c r="G246">
        <v>-5.7732508762727699</v>
      </c>
      <c r="H246">
        <v>55.437314199982197</v>
      </c>
      <c r="I246">
        <v>0</v>
      </c>
      <c r="J246">
        <v>2.585382965</v>
      </c>
      <c r="K246">
        <v>-2.59029702</v>
      </c>
      <c r="L246">
        <v>4.80178159</v>
      </c>
      <c r="M246">
        <v>0</v>
      </c>
      <c r="N246">
        <v>2.6598529768447601</v>
      </c>
      <c r="O246">
        <v>-2.6088004476738398</v>
      </c>
      <c r="P246">
        <v>22.9154563439951</v>
      </c>
      <c r="Q246">
        <v>0</v>
      </c>
      <c r="R246">
        <v>3.0099445720000002</v>
      </c>
      <c r="S246">
        <v>-7.3073472949999996</v>
      </c>
      <c r="T246">
        <v>57.267558940000001</v>
      </c>
      <c r="U246">
        <v>0</v>
      </c>
      <c r="V246">
        <v>2.31048017843964</v>
      </c>
      <c r="W246">
        <v>-1.7029818296261701</v>
      </c>
      <c r="X246">
        <v>12.1948704620008</v>
      </c>
      <c r="Y246">
        <v>0</v>
      </c>
      <c r="Z246">
        <v>1.5405355936619001</v>
      </c>
      <c r="AA246">
        <v>-9.95993523703223</v>
      </c>
      <c r="AB246">
        <v>94.255154887010505</v>
      </c>
      <c r="AC246">
        <v>0</v>
      </c>
      <c r="AD246">
        <v>2.5015460520000001</v>
      </c>
      <c r="AE246">
        <v>-8.2145649429999992</v>
      </c>
      <c r="AF246">
        <v>255.76077090000001</v>
      </c>
      <c r="AG246">
        <v>0</v>
      </c>
      <c r="AH246">
        <v>1.4102912797423901</v>
      </c>
      <c r="AI246">
        <v>-9.9024649625568095</v>
      </c>
      <c r="AJ246">
        <v>139.15211484799499</v>
      </c>
      <c r="AK246">
        <v>0</v>
      </c>
      <c r="AL246">
        <v>3.1124482428137399</v>
      </c>
      <c r="AM246">
        <v>-2.5225028371804301</v>
      </c>
      <c r="AN246">
        <v>56.339039759011897</v>
      </c>
      <c r="AO246">
        <v>0</v>
      </c>
      <c r="AP246">
        <v>1.6661596636263101</v>
      </c>
      <c r="AQ246">
        <v>-9.8187655197241508</v>
      </c>
      <c r="AR246">
        <v>103.121528923016</v>
      </c>
      <c r="AS246">
        <v>0</v>
      </c>
      <c r="AT246">
        <v>2.63568408566009</v>
      </c>
      <c r="AU246">
        <v>-5.0292484219914604</v>
      </c>
      <c r="AV246">
        <v>265.320158547983</v>
      </c>
      <c r="AW246">
        <v>0</v>
      </c>
      <c r="AX246">
        <v>1.657796482</v>
      </c>
      <c r="AY246">
        <v>-9.8754981780000008</v>
      </c>
      <c r="AZ246">
        <v>94.647485889999999</v>
      </c>
      <c r="BA246">
        <v>0</v>
      </c>
      <c r="BB246">
        <v>1.6277404756382901</v>
      </c>
      <c r="BC246">
        <v>-9.91776072123867</v>
      </c>
      <c r="BD246">
        <v>1280.7732451510001</v>
      </c>
    </row>
    <row r="247" spans="1:56" x14ac:dyDescent="0.4">
      <c r="A247">
        <v>0</v>
      </c>
      <c r="B247">
        <v>1.9887174540000001</v>
      </c>
      <c r="C247">
        <v>-3.6292016970000001</v>
      </c>
      <c r="D247">
        <v>0.449404943</v>
      </c>
      <c r="E247">
        <v>0</v>
      </c>
      <c r="F247">
        <v>2.6316296094078502</v>
      </c>
      <c r="G247">
        <v>-9.9258793753235697</v>
      </c>
      <c r="H247">
        <v>8.7323503680527192</v>
      </c>
      <c r="I247">
        <v>0</v>
      </c>
      <c r="J247">
        <v>2.2570908749999998</v>
      </c>
      <c r="K247">
        <v>-6.5923813320000004</v>
      </c>
      <c r="L247">
        <v>4.6453628690000004</v>
      </c>
      <c r="M247">
        <v>0</v>
      </c>
      <c r="N247">
        <v>2.20903011117321</v>
      </c>
      <c r="O247">
        <v>-6.1079757123693597</v>
      </c>
      <c r="P247">
        <v>71.332858567999196</v>
      </c>
      <c r="Q247">
        <v>0</v>
      </c>
      <c r="R247">
        <v>4.2037804650000004</v>
      </c>
      <c r="S247">
        <v>-3.6576143170000002</v>
      </c>
      <c r="T247">
        <v>54.817947480000001</v>
      </c>
      <c r="U247">
        <v>0</v>
      </c>
      <c r="V247">
        <v>2.2390213392545699</v>
      </c>
      <c r="W247">
        <v>-1.84098201606234</v>
      </c>
      <c r="X247">
        <v>12.0741918170242</v>
      </c>
      <c r="Y247">
        <v>0</v>
      </c>
      <c r="Z247">
        <v>1.4604898299733</v>
      </c>
      <c r="AA247">
        <v>-9.9731896681114396</v>
      </c>
      <c r="AB247">
        <v>93.3508079460007</v>
      </c>
      <c r="AC247">
        <v>0</v>
      </c>
      <c r="AD247">
        <v>1.836679929</v>
      </c>
      <c r="AE247">
        <v>-9.1917358490000005</v>
      </c>
      <c r="AF247">
        <v>265.09109860000001</v>
      </c>
      <c r="AG247">
        <v>0</v>
      </c>
      <c r="AH247">
        <v>1.59146972836232</v>
      </c>
      <c r="AI247">
        <v>-9.9600018815796201</v>
      </c>
      <c r="AJ247">
        <v>132.88425766301199</v>
      </c>
      <c r="AK247">
        <v>0</v>
      </c>
      <c r="AL247">
        <v>2.05250435046591</v>
      </c>
      <c r="AM247">
        <v>-8.6850965667755808</v>
      </c>
      <c r="AN247">
        <v>288.679729519994</v>
      </c>
      <c r="AO247">
        <v>0</v>
      </c>
      <c r="AP247">
        <v>2.2736430001225298</v>
      </c>
      <c r="AQ247">
        <v>-8.5160148547740793</v>
      </c>
      <c r="AR247">
        <v>76.958170242025503</v>
      </c>
      <c r="AS247">
        <v>0</v>
      </c>
      <c r="AT247">
        <v>1.4424846700845599</v>
      </c>
      <c r="AU247">
        <v>-9.9828392260881191</v>
      </c>
      <c r="AV247">
        <v>1123.5338242959899</v>
      </c>
      <c r="AW247">
        <v>0</v>
      </c>
      <c r="AX247">
        <v>1.5911086670000001</v>
      </c>
      <c r="AY247">
        <v>-9.9611577100000002</v>
      </c>
      <c r="AZ247">
        <v>94.51131135</v>
      </c>
      <c r="BA247">
        <v>0</v>
      </c>
      <c r="BB247">
        <v>1.6835918639699601</v>
      </c>
      <c r="BC247">
        <v>-9.7789509339684297</v>
      </c>
      <c r="BD247">
        <v>1095.9411333739899</v>
      </c>
    </row>
    <row r="248" spans="1:56" x14ac:dyDescent="0.4">
      <c r="A248">
        <v>0</v>
      </c>
      <c r="B248">
        <v>2.958259993</v>
      </c>
      <c r="C248">
        <v>-2.1295323960000001</v>
      </c>
      <c r="D248">
        <v>0.46973247400000001</v>
      </c>
      <c r="E248">
        <v>0</v>
      </c>
      <c r="F248">
        <v>2.5990325396481699</v>
      </c>
      <c r="G248">
        <v>-2.0350814816196601</v>
      </c>
      <c r="H248">
        <v>13.781907954020401</v>
      </c>
      <c r="I248">
        <v>0</v>
      </c>
      <c r="J248">
        <v>1.832131529</v>
      </c>
      <c r="K248">
        <v>-8.0986621079999992</v>
      </c>
      <c r="L248">
        <v>4.4187935500000002</v>
      </c>
      <c r="M248">
        <v>0</v>
      </c>
      <c r="N248">
        <v>1.44424870785218</v>
      </c>
      <c r="O248">
        <v>-7.7097978452917504</v>
      </c>
      <c r="P248">
        <v>75.932001357985399</v>
      </c>
      <c r="Q248">
        <v>0</v>
      </c>
      <c r="R248">
        <v>1.9690853399999999</v>
      </c>
      <c r="S248">
        <v>-8.8272057369999999</v>
      </c>
      <c r="T248">
        <v>54.33882698</v>
      </c>
      <c r="U248">
        <v>0</v>
      </c>
      <c r="V248">
        <v>4.0312956809611302</v>
      </c>
      <c r="W248">
        <v>-0.81913006776455699</v>
      </c>
      <c r="X248">
        <v>11.993366954033201</v>
      </c>
      <c r="Y248">
        <v>0</v>
      </c>
      <c r="Z248">
        <v>1.66904955596954</v>
      </c>
      <c r="AA248">
        <v>-9.6327128555214596</v>
      </c>
      <c r="AB248">
        <v>87.792578665015697</v>
      </c>
      <c r="AC248">
        <v>0</v>
      </c>
      <c r="AD248">
        <v>1.8993367459999999</v>
      </c>
      <c r="AE248">
        <v>-9.4158671730000005</v>
      </c>
      <c r="AF248">
        <v>257.90863780000001</v>
      </c>
      <c r="AG248">
        <v>0</v>
      </c>
      <c r="AH248">
        <v>1.55080337370409</v>
      </c>
      <c r="AI248">
        <v>-9.9661172087873204</v>
      </c>
      <c r="AJ248">
        <v>133.51754337700501</v>
      </c>
      <c r="AK248">
        <v>0</v>
      </c>
      <c r="AL248">
        <v>1.9627161091018801</v>
      </c>
      <c r="AM248">
        <v>-8.3430349414589493</v>
      </c>
      <c r="AN248">
        <v>304.69993345998199</v>
      </c>
      <c r="AO248">
        <v>0</v>
      </c>
      <c r="AP248">
        <v>1.92440491205854</v>
      </c>
      <c r="AQ248">
        <v>-8.6568262486963992</v>
      </c>
      <c r="AR248">
        <v>45.427703697990999</v>
      </c>
      <c r="AS248">
        <v>0</v>
      </c>
      <c r="AT248">
        <v>2.7601805465856399</v>
      </c>
      <c r="AU248">
        <v>-4.7307749949778399</v>
      </c>
      <c r="AV248">
        <v>252.207734427996</v>
      </c>
      <c r="AW248">
        <v>0</v>
      </c>
      <c r="AX248">
        <v>2.310343225</v>
      </c>
      <c r="AY248">
        <v>-6.81858655</v>
      </c>
      <c r="AZ248">
        <v>72.957096559999997</v>
      </c>
      <c r="BA248">
        <v>0</v>
      </c>
      <c r="BB248">
        <v>1.9961298898938</v>
      </c>
      <c r="BC248">
        <v>-8.2662016690239497</v>
      </c>
      <c r="BD248">
        <v>750.05125989401097</v>
      </c>
    </row>
    <row r="249" spans="1:56" x14ac:dyDescent="0.4">
      <c r="A249">
        <v>0</v>
      </c>
      <c r="B249">
        <v>1.939356109</v>
      </c>
      <c r="C249">
        <v>-5.6269789399999999</v>
      </c>
      <c r="D249">
        <v>0.52576025999999998</v>
      </c>
      <c r="E249">
        <v>0</v>
      </c>
      <c r="F249">
        <v>2.10603816923591</v>
      </c>
      <c r="G249">
        <v>-9.5722694385520892</v>
      </c>
      <c r="H249">
        <v>156.02157439500999</v>
      </c>
      <c r="I249">
        <v>0</v>
      </c>
      <c r="J249">
        <v>2.1739492509999998</v>
      </c>
      <c r="K249">
        <v>-6.7159943289999999</v>
      </c>
      <c r="L249">
        <v>4.4479135010000004</v>
      </c>
      <c r="M249">
        <v>0</v>
      </c>
      <c r="N249">
        <v>1.7575407853906</v>
      </c>
      <c r="O249">
        <v>-7.3151447748587799</v>
      </c>
      <c r="P249">
        <v>67.302771010989005</v>
      </c>
      <c r="Q249">
        <v>0</v>
      </c>
      <c r="R249">
        <v>2.4119910739999999</v>
      </c>
      <c r="S249">
        <v>-5.4470816019999999</v>
      </c>
      <c r="T249">
        <v>48.751368859999999</v>
      </c>
      <c r="U249">
        <v>0</v>
      </c>
      <c r="V249">
        <v>1.7104097908788001</v>
      </c>
      <c r="W249">
        <v>-1.27847175405265</v>
      </c>
      <c r="X249">
        <v>10.0196261550008</v>
      </c>
      <c r="Y249">
        <v>0</v>
      </c>
      <c r="Z249">
        <v>3.1280245266212798</v>
      </c>
      <c r="AA249">
        <v>-7.41116654965934</v>
      </c>
      <c r="AB249">
        <v>37.253600850992299</v>
      </c>
      <c r="AC249">
        <v>0</v>
      </c>
      <c r="AD249">
        <v>1.5470764100000001</v>
      </c>
      <c r="AE249">
        <v>-9.7895100460000002</v>
      </c>
      <c r="AF249">
        <v>349.17554319999999</v>
      </c>
      <c r="AG249">
        <v>0</v>
      </c>
      <c r="AH249">
        <v>1.5594121028057899</v>
      </c>
      <c r="AI249">
        <v>-9.9699572329885005</v>
      </c>
      <c r="AJ249">
        <v>129.97383451199801</v>
      </c>
      <c r="AK249">
        <v>0</v>
      </c>
      <c r="AL249">
        <v>2.4282284596456898</v>
      </c>
      <c r="AM249">
        <v>-1.57591087210039</v>
      </c>
      <c r="AN249">
        <v>32.526327193016101</v>
      </c>
      <c r="AO249">
        <v>0</v>
      </c>
      <c r="AP249">
        <v>1.72080030599177</v>
      </c>
      <c r="AQ249">
        <v>-9.5746309849747</v>
      </c>
      <c r="AR249">
        <v>63.598716226988401</v>
      </c>
      <c r="AS249">
        <v>0</v>
      </c>
      <c r="AT249">
        <v>1.6738176306918</v>
      </c>
      <c r="AU249">
        <v>-9.7799161065223998</v>
      </c>
      <c r="AV249">
        <v>1022.67182737498</v>
      </c>
      <c r="AW249">
        <v>0</v>
      </c>
      <c r="AX249">
        <v>1.4200648170000001</v>
      </c>
      <c r="AY249">
        <v>-9.9898596850000008</v>
      </c>
      <c r="AZ249">
        <v>36.319558319999999</v>
      </c>
      <c r="BA249">
        <v>0</v>
      </c>
      <c r="BB249">
        <v>1.65320730280983</v>
      </c>
      <c r="BC249">
        <v>-9.9003575638818599</v>
      </c>
      <c r="BD249">
        <v>1411.4108090350001</v>
      </c>
    </row>
    <row r="250" spans="1:56" x14ac:dyDescent="0.4">
      <c r="A250">
        <v>0</v>
      </c>
      <c r="B250">
        <v>1.9887174540000001</v>
      </c>
      <c r="C250">
        <v>-3.6292016970000001</v>
      </c>
      <c r="D250">
        <v>0.47946947400000001</v>
      </c>
      <c r="E250">
        <v>0</v>
      </c>
      <c r="F250">
        <v>2.5957564796881898</v>
      </c>
      <c r="G250">
        <v>-9.9640950281347802</v>
      </c>
      <c r="H250">
        <v>86.063810183899406</v>
      </c>
      <c r="I250">
        <v>0</v>
      </c>
      <c r="J250">
        <v>2.106427751</v>
      </c>
      <c r="K250">
        <v>-7.433473931</v>
      </c>
      <c r="L250">
        <v>4.3613537960000004</v>
      </c>
      <c r="M250">
        <v>0</v>
      </c>
      <c r="N250">
        <v>1.7506928206405199</v>
      </c>
      <c r="O250">
        <v>-8.3891160172785195</v>
      </c>
      <c r="P250">
        <v>69.721049779996903</v>
      </c>
      <c r="Q250">
        <v>0</v>
      </c>
      <c r="R250">
        <v>1.848141458</v>
      </c>
      <c r="S250">
        <v>-9.4837805090000007</v>
      </c>
      <c r="T250">
        <v>47.616516959999998</v>
      </c>
      <c r="U250">
        <v>0</v>
      </c>
      <c r="V250">
        <v>3.0533331347033501</v>
      </c>
      <c r="W250">
        <v>-0.69200653991404404</v>
      </c>
      <c r="X250">
        <v>9.9028042959980596</v>
      </c>
      <c r="Y250">
        <v>0</v>
      </c>
      <c r="Z250">
        <v>1.54190106194692</v>
      </c>
      <c r="AA250">
        <v>-9.9627503597583402</v>
      </c>
      <c r="AB250">
        <v>89.960008116991901</v>
      </c>
      <c r="AC250">
        <v>0</v>
      </c>
      <c r="AD250">
        <v>2.4777014159999999</v>
      </c>
      <c r="AE250">
        <v>-7.244365062</v>
      </c>
      <c r="AF250">
        <v>264.57885149999998</v>
      </c>
      <c r="AG250">
        <v>0</v>
      </c>
      <c r="AH250">
        <v>2.4551674543759199</v>
      </c>
      <c r="AI250">
        <v>-6.9700545129363896</v>
      </c>
      <c r="AJ250">
        <v>133.417061145009</v>
      </c>
      <c r="AK250">
        <v>0</v>
      </c>
      <c r="AL250">
        <v>2.0015138877733398</v>
      </c>
      <c r="AM250">
        <v>-8.4087788057789208</v>
      </c>
      <c r="AN250">
        <v>260.31762482400501</v>
      </c>
      <c r="AO250">
        <v>0</v>
      </c>
      <c r="AP250">
        <v>1.6264706278594101</v>
      </c>
      <c r="AQ250">
        <v>-9.9108733637626791</v>
      </c>
      <c r="AR250">
        <v>79.716179599985395</v>
      </c>
      <c r="AS250">
        <v>0</v>
      </c>
      <c r="AT250">
        <v>2.1449921256094799</v>
      </c>
      <c r="AU250">
        <v>-8.9116480801672999</v>
      </c>
      <c r="AV250">
        <v>317.34897426300398</v>
      </c>
      <c r="AW250">
        <v>0</v>
      </c>
      <c r="AX250">
        <v>1.6637091660000001</v>
      </c>
      <c r="AY250">
        <v>-9.8528004500000002</v>
      </c>
      <c r="AZ250">
        <v>76.259015009999999</v>
      </c>
      <c r="BA250">
        <v>0</v>
      </c>
      <c r="BB250">
        <v>2.24298015299556</v>
      </c>
      <c r="BC250">
        <v>-6.9284885523027198</v>
      </c>
      <c r="BD250">
        <v>457.33205814400498</v>
      </c>
    </row>
    <row r="251" spans="1:56" x14ac:dyDescent="0.4">
      <c r="A251">
        <v>0</v>
      </c>
      <c r="B251">
        <v>1.7955076299999999</v>
      </c>
      <c r="C251">
        <v>-4.6128136619999998</v>
      </c>
      <c r="D251">
        <v>0.49603158200000003</v>
      </c>
      <c r="E251">
        <v>0</v>
      </c>
      <c r="F251">
        <v>2.5038137691488198</v>
      </c>
      <c r="G251">
        <v>-9.3227011361259695</v>
      </c>
      <c r="H251">
        <v>35.647422897862199</v>
      </c>
      <c r="I251">
        <v>0</v>
      </c>
      <c r="J251">
        <v>1.8738764299999999</v>
      </c>
      <c r="K251">
        <v>-6.9846511629999997</v>
      </c>
      <c r="L251">
        <v>4.5764269909999999</v>
      </c>
      <c r="M251">
        <v>0</v>
      </c>
      <c r="N251">
        <v>1.68447446194842</v>
      </c>
      <c r="O251">
        <v>-6.9698945410763598</v>
      </c>
      <c r="P251">
        <v>281.46476147498402</v>
      </c>
      <c r="Q251">
        <v>0</v>
      </c>
      <c r="R251">
        <v>2.4323586270000002</v>
      </c>
      <c r="S251">
        <v>-5.997313202</v>
      </c>
      <c r="T251">
        <v>47.642672490000002</v>
      </c>
      <c r="U251">
        <v>0</v>
      </c>
      <c r="V251">
        <v>2.4913165237956298</v>
      </c>
      <c r="W251">
        <v>-0.53272477046519395</v>
      </c>
      <c r="X251">
        <v>9.8348470970086002</v>
      </c>
      <c r="Y251">
        <v>0</v>
      </c>
      <c r="Z251">
        <v>3.0316051775930402</v>
      </c>
      <c r="AA251">
        <v>-4.1351377513882799</v>
      </c>
      <c r="AB251">
        <v>66.251922269991994</v>
      </c>
      <c r="AC251">
        <v>0</v>
      </c>
      <c r="AD251">
        <v>2.314442085</v>
      </c>
      <c r="AE251">
        <v>-6.9242316810000002</v>
      </c>
      <c r="AF251">
        <v>191.94331030000001</v>
      </c>
      <c r="AG251">
        <v>0</v>
      </c>
      <c r="AH251">
        <v>1.5156548913958501</v>
      </c>
      <c r="AI251">
        <v>-9.9694729885935907</v>
      </c>
      <c r="AJ251">
        <v>83.286974443006301</v>
      </c>
      <c r="AK251">
        <v>0</v>
      </c>
      <c r="AL251">
        <v>1.42812825869571</v>
      </c>
      <c r="AM251">
        <v>-9.8532733808434596</v>
      </c>
      <c r="AN251">
        <v>373.57561021507701</v>
      </c>
      <c r="AO251">
        <v>0</v>
      </c>
      <c r="AP251">
        <v>1.4868639213019801</v>
      </c>
      <c r="AQ251">
        <v>-9.9845610824603401</v>
      </c>
      <c r="AR251">
        <v>52.653444123017799</v>
      </c>
      <c r="AS251">
        <v>0</v>
      </c>
      <c r="AT251">
        <v>1.9232007069461501</v>
      </c>
      <c r="AU251">
        <v>-8.6219057773085908</v>
      </c>
      <c r="AV251">
        <v>606.50630107801396</v>
      </c>
      <c r="AW251">
        <v>0</v>
      </c>
      <c r="AX251">
        <v>1.413084233</v>
      </c>
      <c r="AY251">
        <v>-9.9898652759999997</v>
      </c>
      <c r="AZ251">
        <v>36.344009020000001</v>
      </c>
      <c r="BA251">
        <v>0</v>
      </c>
      <c r="BB251">
        <v>1.43419532984343</v>
      </c>
      <c r="BC251">
        <v>-9.9891882637681899</v>
      </c>
      <c r="BD251">
        <v>1847.24378073299</v>
      </c>
    </row>
    <row r="252" spans="1:56" x14ac:dyDescent="0.4">
      <c r="A252">
        <v>0</v>
      </c>
      <c r="B252">
        <v>1.7057578019999999</v>
      </c>
      <c r="C252">
        <v>-1.6074106990000001</v>
      </c>
      <c r="D252">
        <v>0.60614612300000004</v>
      </c>
      <c r="E252">
        <v>0</v>
      </c>
      <c r="F252">
        <v>1.7057578021488999</v>
      </c>
      <c r="G252">
        <v>-1.6074106987124801</v>
      </c>
      <c r="H252">
        <v>11.714932174887499</v>
      </c>
      <c r="I252">
        <v>0</v>
      </c>
      <c r="J252">
        <v>2.503813541</v>
      </c>
      <c r="K252">
        <v>-5.3866494060000001</v>
      </c>
      <c r="L252">
        <v>2.797745146</v>
      </c>
      <c r="M252">
        <v>0</v>
      </c>
      <c r="N252">
        <v>2.6529315043969199</v>
      </c>
      <c r="O252">
        <v>-5.6661701591734701</v>
      </c>
      <c r="P252">
        <v>46.217240644997197</v>
      </c>
      <c r="Q252">
        <v>0</v>
      </c>
      <c r="R252">
        <v>1.561214785</v>
      </c>
      <c r="S252">
        <v>-9.9384605350000008</v>
      </c>
      <c r="T252">
        <v>55.046130820000002</v>
      </c>
      <c r="U252">
        <v>0</v>
      </c>
      <c r="V252">
        <v>1.69743404562233</v>
      </c>
      <c r="W252">
        <v>-1.2905314544900099</v>
      </c>
      <c r="X252">
        <v>8.9689575660013308</v>
      </c>
      <c r="Y252">
        <v>0</v>
      </c>
      <c r="Z252">
        <v>1.3978429542097699</v>
      </c>
      <c r="AA252">
        <v>-9.9846040651846799</v>
      </c>
      <c r="AB252">
        <v>76.104952927998895</v>
      </c>
      <c r="AC252">
        <v>0</v>
      </c>
      <c r="AD252">
        <v>3.0787428449999998</v>
      </c>
      <c r="AE252">
        <v>-7.0717591830000002</v>
      </c>
      <c r="AF252">
        <v>194.53218509999999</v>
      </c>
      <c r="AG252">
        <v>0</v>
      </c>
      <c r="AH252">
        <v>1.76855243618359</v>
      </c>
      <c r="AI252">
        <v>-9.2322030347113806</v>
      </c>
      <c r="AJ252">
        <v>133.306473600998</v>
      </c>
      <c r="AK252">
        <v>0</v>
      </c>
      <c r="AL252">
        <v>2.4239619797618701</v>
      </c>
      <c r="AM252">
        <v>-6.8084307150860104</v>
      </c>
      <c r="AN252">
        <v>206.92438630107699</v>
      </c>
      <c r="AO252">
        <v>0</v>
      </c>
      <c r="AP252">
        <v>1.3727664529969701</v>
      </c>
      <c r="AQ252">
        <v>-9.9919815866679293</v>
      </c>
      <c r="AR252">
        <v>77.9206128299993</v>
      </c>
      <c r="AS252">
        <v>0</v>
      </c>
      <c r="AT252">
        <v>1.7119127948269399</v>
      </c>
      <c r="AU252">
        <v>-9.6288502569098799</v>
      </c>
      <c r="AV252">
        <v>807.23243577097298</v>
      </c>
      <c r="AW252">
        <v>0</v>
      </c>
      <c r="AX252">
        <v>2.2538742059999999</v>
      </c>
      <c r="AY252">
        <v>-1.2497315099999999</v>
      </c>
      <c r="AZ252">
        <v>43.408176449999999</v>
      </c>
      <c r="BA252">
        <v>0</v>
      </c>
      <c r="BB252">
        <v>1.6690759464157401</v>
      </c>
      <c r="BC252">
        <v>-9.8302001168576201</v>
      </c>
      <c r="BD252">
        <v>1420.5690492839999</v>
      </c>
    </row>
    <row r="253" spans="1:56" x14ac:dyDescent="0.4">
      <c r="A253">
        <v>0</v>
      </c>
      <c r="B253">
        <v>1.9904520020000001</v>
      </c>
      <c r="C253">
        <v>-1.2342653889999999</v>
      </c>
      <c r="D253">
        <v>0.39409364099999999</v>
      </c>
      <c r="E253">
        <v>0</v>
      </c>
      <c r="F253">
        <v>1.99045200152031</v>
      </c>
      <c r="G253">
        <v>-1.2342653888997299</v>
      </c>
      <c r="H253">
        <v>204.97646057582401</v>
      </c>
      <c r="I253">
        <v>0</v>
      </c>
      <c r="J253">
        <v>3.219377481</v>
      </c>
      <c r="K253">
        <v>-3.0088157720000002</v>
      </c>
      <c r="L253">
        <v>2.445276062</v>
      </c>
      <c r="M253">
        <v>0</v>
      </c>
      <c r="N253">
        <v>3.57517134035953</v>
      </c>
      <c r="O253">
        <v>-2.4775154690964598</v>
      </c>
      <c r="P253">
        <v>23.836625402997001</v>
      </c>
      <c r="Q253">
        <v>0</v>
      </c>
      <c r="R253">
        <v>2.4334382149999998</v>
      </c>
      <c r="S253">
        <v>-7.2739828480000002</v>
      </c>
      <c r="T253">
        <v>55.104670929999997</v>
      </c>
      <c r="U253">
        <v>0</v>
      </c>
      <c r="V253">
        <v>2.5136690379915501</v>
      </c>
      <c r="W253">
        <v>-0.50689585190417097</v>
      </c>
      <c r="X253">
        <v>6.0456538109574396</v>
      </c>
      <c r="Y253">
        <v>0</v>
      </c>
      <c r="Z253">
        <v>1.50676613889134</v>
      </c>
      <c r="AA253">
        <v>-9.9358331283966308</v>
      </c>
      <c r="AB253">
        <v>74.827266623993594</v>
      </c>
      <c r="AC253">
        <v>0</v>
      </c>
      <c r="AD253">
        <v>2.855903149</v>
      </c>
      <c r="AE253">
        <v>-4.2478121800000004</v>
      </c>
      <c r="AF253">
        <v>131.2929073</v>
      </c>
      <c r="AG253">
        <v>0</v>
      </c>
      <c r="AH253">
        <v>1.5421803804302101</v>
      </c>
      <c r="AI253">
        <v>-9.9700532035330198</v>
      </c>
      <c r="AJ253">
        <v>138.81237338198099</v>
      </c>
      <c r="AK253">
        <v>0</v>
      </c>
      <c r="AL253">
        <v>1.92765129708997</v>
      </c>
      <c r="AM253">
        <v>-9.1039114678237905</v>
      </c>
      <c r="AN253">
        <v>216.762771744048</v>
      </c>
      <c r="AO253">
        <v>0</v>
      </c>
      <c r="AP253">
        <v>1.71399668824633</v>
      </c>
      <c r="AQ253">
        <v>-9.6123085153431198</v>
      </c>
      <c r="AR253">
        <v>59.985523389012002</v>
      </c>
      <c r="AS253">
        <v>0</v>
      </c>
      <c r="AT253">
        <v>1.71565890784855</v>
      </c>
      <c r="AU253">
        <v>-9.6135094927519003</v>
      </c>
      <c r="AV253">
        <v>511.679369274061</v>
      </c>
      <c r="AW253">
        <v>0</v>
      </c>
      <c r="AX253">
        <v>1.618936055</v>
      </c>
      <c r="AY253">
        <v>-9.9059017120000004</v>
      </c>
      <c r="AZ253">
        <v>72.712055190000001</v>
      </c>
      <c r="BA253">
        <v>0</v>
      </c>
      <c r="BB253">
        <v>1.8218250071600399</v>
      </c>
      <c r="BC253">
        <v>-1.1622789198711101</v>
      </c>
      <c r="BD253">
        <v>110.698526188993</v>
      </c>
    </row>
    <row r="255" spans="1:56" x14ac:dyDescent="0.4">
      <c r="A255">
        <f>SUM(A4:A253)</f>
        <v>0</v>
      </c>
      <c r="B255">
        <f>AVERAGEA(B4:B253)</f>
        <v>2.6208055257239993</v>
      </c>
      <c r="C255">
        <f>AVERAGEA(C4:C253)</f>
        <v>-4.0727320758080019</v>
      </c>
      <c r="D255">
        <f>AVERAGEA(D4:D253)</f>
        <v>0.50876934335200008</v>
      </c>
      <c r="E255">
        <f>SUM(E4:E253)</f>
        <v>10</v>
      </c>
      <c r="F255">
        <f>AVERAGEA(F4:F253)</f>
        <v>2.6772003313867963</v>
      </c>
      <c r="G255">
        <f>AVERAGEA(G4:G253)</f>
        <v>-5.5521589899831714</v>
      </c>
      <c r="H255">
        <f>AVERAGEA(H4:H253)</f>
        <v>428.09822951252005</v>
      </c>
      <c r="I255">
        <f>SUM(I4:I253)</f>
        <v>0</v>
      </c>
      <c r="J255">
        <f>AVERAGEA(J4:J253)</f>
        <v>2.2280770564959984</v>
      </c>
      <c r="K255">
        <f>AVERAGEA(K4:K253)</f>
        <v>-5.6900696074239985</v>
      </c>
      <c r="L255">
        <f>AVERAGEA(L4:L253)</f>
        <v>4.3695805209719971</v>
      </c>
      <c r="M255">
        <f>SUM(M4:M253)</f>
        <v>32</v>
      </c>
      <c r="N255">
        <f>AVERAGEA(N4:N253)</f>
        <v>1.9633086447032915</v>
      </c>
      <c r="O255">
        <f>AVERAGEA(O4:O253)</f>
        <v>-5.1687875753700911</v>
      </c>
      <c r="P255">
        <f>AVERAGEA(P4:P253)</f>
        <v>94.759925727247406</v>
      </c>
      <c r="Q255">
        <f>SUM(Q4:Q253)</f>
        <v>0</v>
      </c>
      <c r="R255">
        <f>AVERAGEA(R4:R253)</f>
        <v>2.0492052676679995</v>
      </c>
      <c r="S255">
        <f>AVERAGEA(S4:S253)</f>
        <v>-7.8180565442520038</v>
      </c>
      <c r="T255">
        <f>AVERAGEA(T4:T253)</f>
        <v>61.779233223600023</v>
      </c>
      <c r="U255">
        <f>SUM(U4:U253)</f>
        <v>113</v>
      </c>
      <c r="V255">
        <f>AVERAGEA(V4:V253)</f>
        <v>1.3363387236616211</v>
      </c>
      <c r="W255">
        <f>AVERAGEA(W4:W253)</f>
        <v>-3.5269234254448598</v>
      </c>
      <c r="X255">
        <f>AVERAGEA(X4:X253)</f>
        <v>1672.946884888285</v>
      </c>
      <c r="Y255">
        <f>SUM(Y4:Y253)</f>
        <v>0</v>
      </c>
      <c r="Z255">
        <f>AVERAGEA(Z4:Z253)</f>
        <v>1.8004893451358377</v>
      </c>
      <c r="AA255">
        <f>AVERAGEA(AA4:AA253)</f>
        <v>-8.8487509194833489</v>
      </c>
      <c r="AB255">
        <f>AVERAGEA(AB4:AB253)</f>
        <v>90.592293800976023</v>
      </c>
      <c r="AC255">
        <f>SUM(AC4:AC253)</f>
        <v>165</v>
      </c>
      <c r="AD255">
        <f>AVERAGEA(AD4:AD253)</f>
        <v>0.81039148501599989</v>
      </c>
      <c r="AE255">
        <f>AVERAGEA(AE4:AE253)</f>
        <v>-2.3072254862000006</v>
      </c>
      <c r="AF255">
        <f>AVERAGEA(AF4:AF253)</f>
        <v>3353.0488330184462</v>
      </c>
      <c r="AG255">
        <f>SUM(AG4:AG253)</f>
        <v>0</v>
      </c>
      <c r="AH255">
        <f>AVERAGEA(AH4:AH253)</f>
        <v>1.8745825496794555</v>
      </c>
      <c r="AI255">
        <f>AVERAGEA(AI4:AI253)</f>
        <v>-8.727334306012688</v>
      </c>
      <c r="AJ255">
        <f>AVERAGEA(AJ4:AJ253)</f>
        <v>136.50878892120005</v>
      </c>
      <c r="AK255">
        <f>SUM(AK4:AK253)</f>
        <v>151</v>
      </c>
      <c r="AL255">
        <f>AVERAGEA(AL4:AL253)</f>
        <v>0.90763279762003646</v>
      </c>
      <c r="AM255">
        <f>AVERAGEA(AM4:AM253)</f>
        <v>-2.7635665706780537</v>
      </c>
      <c r="AN255">
        <f>AVERAGEA(AN4:AN253)</f>
        <v>3037.666063946162</v>
      </c>
      <c r="AO255">
        <f>SUM(AO4:AO253)</f>
        <v>0</v>
      </c>
      <c r="AP255">
        <f>AVERAGEA(AP4:AP253)</f>
        <v>1.8432192438700556</v>
      </c>
      <c r="AQ255">
        <f>AVERAGEA(AQ4:AQ253)</f>
        <v>-8.7080864319800977</v>
      </c>
      <c r="AR255">
        <f>AVERAGEA(AR4:AR253)</f>
        <v>145.16210146836337</v>
      </c>
      <c r="AS255">
        <f>SUM(AS4:AS253)</f>
        <v>143</v>
      </c>
      <c r="AT255">
        <f>AVERAGEA(AT4:AT253)</f>
        <v>0.9504944867766747</v>
      </c>
      <c r="AU255">
        <f>AVERAGEA(AU4:AU253)</f>
        <v>-3.0085832136192598</v>
      </c>
      <c r="AV255">
        <f>AVERAGEA(AV4:AV253)</f>
        <v>2960.6828678313454</v>
      </c>
      <c r="AW255">
        <f>SUM(AW4:AW253)</f>
        <v>0</v>
      </c>
      <c r="AX255">
        <f>AVERAGEA(AX4:AX253)</f>
        <v>1.7714966357960011</v>
      </c>
      <c r="AY255">
        <f>AVERAGEA(AY4:AY253)</f>
        <v>-9.1341779454879894</v>
      </c>
      <c r="AZ255">
        <f>AVERAGEA(AZ4:AZ253)</f>
        <v>173.02579604027997</v>
      </c>
      <c r="BA255">
        <f>SUM(BA4:BA253)</f>
        <v>137</v>
      </c>
      <c r="BB255">
        <f>AVERAGEA(BB4:BB253)</f>
        <v>0.89700840388939818</v>
      </c>
      <c r="BC255">
        <f>AVERAGEA(BC4:BC253)</f>
        <v>-3.6840178606115974</v>
      </c>
      <c r="BD255">
        <f>AVERAGEA(BD4:BD253)</f>
        <v>3009.1484561752086</v>
      </c>
    </row>
    <row r="256" spans="1:56" x14ac:dyDescent="0.4">
      <c r="A256">
        <f>AVERAGEA(A4:A253)*100</f>
        <v>0</v>
      </c>
      <c r="B256">
        <f>STDEVPA(B4:B253)</f>
        <v>0.6928484648628469</v>
      </c>
      <c r="C256">
        <f>-STDEVPA(C4:C253)</f>
        <v>-1.9939432802585428</v>
      </c>
      <c r="D256">
        <f>STDEVPA(D4:D253)</f>
        <v>0.1306513184467395</v>
      </c>
      <c r="E256">
        <f>AVERAGEA(E4:E253)*100</f>
        <v>4</v>
      </c>
      <c r="F256">
        <f>STDEVPA(F4:F253)</f>
        <v>0.93387609332772115</v>
      </c>
      <c r="G256">
        <f>-STDEVPA(G4:G253)</f>
        <v>-3.1102778458163058</v>
      </c>
      <c r="H256">
        <f>STDEVPA(H4:H253)</f>
        <v>1425.1842020372655</v>
      </c>
      <c r="I256">
        <f>AVERAGEA(I4:I253)*100</f>
        <v>0</v>
      </c>
      <c r="J256">
        <f>STDEVPA(J4:J253)</f>
        <v>0.41355913872245054</v>
      </c>
      <c r="K256">
        <f>-STDEVPA(K4:K253)</f>
        <v>-2.1362817484335133</v>
      </c>
      <c r="L256">
        <f>STDEVPA(L4:L253)</f>
        <v>0.8757898359782289</v>
      </c>
      <c r="M256">
        <f>AVERAGEA(M4:M253)*100</f>
        <v>12.8</v>
      </c>
      <c r="N256">
        <f>STDEVPA(N4:N253)</f>
        <v>0.85247835111350923</v>
      </c>
      <c r="O256">
        <f>-STDEVPA(O4:O253)</f>
        <v>-2.8910700852214566</v>
      </c>
      <c r="P256">
        <f>STDEVPA(P4:P253)</f>
        <v>114.04355978794607</v>
      </c>
      <c r="Q256">
        <f>AVERAGEA(Q4:Q253)*100</f>
        <v>0</v>
      </c>
      <c r="R256">
        <f>STDEVPA(R4:R253)</f>
        <v>0.86953765001038996</v>
      </c>
      <c r="S256">
        <f>-STDEVPA(S4:S253)</f>
        <v>-2.6922007466083002</v>
      </c>
      <c r="T256">
        <f>STDEVPA(T4:T253)</f>
        <v>14.59300202741454</v>
      </c>
      <c r="U256">
        <f>AVERAGEA(U4:U253)*100</f>
        <v>45.2</v>
      </c>
      <c r="V256">
        <f>STDEVPA(V4:V253)</f>
        <v>1.3846627878875319</v>
      </c>
      <c r="W256">
        <f>-STDEVPA(W4:W253)</f>
        <v>-3.9205505245583363</v>
      </c>
      <c r="X256">
        <f>STDEVPA(X4:X253)</f>
        <v>2854.5035878485774</v>
      </c>
      <c r="Y256">
        <f>AVERAGEA(Y4:Y253)*100</f>
        <v>0</v>
      </c>
      <c r="Z256">
        <f>STDEVPA(Z4:Z253)</f>
        <v>0.65713174509636463</v>
      </c>
      <c r="AA256">
        <f>-STDEVPA(AA4:AA253)</f>
        <v>-2.2657172670156829</v>
      </c>
      <c r="AB256">
        <f>STDEVPA(AB4:AB253)</f>
        <v>27.199225419761259</v>
      </c>
      <c r="AC256">
        <f>AVERAGEA(AC4:AC253)*100</f>
        <v>66</v>
      </c>
      <c r="AD256">
        <f>STDEVPA(AD4:AD253)</f>
        <v>1.2181267283171762</v>
      </c>
      <c r="AE256">
        <f>-STDEVPA(AE4:AE253)</f>
        <v>-3.6593761951744912</v>
      </c>
      <c r="AF256">
        <f>STDEVPA(AF4:AF253)</f>
        <v>3492.3776717685046</v>
      </c>
      <c r="AG256">
        <f>AVERAGEA(AG4:AG253)*100</f>
        <v>0</v>
      </c>
      <c r="AH256">
        <f>STDEVPA(AH4:AH253)</f>
        <v>0.59128433260523172</v>
      </c>
      <c r="AI256">
        <f>-STDEVPA(AI4:AI253)</f>
        <v>-2.2726651038059522</v>
      </c>
      <c r="AJ256">
        <f>STDEVPA(AJ4:AJ253)</f>
        <v>33.820824438113718</v>
      </c>
      <c r="AK256">
        <f>AVERAGEA(AK4:AK253)*100</f>
        <v>60.4</v>
      </c>
      <c r="AL256">
        <f>STDEVPA(AL4:AL253)</f>
        <v>1.2167731004096682</v>
      </c>
      <c r="AM256">
        <f>-STDEVPA(AM4:AM253)</f>
        <v>-3.8628616516428798</v>
      </c>
      <c r="AN256">
        <f>STDEVPA(AN4:AN253)</f>
        <v>3410.3138819072014</v>
      </c>
      <c r="AO256">
        <f>AVERAGEA(AO4:AO253)*100</f>
        <v>0</v>
      </c>
      <c r="AP256">
        <f>STDEVPA(AP4:AP253)</f>
        <v>0.52666368753547099</v>
      </c>
      <c r="AQ256">
        <f>-STDEVPA(AQ4:AQ253)</f>
        <v>-2.3581455557700775</v>
      </c>
      <c r="AR256">
        <f>STDEVPA(AR4:AR253)</f>
        <v>51.650119215097767</v>
      </c>
      <c r="AS256">
        <f>AVERAGEA(AS4:AS253)*100</f>
        <v>57.199999999999996</v>
      </c>
      <c r="AT256">
        <f>STDEVPA(AT4:AT253)</f>
        <v>1.1690740512406033</v>
      </c>
      <c r="AU256">
        <f>-STDEVPA(AU4:AU253)</f>
        <v>-3.9700661978583316</v>
      </c>
      <c r="AV256">
        <f>STDEVPA(AV4:AV253)</f>
        <v>3373.0226413043615</v>
      </c>
      <c r="AW256">
        <f>AVERAGEA(AW4:AW253)*100</f>
        <v>0</v>
      </c>
      <c r="AX256">
        <f>STDEVPA(AX4:AX253)</f>
        <v>0.40203678231613671</v>
      </c>
      <c r="AY256">
        <f>-STDEVPA(AY4:AY253)</f>
        <v>-1.8504149266468204</v>
      </c>
      <c r="AZ256">
        <f>STDEVPA(AZ4:AZ253)</f>
        <v>134.69490062566655</v>
      </c>
      <c r="BA256">
        <f>AVERAGEA(BA4:BA253)*100</f>
        <v>54.800000000000004</v>
      </c>
      <c r="BB256">
        <f>STDEVPA(BB4:BB253)</f>
        <v>1.0442211364763601</v>
      </c>
      <c r="BC256">
        <f>-STDEVPA(BC4:BC253)</f>
        <v>-4.3784343741236631</v>
      </c>
      <c r="BD256">
        <f>STDEVPA(BD4:BD253)</f>
        <v>3162.1321727146028</v>
      </c>
    </row>
    <row r="258" spans="4:56" x14ac:dyDescent="0.4">
      <c r="D258">
        <f>COUNTIF(D4:D253,"&gt;7200")</f>
        <v>0</v>
      </c>
      <c r="H258">
        <f>COUNTIF(H4:H253,"&gt;7200")</f>
        <v>0</v>
      </c>
      <c r="L258">
        <f>COUNTIF(L4:L253,"&gt;7200")</f>
        <v>0</v>
      </c>
      <c r="P258">
        <f>COUNTIF(P4:P253,"&gt;7200")</f>
        <v>0</v>
      </c>
      <c r="T258">
        <f>COUNTIF(T4:T253,"&gt;7200")</f>
        <v>0</v>
      </c>
      <c r="X258">
        <f>COUNTIF(X4:X253,"&gt;7200")</f>
        <v>0</v>
      </c>
      <c r="AB258">
        <f>COUNTIF(AB4:AB253,"&gt;7200")</f>
        <v>0</v>
      </c>
      <c r="AF258">
        <f>COUNTIF(AF4:AF253,"&gt;7200")</f>
        <v>0</v>
      </c>
      <c r="AJ258">
        <f>COUNTIF(AJ4:AJ253,"&gt;7200")</f>
        <v>0</v>
      </c>
      <c r="AN258">
        <f>COUNTIF(AN4:AN253,"&gt;7200")</f>
        <v>0</v>
      </c>
      <c r="AR258">
        <f>COUNTIF(AR4:AR253,"&gt;7200")</f>
        <v>0</v>
      </c>
      <c r="AV258">
        <f>COUNTIF(AV4:AV253,"&gt;7200")</f>
        <v>1</v>
      </c>
      <c r="AZ258">
        <f>COUNTIF(AZ4:AZ253,"&gt;7200")</f>
        <v>0</v>
      </c>
      <c r="BD258">
        <f>COUNTIF(BD4:BD253,"&gt;7200")</f>
        <v>0</v>
      </c>
    </row>
  </sheetData>
  <sortState xmlns:xlrd2="http://schemas.microsoft.com/office/spreadsheetml/2017/richdata2" ref="BA4:BD253">
    <sortCondition descending="1" ref="BA4:BA253"/>
  </sortState>
  <mergeCells count="21">
    <mergeCell ref="BA2:BD2"/>
    <mergeCell ref="AW1:BD1"/>
    <mergeCell ref="AO1:AV1"/>
    <mergeCell ref="A1:H1"/>
    <mergeCell ref="E2:H2"/>
    <mergeCell ref="A2:D2"/>
    <mergeCell ref="AO2:AR2"/>
    <mergeCell ref="AW2:AZ2"/>
    <mergeCell ref="M2:P2"/>
    <mergeCell ref="U2:X2"/>
    <mergeCell ref="AC2:AF2"/>
    <mergeCell ref="AK2:AN2"/>
    <mergeCell ref="AS2:AV2"/>
    <mergeCell ref="AG1:AN1"/>
    <mergeCell ref="Y1:AF1"/>
    <mergeCell ref="Q1:X1"/>
    <mergeCell ref="I1:P1"/>
    <mergeCell ref="I2:L2"/>
    <mergeCell ref="Q2:T2"/>
    <mergeCell ref="Y2:AB2"/>
    <mergeCell ref="AG2:A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0B724-D24F-4E91-BCA3-A5FDE41E79A2}">
  <dimension ref="A1:BD256"/>
  <sheetViews>
    <sheetView topLeftCell="Z1" workbookViewId="0">
      <selection activeCell="AN4" sqref="AN4"/>
    </sheetView>
  </sheetViews>
  <sheetFormatPr defaultRowHeight="14.6" x14ac:dyDescent="0.4"/>
  <sheetData>
    <row r="1" spans="1:56" x14ac:dyDescent="0.4">
      <c r="A1" s="12" t="s">
        <v>97</v>
      </c>
      <c r="B1" s="12"/>
      <c r="C1" s="12"/>
      <c r="D1" s="12"/>
      <c r="E1" s="12"/>
      <c r="F1" s="12"/>
      <c r="G1" s="12"/>
      <c r="H1" s="12"/>
      <c r="I1" s="12" t="s">
        <v>96</v>
      </c>
      <c r="J1" s="12"/>
      <c r="K1" s="12"/>
      <c r="L1" s="12"/>
      <c r="M1" s="12"/>
      <c r="N1" s="12"/>
      <c r="O1" s="12"/>
      <c r="P1" s="12"/>
      <c r="Q1" s="12" t="s">
        <v>95</v>
      </c>
      <c r="R1" s="12"/>
      <c r="S1" s="12"/>
      <c r="T1" s="12"/>
      <c r="U1" s="12"/>
      <c r="V1" s="12"/>
      <c r="W1" s="12"/>
      <c r="X1" s="12"/>
      <c r="Y1" s="12" t="s">
        <v>94</v>
      </c>
      <c r="Z1" s="12"/>
      <c r="AA1" s="12"/>
      <c r="AB1" s="12"/>
      <c r="AC1" s="12"/>
      <c r="AD1" s="12"/>
      <c r="AE1" s="12"/>
      <c r="AF1" s="12"/>
      <c r="AG1" s="12" t="s">
        <v>93</v>
      </c>
      <c r="AH1" s="12"/>
      <c r="AI1" s="12"/>
      <c r="AJ1" s="12"/>
      <c r="AK1" s="12"/>
      <c r="AL1" s="12"/>
      <c r="AM1" s="12"/>
      <c r="AN1" s="12"/>
      <c r="AO1" s="12" t="s">
        <v>92</v>
      </c>
      <c r="AP1" s="12"/>
      <c r="AQ1" s="12"/>
      <c r="AR1" s="12"/>
      <c r="AS1" s="12"/>
      <c r="AT1" s="12"/>
      <c r="AU1" s="12"/>
      <c r="AV1" s="12"/>
      <c r="AW1" s="12" t="s">
        <v>91</v>
      </c>
      <c r="AX1" s="12"/>
      <c r="AY1" s="12"/>
      <c r="AZ1" s="12"/>
      <c r="BA1" s="12"/>
      <c r="BB1" s="12"/>
      <c r="BC1" s="12"/>
      <c r="BD1" s="12"/>
    </row>
    <row r="2" spans="1:56" x14ac:dyDescent="0.4">
      <c r="A2" s="12" t="s">
        <v>24</v>
      </c>
      <c r="B2" s="12"/>
      <c r="C2" s="12"/>
      <c r="D2" s="12"/>
      <c r="E2" s="12" t="s">
        <v>25</v>
      </c>
      <c r="F2" s="12"/>
      <c r="G2" s="12"/>
      <c r="H2" s="12"/>
      <c r="I2" s="12" t="s">
        <v>24</v>
      </c>
      <c r="J2" s="12"/>
      <c r="K2" s="12"/>
      <c r="L2" s="12"/>
      <c r="M2" s="12" t="s">
        <v>25</v>
      </c>
      <c r="N2" s="12"/>
      <c r="O2" s="12"/>
      <c r="P2" s="12"/>
      <c r="Q2" s="12" t="s">
        <v>24</v>
      </c>
      <c r="R2" s="12"/>
      <c r="S2" s="12"/>
      <c r="T2" s="12"/>
      <c r="U2" s="12" t="s">
        <v>25</v>
      </c>
      <c r="V2" s="12"/>
      <c r="W2" s="12"/>
      <c r="X2" s="12"/>
      <c r="Y2" s="12" t="s">
        <v>24</v>
      </c>
      <c r="Z2" s="12"/>
      <c r="AA2" s="12"/>
      <c r="AB2" s="12"/>
      <c r="AC2" s="12" t="s">
        <v>25</v>
      </c>
      <c r="AD2" s="12"/>
      <c r="AE2" s="12"/>
      <c r="AF2" s="12"/>
      <c r="AG2" s="12" t="s">
        <v>24</v>
      </c>
      <c r="AH2" s="12"/>
      <c r="AI2" s="12"/>
      <c r="AJ2" s="12"/>
      <c r="AK2" s="12" t="s">
        <v>25</v>
      </c>
      <c r="AL2" s="12"/>
      <c r="AM2" s="12"/>
      <c r="AN2" s="12"/>
      <c r="AO2" s="12" t="s">
        <v>24</v>
      </c>
      <c r="AP2" s="12"/>
      <c r="AQ2" s="12"/>
      <c r="AR2" s="12"/>
      <c r="AS2" s="12" t="s">
        <v>25</v>
      </c>
      <c r="AT2" s="12"/>
      <c r="AU2" s="12"/>
      <c r="AV2" s="12"/>
      <c r="AW2" s="12" t="s">
        <v>24</v>
      </c>
      <c r="AX2" s="12"/>
      <c r="AY2" s="12"/>
      <c r="AZ2" s="12"/>
      <c r="BA2" s="12" t="s">
        <v>25</v>
      </c>
      <c r="BB2" s="12"/>
      <c r="BC2" s="12"/>
      <c r="BD2" s="12"/>
    </row>
    <row r="3" spans="1:56" x14ac:dyDescent="0.4">
      <c r="A3" t="s">
        <v>16</v>
      </c>
      <c r="B3" t="s">
        <v>17</v>
      </c>
      <c r="C3" t="s">
        <v>18</v>
      </c>
      <c r="D3" t="s">
        <v>19</v>
      </c>
      <c r="E3" t="s">
        <v>16</v>
      </c>
      <c r="F3" t="s">
        <v>17</v>
      </c>
      <c r="G3" t="s">
        <v>18</v>
      </c>
      <c r="H3" s="4" t="s">
        <v>19</v>
      </c>
      <c r="I3" t="s">
        <v>16</v>
      </c>
      <c r="J3" t="s">
        <v>17</v>
      </c>
      <c r="K3" t="s">
        <v>18</v>
      </c>
      <c r="L3" t="s">
        <v>19</v>
      </c>
      <c r="M3" t="s">
        <v>16</v>
      </c>
      <c r="N3" t="s">
        <v>17</v>
      </c>
      <c r="O3" t="s">
        <v>18</v>
      </c>
      <c r="P3" s="4" t="s">
        <v>19</v>
      </c>
      <c r="Q3" t="s">
        <v>16</v>
      </c>
      <c r="R3" t="s">
        <v>17</v>
      </c>
      <c r="S3" t="s">
        <v>18</v>
      </c>
      <c r="T3" t="s">
        <v>19</v>
      </c>
      <c r="U3" t="s">
        <v>16</v>
      </c>
      <c r="V3" t="s">
        <v>17</v>
      </c>
      <c r="W3" t="s">
        <v>18</v>
      </c>
      <c r="X3" s="4" t="s">
        <v>19</v>
      </c>
      <c r="Y3" t="s">
        <v>16</v>
      </c>
      <c r="Z3" t="s">
        <v>17</v>
      </c>
      <c r="AA3" t="s">
        <v>18</v>
      </c>
      <c r="AB3" t="s">
        <v>19</v>
      </c>
      <c r="AC3" t="s">
        <v>16</v>
      </c>
      <c r="AD3" t="s">
        <v>17</v>
      </c>
      <c r="AE3" t="s">
        <v>18</v>
      </c>
      <c r="AF3" s="4" t="s">
        <v>19</v>
      </c>
      <c r="AG3" t="s">
        <v>16</v>
      </c>
      <c r="AH3" t="s">
        <v>17</v>
      </c>
      <c r="AI3" t="s">
        <v>18</v>
      </c>
      <c r="AJ3" t="s">
        <v>19</v>
      </c>
      <c r="AK3" t="s">
        <v>16</v>
      </c>
      <c r="AL3" t="s">
        <v>17</v>
      </c>
      <c r="AM3" t="s">
        <v>18</v>
      </c>
      <c r="AN3" s="4" t="s">
        <v>19</v>
      </c>
      <c r="AO3" t="s">
        <v>16</v>
      </c>
      <c r="AP3" t="s">
        <v>17</v>
      </c>
      <c r="AQ3" t="s">
        <v>18</v>
      </c>
      <c r="AR3" t="s">
        <v>19</v>
      </c>
      <c r="AS3" t="s">
        <v>16</v>
      </c>
      <c r="AT3" t="s">
        <v>17</v>
      </c>
      <c r="AU3" t="s">
        <v>18</v>
      </c>
      <c r="AV3" s="4" t="s">
        <v>19</v>
      </c>
      <c r="AW3" t="s">
        <v>16</v>
      </c>
      <c r="AX3" t="s">
        <v>17</v>
      </c>
      <c r="AY3" t="s">
        <v>18</v>
      </c>
      <c r="AZ3" t="s">
        <v>19</v>
      </c>
      <c r="BA3" t="s">
        <v>16</v>
      </c>
      <c r="BB3" t="s">
        <v>17</v>
      </c>
      <c r="BC3" t="s">
        <v>18</v>
      </c>
      <c r="BD3" s="4" t="s">
        <v>19</v>
      </c>
    </row>
    <row r="4" spans="1:56" x14ac:dyDescent="0.4">
      <c r="A4">
        <v>0</v>
      </c>
      <c r="B4">
        <v>2.2145816850000002</v>
      </c>
      <c r="C4">
        <v>-6.8113713479999998</v>
      </c>
      <c r="D4">
        <v>0.46394221200000002</v>
      </c>
      <c r="E4">
        <v>0</v>
      </c>
      <c r="F4">
        <v>2.7370735138400399</v>
      </c>
      <c r="G4">
        <v>-9.9111188508601007</v>
      </c>
      <c r="H4">
        <v>80.378744684858205</v>
      </c>
      <c r="I4">
        <v>0</v>
      </c>
      <c r="J4">
        <v>1.9178726800000001</v>
      </c>
      <c r="K4">
        <v>-6.8195055040000003</v>
      </c>
      <c r="L4">
        <v>4.7853921330000002</v>
      </c>
      <c r="M4">
        <v>0</v>
      </c>
      <c r="N4">
        <v>1.9471378506600401</v>
      </c>
      <c r="O4">
        <v>-8.2249022782000001</v>
      </c>
      <c r="P4">
        <v>214.96150722799899</v>
      </c>
      <c r="Q4">
        <v>0</v>
      </c>
      <c r="R4">
        <v>2.3655930610000002</v>
      </c>
      <c r="S4">
        <v>-6.2658734559999996</v>
      </c>
      <c r="T4">
        <v>66.893865559999995</v>
      </c>
      <c r="U4">
        <v>0</v>
      </c>
      <c r="V4">
        <v>1.7564639471914201</v>
      </c>
      <c r="W4">
        <v>-9.8302884041302097</v>
      </c>
      <c r="X4">
        <v>4187.5946749619898</v>
      </c>
      <c r="Y4">
        <v>0</v>
      </c>
      <c r="Z4">
        <v>2.57383089934814</v>
      </c>
      <c r="AA4">
        <v>-6.7630995325895302</v>
      </c>
      <c r="AB4">
        <v>51.546139746002098</v>
      </c>
      <c r="AC4">
        <v>0</v>
      </c>
      <c r="AD4">
        <v>2.39167321</v>
      </c>
      <c r="AE4">
        <v>-7.2496063819999996</v>
      </c>
      <c r="AF4">
        <v>232.17601189999999</v>
      </c>
      <c r="AG4">
        <v>0</v>
      </c>
      <c r="AH4">
        <v>1.83208191572291</v>
      </c>
      <c r="AI4">
        <v>-9.5610834908782802</v>
      </c>
      <c r="AJ4">
        <v>234.90771386099999</v>
      </c>
      <c r="AK4">
        <v>0</v>
      </c>
      <c r="AL4">
        <v>2.2731074050000002</v>
      </c>
      <c r="AM4">
        <v>-7.1766014340000002</v>
      </c>
      <c r="AN4">
        <v>225.40837010000001</v>
      </c>
      <c r="AO4">
        <v>0</v>
      </c>
      <c r="AP4">
        <v>1.7630992422848299</v>
      </c>
      <c r="AQ4">
        <v>-9.7249628496385707</v>
      </c>
      <c r="AR4">
        <v>199.007028496998</v>
      </c>
      <c r="AS4">
        <v>0</v>
      </c>
      <c r="AT4">
        <v>2.8191196700000001</v>
      </c>
      <c r="AU4">
        <v>-4.1838900969999999</v>
      </c>
      <c r="AV4">
        <v>289.11537220000002</v>
      </c>
      <c r="AW4">
        <v>0</v>
      </c>
      <c r="AX4">
        <v>1.721426297</v>
      </c>
      <c r="AY4">
        <v>-9.6863380590000006</v>
      </c>
      <c r="AZ4">
        <v>521.60162790000004</v>
      </c>
      <c r="BA4">
        <v>0</v>
      </c>
      <c r="BB4">
        <v>1.7452416959999999</v>
      </c>
      <c r="BC4">
        <v>-9.5647765689999993</v>
      </c>
      <c r="BD4">
        <v>1215.9427290000001</v>
      </c>
    </row>
    <row r="5" spans="1:56" x14ac:dyDescent="0.4">
      <c r="A5">
        <v>0</v>
      </c>
      <c r="B5">
        <v>2.958259993</v>
      </c>
      <c r="C5">
        <v>-2.1295323960000001</v>
      </c>
      <c r="D5">
        <v>0.24886551200000001</v>
      </c>
      <c r="E5">
        <v>0</v>
      </c>
      <c r="F5">
        <v>2.5990325396481699</v>
      </c>
      <c r="G5">
        <v>-2.0350814816196601</v>
      </c>
      <c r="H5">
        <v>13.623619352001599</v>
      </c>
      <c r="I5">
        <v>0</v>
      </c>
      <c r="J5">
        <v>2.9369757270000001</v>
      </c>
      <c r="K5">
        <v>-3.6299507129999999</v>
      </c>
      <c r="L5">
        <v>5.0977258990000003</v>
      </c>
      <c r="M5">
        <v>0</v>
      </c>
      <c r="N5">
        <v>2.40948039168897</v>
      </c>
      <c r="O5">
        <v>-4.0828710587861199</v>
      </c>
      <c r="P5">
        <v>84.802992040000305</v>
      </c>
      <c r="Q5">
        <v>0</v>
      </c>
      <c r="R5">
        <v>2.0015774620000002</v>
      </c>
      <c r="S5">
        <v>-9.0713207540000003</v>
      </c>
      <c r="T5">
        <v>65.214490909999995</v>
      </c>
      <c r="U5">
        <v>0</v>
      </c>
      <c r="V5">
        <v>1.7333450941800701</v>
      </c>
      <c r="W5">
        <v>-9.8471292604223404</v>
      </c>
      <c r="X5">
        <v>4121.2579970449997</v>
      </c>
      <c r="Y5">
        <v>0</v>
      </c>
      <c r="Z5">
        <v>1.80373897188007</v>
      </c>
      <c r="AA5">
        <v>-9.3419012048100392</v>
      </c>
      <c r="AB5">
        <v>103.436774418005</v>
      </c>
      <c r="AC5">
        <v>0</v>
      </c>
      <c r="AD5">
        <v>1.7888139510000001</v>
      </c>
      <c r="AE5">
        <v>-9.4323101479999991</v>
      </c>
      <c r="AF5">
        <v>310.67495009999999</v>
      </c>
      <c r="AG5">
        <v>0</v>
      </c>
      <c r="AH5">
        <v>2.2665081039584898</v>
      </c>
      <c r="AI5">
        <v>-7.0704797999863498</v>
      </c>
      <c r="AJ5">
        <v>218.57806151499901</v>
      </c>
      <c r="AK5">
        <v>0</v>
      </c>
      <c r="AL5">
        <v>2.7177619129999999</v>
      </c>
      <c r="AM5">
        <v>-5.1399221229999998</v>
      </c>
      <c r="AN5">
        <v>156.05096119999999</v>
      </c>
      <c r="AO5">
        <v>0</v>
      </c>
      <c r="AP5">
        <v>2.9511709008672602</v>
      </c>
      <c r="AQ5">
        <v>-4.29108334094827</v>
      </c>
      <c r="AR5">
        <v>197.53081296500699</v>
      </c>
      <c r="AS5">
        <v>0</v>
      </c>
      <c r="AT5">
        <v>3.056370099</v>
      </c>
      <c r="AU5">
        <v>-2.5036440710000001</v>
      </c>
      <c r="AV5">
        <v>159.9204489</v>
      </c>
      <c r="AW5">
        <v>0</v>
      </c>
      <c r="AX5">
        <v>1.784003389</v>
      </c>
      <c r="AY5">
        <v>-9.3013404679999994</v>
      </c>
      <c r="AZ5">
        <v>400.460803</v>
      </c>
      <c r="BA5">
        <v>0</v>
      </c>
      <c r="BB5">
        <v>1.786955259</v>
      </c>
      <c r="BC5">
        <v>-9.281085333</v>
      </c>
      <c r="BD5">
        <v>1224.3533210000001</v>
      </c>
    </row>
    <row r="6" spans="1:56" x14ac:dyDescent="0.4">
      <c r="A6">
        <v>0</v>
      </c>
      <c r="B6">
        <v>2.958259993</v>
      </c>
      <c r="C6">
        <v>-2.1295323960000001</v>
      </c>
      <c r="D6">
        <v>0.236242441</v>
      </c>
      <c r="E6">
        <v>0</v>
      </c>
      <c r="F6">
        <v>2.5990325396481699</v>
      </c>
      <c r="G6">
        <v>-2.0350814816196601</v>
      </c>
      <c r="H6">
        <v>13.640391976106899</v>
      </c>
      <c r="I6">
        <v>0</v>
      </c>
      <c r="J6">
        <v>1.9729431399999999</v>
      </c>
      <c r="K6">
        <v>-7.4480732160000001</v>
      </c>
      <c r="L6">
        <v>4.6240635909999996</v>
      </c>
      <c r="M6">
        <v>0</v>
      </c>
      <c r="N6">
        <v>1.4938150520697999</v>
      </c>
      <c r="O6">
        <v>-8.5604446152303595</v>
      </c>
      <c r="P6">
        <v>259.01063127399499</v>
      </c>
      <c r="Q6">
        <v>0</v>
      </c>
      <c r="R6">
        <v>2.4913165240000001</v>
      </c>
      <c r="S6">
        <v>-0.53272476999999996</v>
      </c>
      <c r="T6">
        <v>64.790104990000003</v>
      </c>
      <c r="U6">
        <v>0</v>
      </c>
      <c r="V6">
        <v>1.36344369339705</v>
      </c>
      <c r="W6">
        <v>-9.99334059326549</v>
      </c>
      <c r="X6">
        <v>4108.52718068996</v>
      </c>
      <c r="Y6">
        <v>0</v>
      </c>
      <c r="Z6">
        <v>2.9513903688936298</v>
      </c>
      <c r="AA6">
        <v>-2.9400785140480798</v>
      </c>
      <c r="AB6">
        <v>125.975623014004</v>
      </c>
      <c r="AC6">
        <v>0</v>
      </c>
      <c r="AD6">
        <v>3.148432836</v>
      </c>
      <c r="AE6">
        <v>-2.9407789989999999</v>
      </c>
      <c r="AF6">
        <v>64.352253259999998</v>
      </c>
      <c r="AG6">
        <v>0</v>
      </c>
      <c r="AH6">
        <v>2.7869352932606799</v>
      </c>
      <c r="AI6">
        <v>-5.0841181749719597</v>
      </c>
      <c r="AJ6">
        <v>226.61226632200101</v>
      </c>
      <c r="AK6">
        <v>0</v>
      </c>
      <c r="AL6">
        <v>3.2299592179999999</v>
      </c>
      <c r="AM6">
        <v>-3.036745931</v>
      </c>
      <c r="AN6">
        <v>89.476551839999999</v>
      </c>
      <c r="AO6">
        <v>0</v>
      </c>
      <c r="AP6">
        <v>3.1792759112261999</v>
      </c>
      <c r="AQ6">
        <v>-2.5777496165529601</v>
      </c>
      <c r="AR6">
        <v>145.92577052500499</v>
      </c>
      <c r="AS6">
        <v>0</v>
      </c>
      <c r="AT6">
        <v>1.757109705</v>
      </c>
      <c r="AU6">
        <v>-9.5893805709999995</v>
      </c>
      <c r="AV6">
        <v>900.4502966</v>
      </c>
      <c r="AW6">
        <v>0</v>
      </c>
      <c r="AX6">
        <v>1.6729803249999999</v>
      </c>
      <c r="AY6">
        <v>-9.8255070609999997</v>
      </c>
      <c r="AZ6">
        <v>400.42360509999997</v>
      </c>
      <c r="BA6">
        <v>0</v>
      </c>
      <c r="BB6">
        <v>1.675749398</v>
      </c>
      <c r="BC6">
        <v>-9.8102359430000003</v>
      </c>
      <c r="BD6">
        <v>1887.762704</v>
      </c>
    </row>
    <row r="7" spans="1:56" x14ac:dyDescent="0.4">
      <c r="A7">
        <v>0</v>
      </c>
      <c r="B7">
        <v>2.4203853479999999</v>
      </c>
      <c r="C7">
        <v>-3.0640490919999999</v>
      </c>
      <c r="D7">
        <v>0.45158674700000001</v>
      </c>
      <c r="E7">
        <v>0</v>
      </c>
      <c r="F7">
        <v>2.4737570919667702</v>
      </c>
      <c r="G7">
        <v>-7.6217777695155799</v>
      </c>
      <c r="H7">
        <v>20.329296052921499</v>
      </c>
      <c r="I7">
        <v>0</v>
      </c>
      <c r="J7">
        <v>2.3911466020000001</v>
      </c>
      <c r="K7">
        <v>-4.2342958160000004</v>
      </c>
      <c r="L7">
        <v>5.7981476000000001</v>
      </c>
      <c r="M7">
        <v>0</v>
      </c>
      <c r="N7">
        <v>1.81109776977742</v>
      </c>
      <c r="O7">
        <v>-8.0490636680636598</v>
      </c>
      <c r="P7">
        <v>159.010678154998</v>
      </c>
      <c r="Q7">
        <v>0</v>
      </c>
      <c r="R7">
        <v>4.6864108140000003</v>
      </c>
      <c r="S7">
        <v>-1.5222379180000001</v>
      </c>
      <c r="T7">
        <v>66.015402859999995</v>
      </c>
      <c r="U7">
        <v>0</v>
      </c>
      <c r="V7">
        <v>1.61236550491708</v>
      </c>
      <c r="W7">
        <v>-9.92308625040436</v>
      </c>
      <c r="X7">
        <v>4101.0385458829896</v>
      </c>
      <c r="Y7">
        <v>0</v>
      </c>
      <c r="Z7">
        <v>1.9465090120444499</v>
      </c>
      <c r="AA7">
        <v>-9.37625838991511</v>
      </c>
      <c r="AB7">
        <v>156.981011582989</v>
      </c>
      <c r="AC7">
        <v>0</v>
      </c>
      <c r="AD7">
        <v>2.0800907749999999</v>
      </c>
      <c r="AE7">
        <v>-8.2479356330000009</v>
      </c>
      <c r="AF7">
        <v>218.50126220000001</v>
      </c>
      <c r="AG7">
        <v>0</v>
      </c>
      <c r="AH7">
        <v>3.3100403487980801</v>
      </c>
      <c r="AI7">
        <v>-3.1328040764015901</v>
      </c>
      <c r="AJ7">
        <v>224.95673976000299</v>
      </c>
      <c r="AK7">
        <v>0</v>
      </c>
      <c r="AL7">
        <v>2.9882017350000001</v>
      </c>
      <c r="AM7">
        <v>-3.189737434</v>
      </c>
      <c r="AN7">
        <v>73.381298099999995</v>
      </c>
      <c r="AO7">
        <v>0</v>
      </c>
      <c r="AP7">
        <v>1.76725806907301</v>
      </c>
      <c r="AQ7">
        <v>-9.5932788512483906</v>
      </c>
      <c r="AR7">
        <v>123.98045434799801</v>
      </c>
      <c r="AS7">
        <v>0</v>
      </c>
      <c r="AT7">
        <v>2.1083758989999999</v>
      </c>
      <c r="AU7">
        <v>-7.5962973209999998</v>
      </c>
      <c r="AV7">
        <v>704.20001990000003</v>
      </c>
      <c r="AW7">
        <v>0</v>
      </c>
      <c r="AX7">
        <v>1.6570238900000001</v>
      </c>
      <c r="AY7">
        <v>-9.8751752370000005</v>
      </c>
      <c r="AZ7">
        <v>238.0896314</v>
      </c>
      <c r="BA7">
        <v>0</v>
      </c>
      <c r="BB7">
        <v>1.599335975</v>
      </c>
      <c r="BC7">
        <v>-9.9349496970000004</v>
      </c>
      <c r="BD7">
        <v>2083.119467</v>
      </c>
    </row>
    <row r="8" spans="1:56" x14ac:dyDescent="0.4">
      <c r="A8">
        <v>0</v>
      </c>
      <c r="B8">
        <v>3.3300179280000002</v>
      </c>
      <c r="C8">
        <v>-6.3678388019999996</v>
      </c>
      <c r="D8">
        <v>0.30220428700000002</v>
      </c>
      <c r="E8">
        <v>0</v>
      </c>
      <c r="F8">
        <v>2.62008405150632</v>
      </c>
      <c r="G8">
        <v>-7.5531921567657401</v>
      </c>
      <c r="H8">
        <v>1618.59630319289</v>
      </c>
      <c r="I8">
        <v>0</v>
      </c>
      <c r="J8">
        <v>1.8228589559999999</v>
      </c>
      <c r="K8">
        <v>-6.8183218439999997</v>
      </c>
      <c r="L8">
        <v>6.0811077730000003</v>
      </c>
      <c r="M8">
        <v>0</v>
      </c>
      <c r="N8">
        <v>2.3073582278530198</v>
      </c>
      <c r="O8">
        <v>-3.7759475654681598</v>
      </c>
      <c r="P8">
        <v>154.497014531996</v>
      </c>
      <c r="Q8">
        <v>0</v>
      </c>
      <c r="R8">
        <v>1.710409791</v>
      </c>
      <c r="S8">
        <v>-1.2784717539999999</v>
      </c>
      <c r="T8">
        <v>57.899082739999997</v>
      </c>
      <c r="U8">
        <v>0</v>
      </c>
      <c r="V8">
        <v>1.6244090031082501</v>
      </c>
      <c r="W8">
        <v>-9.9193904221151108</v>
      </c>
      <c r="X8">
        <v>4071.4449484950101</v>
      </c>
      <c r="Y8">
        <v>0</v>
      </c>
      <c r="Z8">
        <v>2.0410890276193201</v>
      </c>
      <c r="AA8">
        <v>-8.379642491996</v>
      </c>
      <c r="AB8">
        <v>120.996454073989</v>
      </c>
      <c r="AC8">
        <v>0</v>
      </c>
      <c r="AD8">
        <v>2.0972169260000002</v>
      </c>
      <c r="AE8">
        <v>-8.5324597230000006</v>
      </c>
      <c r="AF8">
        <v>345.0821545</v>
      </c>
      <c r="AG8">
        <v>0</v>
      </c>
      <c r="AH8">
        <v>3.3106017285835798</v>
      </c>
      <c r="AI8">
        <v>-3.1206610221789401</v>
      </c>
      <c r="AJ8">
        <v>190.322074721989</v>
      </c>
      <c r="AK8">
        <v>0</v>
      </c>
      <c r="AL8">
        <v>2.499397203</v>
      </c>
      <c r="AM8">
        <v>-6.7363295619999999</v>
      </c>
      <c r="AN8">
        <v>226.04950310000001</v>
      </c>
      <c r="AO8">
        <v>0</v>
      </c>
      <c r="AP8">
        <v>2.07591952764747</v>
      </c>
      <c r="AQ8">
        <v>-7.84740535942157</v>
      </c>
      <c r="AR8">
        <v>197.85481455500101</v>
      </c>
      <c r="AS8">
        <v>0</v>
      </c>
      <c r="AT8">
        <v>3.328141123</v>
      </c>
      <c r="AU8">
        <v>-3.2544238640000001</v>
      </c>
      <c r="AV8">
        <v>245.5081946</v>
      </c>
      <c r="AW8">
        <v>0</v>
      </c>
      <c r="AX8">
        <v>1.6595940730000001</v>
      </c>
      <c r="AY8">
        <v>-9.8721809149999995</v>
      </c>
      <c r="AZ8">
        <v>521.75826259999997</v>
      </c>
      <c r="BA8">
        <v>0</v>
      </c>
      <c r="BB8">
        <v>1.659137487</v>
      </c>
      <c r="BC8">
        <v>-9.8575236630000003</v>
      </c>
      <c r="BD8">
        <v>1926.767842</v>
      </c>
    </row>
    <row r="9" spans="1:56" x14ac:dyDescent="0.4">
      <c r="A9">
        <v>0</v>
      </c>
      <c r="B9">
        <v>3.3314870939999999</v>
      </c>
      <c r="C9">
        <v>-4.2720180230000002</v>
      </c>
      <c r="D9">
        <v>0.28477743999999999</v>
      </c>
      <c r="E9">
        <v>0</v>
      </c>
      <c r="F9">
        <v>3.4168755205888099</v>
      </c>
      <c r="G9">
        <v>-4.0218305262199099</v>
      </c>
      <c r="H9">
        <v>51.405217166058698</v>
      </c>
      <c r="I9">
        <v>0</v>
      </c>
      <c r="J9">
        <v>2.2446068189999999</v>
      </c>
      <c r="K9">
        <v>-5.894520698</v>
      </c>
      <c r="L9">
        <v>5.8813887600000001</v>
      </c>
      <c r="M9">
        <v>0</v>
      </c>
      <c r="N9">
        <v>2.03139233141242</v>
      </c>
      <c r="O9">
        <v>-7.3019347431101096</v>
      </c>
      <c r="P9">
        <v>168.390119795993</v>
      </c>
      <c r="Q9">
        <v>0</v>
      </c>
      <c r="R9">
        <v>2.2274373120000002</v>
      </c>
      <c r="S9">
        <v>-9.0446304959999999</v>
      </c>
      <c r="T9">
        <v>98.429178050000004</v>
      </c>
      <c r="U9">
        <v>0</v>
      </c>
      <c r="V9">
        <v>0.84017142109562903</v>
      </c>
      <c r="W9">
        <v>-9.9988528692553995</v>
      </c>
      <c r="X9">
        <v>3920.76231984794</v>
      </c>
      <c r="Y9">
        <v>0</v>
      </c>
      <c r="Z9">
        <v>2.14354600356535</v>
      </c>
      <c r="AA9">
        <v>-8.4634182225820194</v>
      </c>
      <c r="AB9">
        <v>103.514311096005</v>
      </c>
      <c r="AC9">
        <v>0</v>
      </c>
      <c r="AD9">
        <v>1.393146746</v>
      </c>
      <c r="AE9">
        <v>-9.9904029839999993</v>
      </c>
      <c r="AF9">
        <v>438.57869140000003</v>
      </c>
      <c r="AG9">
        <v>0</v>
      </c>
      <c r="AH9">
        <v>2.4431322517079299</v>
      </c>
      <c r="AI9">
        <v>-7.0912068521691101</v>
      </c>
      <c r="AJ9">
        <v>118.26217895800001</v>
      </c>
      <c r="AK9">
        <v>0</v>
      </c>
      <c r="AL9">
        <v>1.6618492819999999</v>
      </c>
      <c r="AM9">
        <v>-9.7700369309999999</v>
      </c>
      <c r="AN9">
        <v>397.15633300000002</v>
      </c>
      <c r="AO9">
        <v>0</v>
      </c>
      <c r="AP9">
        <v>3.2757289809187702</v>
      </c>
      <c r="AQ9">
        <v>-3.2605984217595601</v>
      </c>
      <c r="AR9">
        <v>164.88334282700001</v>
      </c>
      <c r="AS9">
        <v>0</v>
      </c>
      <c r="AT9">
        <v>1.8719882329999999</v>
      </c>
      <c r="AU9">
        <v>-8.9564986639999997</v>
      </c>
      <c r="AV9">
        <v>802.63536490000001</v>
      </c>
      <c r="AW9">
        <v>0</v>
      </c>
      <c r="AX9">
        <v>1.659519177</v>
      </c>
      <c r="AY9">
        <v>-9.8607569599999998</v>
      </c>
      <c r="AZ9">
        <v>401.47934079999999</v>
      </c>
      <c r="BA9">
        <v>0</v>
      </c>
      <c r="BB9">
        <v>1.8003720459999999</v>
      </c>
      <c r="BC9">
        <v>-9.2998190580000006</v>
      </c>
      <c r="BD9">
        <v>1129.4498860000001</v>
      </c>
    </row>
    <row r="10" spans="1:56" x14ac:dyDescent="0.4">
      <c r="A10">
        <v>0</v>
      </c>
      <c r="B10">
        <v>3.3314870939999999</v>
      </c>
      <c r="C10">
        <v>-4.2720180230000002</v>
      </c>
      <c r="D10">
        <v>0.34892234999999999</v>
      </c>
      <c r="E10">
        <v>0</v>
      </c>
      <c r="F10">
        <v>3.5670472076129398</v>
      </c>
      <c r="G10">
        <v>-4.1388719950609696</v>
      </c>
      <c r="H10">
        <v>62.839520477922598</v>
      </c>
      <c r="I10">
        <v>0</v>
      </c>
      <c r="J10">
        <v>2.831627283</v>
      </c>
      <c r="K10">
        <v>-2.0395913999999999</v>
      </c>
      <c r="L10">
        <v>5.166905549</v>
      </c>
      <c r="M10">
        <v>0</v>
      </c>
      <c r="N10">
        <v>2.5205959442763599</v>
      </c>
      <c r="O10">
        <v>-6.1479357285909204</v>
      </c>
      <c r="P10">
        <v>154.52814785699499</v>
      </c>
      <c r="Q10">
        <v>0</v>
      </c>
      <c r="R10">
        <v>5.1447947740000002</v>
      </c>
      <c r="S10">
        <v>-1.7818709779999999</v>
      </c>
      <c r="T10">
        <v>83.09819023</v>
      </c>
      <c r="U10">
        <v>0</v>
      </c>
      <c r="V10">
        <v>1.9798636813951001</v>
      </c>
      <c r="W10">
        <v>-9.0427045152454095</v>
      </c>
      <c r="X10">
        <v>3837.6410374410302</v>
      </c>
      <c r="Y10">
        <v>0</v>
      </c>
      <c r="Z10">
        <v>2.18073707818434</v>
      </c>
      <c r="AA10">
        <v>-1.3600716778866599</v>
      </c>
      <c r="AB10">
        <v>86.418018468000795</v>
      </c>
      <c r="AC10">
        <v>0</v>
      </c>
      <c r="AD10">
        <v>3.2134014579999999</v>
      </c>
      <c r="AE10">
        <v>-1.4732601359999999</v>
      </c>
      <c r="AF10">
        <v>12.076694229999999</v>
      </c>
      <c r="AG10">
        <v>0</v>
      </c>
      <c r="AH10">
        <v>1.85767029945124</v>
      </c>
      <c r="AI10">
        <v>-9.4970065508208901</v>
      </c>
      <c r="AJ10">
        <v>189.208037281001</v>
      </c>
      <c r="AK10">
        <v>0</v>
      </c>
      <c r="AL10">
        <v>2.1134336669999998</v>
      </c>
      <c r="AM10">
        <v>-7.6997193770000001</v>
      </c>
      <c r="AN10">
        <v>219.90612770000001</v>
      </c>
      <c r="AO10">
        <v>0</v>
      </c>
      <c r="AP10">
        <v>1.84690090212258</v>
      </c>
      <c r="AQ10">
        <v>-8.9828886897342102</v>
      </c>
      <c r="AR10">
        <v>166.85242469300201</v>
      </c>
      <c r="AS10">
        <v>0</v>
      </c>
      <c r="AT10">
        <v>2.2375631180000002</v>
      </c>
      <c r="AU10">
        <v>-7.0616122590000003</v>
      </c>
      <c r="AV10">
        <v>567.70807379999997</v>
      </c>
      <c r="AW10">
        <v>0</v>
      </c>
      <c r="AX10">
        <v>1.6626197659999999</v>
      </c>
      <c r="AY10">
        <v>-9.8790065640000009</v>
      </c>
      <c r="AZ10">
        <v>420.24932469999999</v>
      </c>
      <c r="BA10">
        <v>0</v>
      </c>
      <c r="BB10">
        <v>2.0851475769999999</v>
      </c>
      <c r="BC10">
        <v>-7.929419996</v>
      </c>
      <c r="BD10">
        <v>457.67905259999998</v>
      </c>
    </row>
    <row r="11" spans="1:56" x14ac:dyDescent="0.4">
      <c r="A11">
        <v>0</v>
      </c>
      <c r="B11">
        <v>3.6236966599999998</v>
      </c>
      <c r="C11">
        <v>-2.6276647789999998</v>
      </c>
      <c r="D11">
        <v>0.35921553499999997</v>
      </c>
      <c r="E11">
        <v>0</v>
      </c>
      <c r="F11">
        <v>4.4012840281067698</v>
      </c>
      <c r="G11">
        <v>-4.7824978446945501</v>
      </c>
      <c r="H11">
        <v>46.774281569057997</v>
      </c>
      <c r="I11">
        <v>0</v>
      </c>
      <c r="J11">
        <v>2.0430512950000002</v>
      </c>
      <c r="K11">
        <v>-7.2060649459999997</v>
      </c>
      <c r="L11">
        <v>5.8835187900000001</v>
      </c>
      <c r="M11">
        <v>0</v>
      </c>
      <c r="N11">
        <v>2.9726155745683802</v>
      </c>
      <c r="O11">
        <v>-2.2853112693062498</v>
      </c>
      <c r="P11">
        <v>52.355174601005203</v>
      </c>
      <c r="Q11">
        <v>0</v>
      </c>
      <c r="R11">
        <v>2.7948435329999999</v>
      </c>
      <c r="S11">
        <v>-3.0887301599999999</v>
      </c>
      <c r="T11">
        <v>48.948619059999999</v>
      </c>
      <c r="U11">
        <v>0</v>
      </c>
      <c r="V11">
        <v>1.82922999711548</v>
      </c>
      <c r="W11">
        <v>-8.7725962427559505</v>
      </c>
      <c r="X11">
        <v>3831.6013739769601</v>
      </c>
      <c r="Y11">
        <v>0</v>
      </c>
      <c r="Z11">
        <v>1.7575855850373401</v>
      </c>
      <c r="AA11">
        <v>-9.6209861775018108</v>
      </c>
      <c r="AB11">
        <v>87.640264764006105</v>
      </c>
      <c r="AC11">
        <v>0</v>
      </c>
      <c r="AD11">
        <v>1.596651475</v>
      </c>
      <c r="AE11">
        <v>-9.8565728769999996</v>
      </c>
      <c r="AF11">
        <v>430.59820079999997</v>
      </c>
      <c r="AG11">
        <v>0</v>
      </c>
      <c r="AH11">
        <v>2.16592221972292</v>
      </c>
      <c r="AI11">
        <v>-7.5749506582300103</v>
      </c>
      <c r="AJ11">
        <v>190.06266437200199</v>
      </c>
      <c r="AK11">
        <v>0</v>
      </c>
      <c r="AL11">
        <v>1.774065311</v>
      </c>
      <c r="AM11">
        <v>-9.6985251209999994</v>
      </c>
      <c r="AN11">
        <v>587.6074989</v>
      </c>
      <c r="AO11">
        <v>0</v>
      </c>
      <c r="AP11">
        <v>2.1912967597213702</v>
      </c>
      <c r="AQ11">
        <v>-7.4024343139438296</v>
      </c>
      <c r="AR11">
        <v>230.053557092993</v>
      </c>
      <c r="AS11">
        <v>0</v>
      </c>
      <c r="AT11">
        <v>3.1081642309999999</v>
      </c>
      <c r="AU11">
        <v>-2.9968620939999999</v>
      </c>
      <c r="AV11">
        <v>261.8840386</v>
      </c>
      <c r="AW11">
        <v>0</v>
      </c>
      <c r="AX11">
        <v>1.76883345</v>
      </c>
      <c r="AY11">
        <v>-9.3829750349999994</v>
      </c>
      <c r="AZ11">
        <v>419.82756490000003</v>
      </c>
      <c r="BA11">
        <v>0</v>
      </c>
      <c r="BB11">
        <v>2.551105138</v>
      </c>
      <c r="BC11">
        <v>-6.1036264009999996</v>
      </c>
      <c r="BD11">
        <v>270.3947488</v>
      </c>
    </row>
    <row r="12" spans="1:56" x14ac:dyDescent="0.4">
      <c r="A12">
        <v>0</v>
      </c>
      <c r="B12">
        <v>1.987328293</v>
      </c>
      <c r="C12">
        <v>-1.229525668</v>
      </c>
      <c r="D12">
        <v>0.34282682599999997</v>
      </c>
      <c r="E12">
        <v>0</v>
      </c>
      <c r="F12">
        <v>2.6973697965746899</v>
      </c>
      <c r="G12">
        <v>-9.5692415047840491</v>
      </c>
      <c r="H12">
        <v>565.41451272205404</v>
      </c>
      <c r="I12">
        <v>0</v>
      </c>
      <c r="J12">
        <v>2.7355091100000002</v>
      </c>
      <c r="K12">
        <v>-1.917248466</v>
      </c>
      <c r="L12">
        <v>4.4453370100000003</v>
      </c>
      <c r="M12">
        <v>0</v>
      </c>
      <c r="N12">
        <v>1.61248096906294</v>
      </c>
      <c r="O12">
        <v>-8.8445499751125993</v>
      </c>
      <c r="P12">
        <v>182.00380019099899</v>
      </c>
      <c r="Q12">
        <v>0</v>
      </c>
      <c r="R12">
        <v>2.816583015</v>
      </c>
      <c r="S12">
        <v>-8.0161239890000004</v>
      </c>
      <c r="T12">
        <v>81.52554567</v>
      </c>
      <c r="U12">
        <v>0</v>
      </c>
      <c r="V12">
        <v>1.7420229538368599</v>
      </c>
      <c r="W12">
        <v>-9.8337635455394192</v>
      </c>
      <c r="X12">
        <v>2416.4477726499299</v>
      </c>
      <c r="Y12">
        <v>0</v>
      </c>
      <c r="Z12">
        <v>2.2469640826804</v>
      </c>
      <c r="AA12">
        <v>-7.2584435242301399</v>
      </c>
      <c r="AB12">
        <v>84.4463513439986</v>
      </c>
      <c r="AC12">
        <v>0</v>
      </c>
      <c r="AD12">
        <v>2.2726716910000002</v>
      </c>
      <c r="AE12">
        <v>-7.0187655260000001</v>
      </c>
      <c r="AF12">
        <v>195.13215489999999</v>
      </c>
      <c r="AG12">
        <v>0</v>
      </c>
      <c r="AH12">
        <v>1.79948616854345</v>
      </c>
      <c r="AI12">
        <v>-9.6632837998088892</v>
      </c>
      <c r="AJ12">
        <v>119.370787716994</v>
      </c>
      <c r="AK12">
        <v>0</v>
      </c>
      <c r="AL12">
        <v>2.2992836200000002</v>
      </c>
      <c r="AM12">
        <v>-8.3903348270000002</v>
      </c>
      <c r="AN12">
        <v>211.12851649999999</v>
      </c>
      <c r="AO12">
        <v>0</v>
      </c>
      <c r="AP12">
        <v>3.03203374086144</v>
      </c>
      <c r="AQ12">
        <v>-3.2107549216862301</v>
      </c>
      <c r="AR12">
        <v>197.35900774000001</v>
      </c>
      <c r="AS12">
        <v>0</v>
      </c>
      <c r="AT12">
        <v>1.6841109160000001</v>
      </c>
      <c r="AU12">
        <v>-9.7336581219999996</v>
      </c>
      <c r="AV12">
        <v>706.7064828</v>
      </c>
      <c r="AW12">
        <v>0</v>
      </c>
      <c r="AX12">
        <v>2.12709488</v>
      </c>
      <c r="AY12">
        <v>-7.7618222709999998</v>
      </c>
      <c r="AZ12">
        <v>516.96044610000001</v>
      </c>
      <c r="BA12">
        <v>0</v>
      </c>
      <c r="BB12">
        <v>1.654288982</v>
      </c>
      <c r="BC12">
        <v>-9.866563609</v>
      </c>
      <c r="BD12">
        <v>988.45619850000003</v>
      </c>
    </row>
    <row r="13" spans="1:56" x14ac:dyDescent="0.4">
      <c r="A13">
        <v>0</v>
      </c>
      <c r="B13">
        <v>3.6143759809999998</v>
      </c>
      <c r="C13">
        <v>-2.1288667010000002</v>
      </c>
      <c r="D13">
        <v>0.286308638</v>
      </c>
      <c r="E13">
        <v>0</v>
      </c>
      <c r="F13">
        <v>3.3462012211508498</v>
      </c>
      <c r="G13">
        <v>-2.07889437972546</v>
      </c>
      <c r="H13">
        <v>31.222677176119699</v>
      </c>
      <c r="I13">
        <v>0</v>
      </c>
      <c r="J13">
        <v>2.2392119730000002</v>
      </c>
      <c r="K13">
        <v>-4.9234731030000001</v>
      </c>
      <c r="L13">
        <v>5.2354746800000003</v>
      </c>
      <c r="M13">
        <v>0</v>
      </c>
      <c r="N13">
        <v>2.5428946259756602</v>
      </c>
      <c r="O13">
        <v>-1.6511417238252699</v>
      </c>
      <c r="P13">
        <v>16.0993055739963</v>
      </c>
      <c r="Q13">
        <v>0</v>
      </c>
      <c r="R13">
        <v>1.8405296900000001</v>
      </c>
      <c r="S13">
        <v>-8.8796068399999992</v>
      </c>
      <c r="T13">
        <v>79.862763670000007</v>
      </c>
      <c r="U13">
        <v>0</v>
      </c>
      <c r="V13">
        <v>1.7545782527346001</v>
      </c>
      <c r="W13">
        <v>-9.8320445571125799</v>
      </c>
      <c r="X13">
        <v>1381.9260236350201</v>
      </c>
      <c r="Y13">
        <v>0</v>
      </c>
      <c r="Z13">
        <v>1.98828516470126</v>
      </c>
      <c r="AA13">
        <v>-8.5807185275620004</v>
      </c>
      <c r="AB13">
        <v>76.1909065770014</v>
      </c>
      <c r="AC13">
        <v>0</v>
      </c>
      <c r="AD13">
        <v>1.9034306270000001</v>
      </c>
      <c r="AE13">
        <v>-8.8404790890000005</v>
      </c>
      <c r="AF13">
        <v>531.59621300000003</v>
      </c>
      <c r="AG13">
        <v>0</v>
      </c>
      <c r="AH13">
        <v>2.1871972873524301</v>
      </c>
      <c r="AI13">
        <v>-8.3939082032091594</v>
      </c>
      <c r="AJ13">
        <v>131.22380775300499</v>
      </c>
      <c r="AK13">
        <v>0</v>
      </c>
      <c r="AL13">
        <v>2.1602016279999998</v>
      </c>
      <c r="AM13">
        <v>-1.380935829</v>
      </c>
      <c r="AN13">
        <v>19.11831475</v>
      </c>
      <c r="AO13">
        <v>0</v>
      </c>
      <c r="AP13">
        <v>1.67340148414468</v>
      </c>
      <c r="AQ13">
        <v>-9.8253933020468196</v>
      </c>
      <c r="AR13">
        <v>125.388999907008</v>
      </c>
      <c r="AS13">
        <v>0</v>
      </c>
      <c r="AT13">
        <v>1.682973863</v>
      </c>
      <c r="AU13">
        <v>-9.7498184989999999</v>
      </c>
      <c r="AV13">
        <v>697.94197210000004</v>
      </c>
      <c r="AW13">
        <v>0</v>
      </c>
      <c r="AX13">
        <v>2.4881788889999998</v>
      </c>
      <c r="AY13">
        <v>-6.2042050780000002</v>
      </c>
      <c r="AZ13">
        <v>421.52240019999999</v>
      </c>
      <c r="BA13">
        <v>0</v>
      </c>
      <c r="BB13">
        <v>1.744979442</v>
      </c>
      <c r="BC13">
        <v>-9.5195974759999995</v>
      </c>
      <c r="BD13">
        <v>673.30691139999999</v>
      </c>
    </row>
    <row r="14" spans="1:56" x14ac:dyDescent="0.4">
      <c r="A14">
        <v>0</v>
      </c>
      <c r="B14">
        <v>1.9843619050000001</v>
      </c>
      <c r="C14">
        <v>-3.6305291610000001</v>
      </c>
      <c r="D14">
        <v>0.36788880099999999</v>
      </c>
      <c r="E14">
        <v>0</v>
      </c>
      <c r="F14">
        <v>2.4886627982846399</v>
      </c>
      <c r="G14">
        <v>-9.78700543461715</v>
      </c>
      <c r="H14">
        <v>24.4798256650101</v>
      </c>
      <c r="I14">
        <v>0</v>
      </c>
      <c r="J14">
        <v>1.9751490949999999</v>
      </c>
      <c r="K14">
        <v>-6.4392735029999999</v>
      </c>
      <c r="L14">
        <v>5.049246772</v>
      </c>
      <c r="M14">
        <v>0</v>
      </c>
      <c r="N14">
        <v>2.2338939822141302</v>
      </c>
      <c r="O14">
        <v>-6.0431029185039202</v>
      </c>
      <c r="P14">
        <v>803.07247462699797</v>
      </c>
      <c r="Q14">
        <v>0</v>
      </c>
      <c r="R14">
        <v>2.8234395480000001</v>
      </c>
      <c r="S14">
        <v>-2.24512825</v>
      </c>
      <c r="T14">
        <v>56.521462280000001</v>
      </c>
      <c r="U14">
        <v>0</v>
      </c>
      <c r="V14">
        <v>1.72115018837329</v>
      </c>
      <c r="W14">
        <v>-9.8471497113253594</v>
      </c>
      <c r="X14">
        <v>971.99606992897998</v>
      </c>
      <c r="Y14">
        <v>0</v>
      </c>
      <c r="Z14">
        <v>2.62082054782609</v>
      </c>
      <c r="AA14">
        <v>-1.3673887270593099</v>
      </c>
      <c r="AB14">
        <v>87.723041936987997</v>
      </c>
      <c r="AC14">
        <v>0</v>
      </c>
      <c r="AD14">
        <v>1.652232205</v>
      </c>
      <c r="AE14">
        <v>-9.7799448380000005</v>
      </c>
      <c r="AF14">
        <v>813.73167990000002</v>
      </c>
      <c r="AG14">
        <v>0</v>
      </c>
      <c r="AH14">
        <v>1.7381696551386301</v>
      </c>
      <c r="AI14">
        <v>-9.7178543625676106</v>
      </c>
      <c r="AJ14">
        <v>138.22237437000101</v>
      </c>
      <c r="AK14">
        <v>0</v>
      </c>
      <c r="AL14">
        <v>2.1956354440000001</v>
      </c>
      <c r="AM14">
        <v>-8.2589115970000009</v>
      </c>
      <c r="AN14">
        <v>255.38231350000001</v>
      </c>
      <c r="AO14">
        <v>0</v>
      </c>
      <c r="AP14">
        <v>1.69505180722249</v>
      </c>
      <c r="AQ14">
        <v>-9.6861265732139206</v>
      </c>
      <c r="AR14">
        <v>145.35027714500001</v>
      </c>
      <c r="AS14">
        <v>0</v>
      </c>
      <c r="AT14">
        <v>1.513881249</v>
      </c>
      <c r="AU14">
        <v>-9.9636772479999998</v>
      </c>
      <c r="AV14">
        <v>754.22052450000001</v>
      </c>
      <c r="AW14">
        <v>0</v>
      </c>
      <c r="AX14">
        <v>1.660980235</v>
      </c>
      <c r="AY14">
        <v>-9.8696529230000003</v>
      </c>
      <c r="AZ14">
        <v>423.63596819999998</v>
      </c>
      <c r="BA14">
        <v>0</v>
      </c>
      <c r="BB14">
        <v>1.482141943</v>
      </c>
      <c r="BC14">
        <v>-9.9584792049999997</v>
      </c>
      <c r="BD14">
        <v>832.3049469</v>
      </c>
    </row>
    <row r="15" spans="1:56" x14ac:dyDescent="0.4">
      <c r="A15">
        <v>0</v>
      </c>
      <c r="B15">
        <v>2.6901539470000002</v>
      </c>
      <c r="C15">
        <v>-3.8556970480000001</v>
      </c>
      <c r="D15">
        <v>0.37247444299999999</v>
      </c>
      <c r="E15">
        <v>0</v>
      </c>
      <c r="F15">
        <v>2.4674637896039</v>
      </c>
      <c r="G15">
        <v>-4.3483063086140099</v>
      </c>
      <c r="H15">
        <v>473.26565303001502</v>
      </c>
      <c r="I15">
        <v>0</v>
      </c>
      <c r="J15">
        <v>2.3786954910000002</v>
      </c>
      <c r="K15">
        <v>-2.6960379159999999</v>
      </c>
      <c r="L15">
        <v>4.9972999869999999</v>
      </c>
      <c r="M15">
        <v>0</v>
      </c>
      <c r="N15">
        <v>2.3023458120724798</v>
      </c>
      <c r="O15">
        <v>-5.5202918895573596</v>
      </c>
      <c r="P15">
        <v>127.110342943007</v>
      </c>
      <c r="Q15">
        <v>0</v>
      </c>
      <c r="R15">
        <v>4.7087754420000003</v>
      </c>
      <c r="S15">
        <v>-1.574691772</v>
      </c>
      <c r="T15">
        <v>82.145898149999994</v>
      </c>
      <c r="U15">
        <v>0</v>
      </c>
      <c r="V15">
        <v>1.4938146005031301</v>
      </c>
      <c r="W15">
        <v>-9.9850832206122107</v>
      </c>
      <c r="X15">
        <v>931.63116213900503</v>
      </c>
      <c r="Y15">
        <v>0</v>
      </c>
      <c r="Z15">
        <v>1.8033621460661999</v>
      </c>
      <c r="AA15">
        <v>-9.3574563976190408</v>
      </c>
      <c r="AB15">
        <v>77.3965478589962</v>
      </c>
      <c r="AC15">
        <v>0</v>
      </c>
      <c r="AD15">
        <v>1.738138376</v>
      </c>
      <c r="AE15">
        <v>-9.5280317100000005</v>
      </c>
      <c r="AF15">
        <v>727.39399779999997</v>
      </c>
      <c r="AG15">
        <v>0</v>
      </c>
      <c r="AH15">
        <v>2.4882359239833098</v>
      </c>
      <c r="AI15">
        <v>-1.4844247926412599</v>
      </c>
      <c r="AJ15">
        <v>131.264596886991</v>
      </c>
      <c r="AK15">
        <v>0</v>
      </c>
      <c r="AL15">
        <v>1.3482590219999999</v>
      </c>
      <c r="AM15">
        <v>-9.9463069179999994</v>
      </c>
      <c r="AN15">
        <v>501.71239989999998</v>
      </c>
      <c r="AO15">
        <v>0</v>
      </c>
      <c r="AP15">
        <v>1.72789227276822</v>
      </c>
      <c r="AQ15">
        <v>-9.7827068839899294</v>
      </c>
      <c r="AR15">
        <v>195.447335778997</v>
      </c>
      <c r="AS15">
        <v>0</v>
      </c>
      <c r="AT15">
        <v>1.5225573029999999</v>
      </c>
      <c r="AU15">
        <v>-9.9341227760000006</v>
      </c>
      <c r="AV15">
        <v>656.05361719999996</v>
      </c>
      <c r="AW15">
        <v>0</v>
      </c>
      <c r="AX15">
        <v>1.712434585</v>
      </c>
      <c r="AY15">
        <v>-9.6469066340000005</v>
      </c>
      <c r="AZ15">
        <v>301.50724969999999</v>
      </c>
      <c r="BA15">
        <v>0</v>
      </c>
      <c r="BB15">
        <v>1.7296102550000001</v>
      </c>
      <c r="BC15">
        <v>-9.5608019970000004</v>
      </c>
      <c r="BD15">
        <v>750.29018889999998</v>
      </c>
    </row>
    <row r="16" spans="1:56" x14ac:dyDescent="0.4">
      <c r="A16">
        <v>0</v>
      </c>
      <c r="B16">
        <v>3.4303359659999999</v>
      </c>
      <c r="C16">
        <v>-1.913108496</v>
      </c>
      <c r="D16">
        <v>0.36972213599999998</v>
      </c>
      <c r="E16">
        <v>0</v>
      </c>
      <c r="F16">
        <v>4.3405251239325802</v>
      </c>
      <c r="G16">
        <v>-5.2118977373405802</v>
      </c>
      <c r="H16">
        <v>19.552371148020001</v>
      </c>
      <c r="I16">
        <v>0</v>
      </c>
      <c r="J16">
        <v>3.0137298010000002</v>
      </c>
      <c r="K16">
        <v>-3.2613325830000002</v>
      </c>
      <c r="L16">
        <v>5.0099231460000002</v>
      </c>
      <c r="M16">
        <v>0</v>
      </c>
      <c r="N16">
        <v>2.3786954909338101</v>
      </c>
      <c r="O16">
        <v>-2.6960379156769498</v>
      </c>
      <c r="P16">
        <v>25.160333534993601</v>
      </c>
      <c r="Q16">
        <v>0</v>
      </c>
      <c r="R16">
        <v>2.014914986</v>
      </c>
      <c r="S16">
        <v>-8.6082980849999995</v>
      </c>
      <c r="T16">
        <v>55.815750139999999</v>
      </c>
      <c r="U16">
        <v>0</v>
      </c>
      <c r="V16">
        <v>1.6894829836726999</v>
      </c>
      <c r="W16">
        <v>-9.8852983076353294</v>
      </c>
      <c r="X16">
        <v>803.17114443599701</v>
      </c>
      <c r="Y16">
        <v>0</v>
      </c>
      <c r="Z16">
        <v>1.8345640911721299</v>
      </c>
      <c r="AA16">
        <v>-9.4507625193862506</v>
      </c>
      <c r="AB16">
        <v>109.138558281003</v>
      </c>
      <c r="AC16">
        <v>0</v>
      </c>
      <c r="AD16">
        <v>2.1842094329999999</v>
      </c>
      <c r="AE16">
        <v>-1.3550019200000001</v>
      </c>
      <c r="AF16">
        <v>21.036217539999999</v>
      </c>
      <c r="AG16">
        <v>0</v>
      </c>
      <c r="AH16">
        <v>2.13858707578264</v>
      </c>
      <c r="AI16">
        <v>-8.6863530382620304</v>
      </c>
      <c r="AJ16">
        <v>191.017253554993</v>
      </c>
      <c r="AK16">
        <v>0</v>
      </c>
      <c r="AL16">
        <v>1.9333008249999999</v>
      </c>
      <c r="AM16">
        <v>-8.6832167340000002</v>
      </c>
      <c r="AN16">
        <v>333.78581869999999</v>
      </c>
      <c r="AO16">
        <v>0</v>
      </c>
      <c r="AP16">
        <v>2.6646262655395798</v>
      </c>
      <c r="AQ16">
        <v>-5.3530931624445603</v>
      </c>
      <c r="AR16">
        <v>227.226047029005</v>
      </c>
      <c r="AS16">
        <v>0</v>
      </c>
      <c r="AT16">
        <v>2.8627871489999999</v>
      </c>
      <c r="AU16">
        <v>-5.1336562179999996</v>
      </c>
      <c r="AV16">
        <v>196.0177492</v>
      </c>
      <c r="AW16">
        <v>0</v>
      </c>
      <c r="AX16">
        <v>1.6813223020000001</v>
      </c>
      <c r="AY16">
        <v>-9.7851960059999996</v>
      </c>
      <c r="AZ16">
        <v>301.09368030000002</v>
      </c>
      <c r="BA16">
        <v>0</v>
      </c>
      <c r="BB16">
        <v>2.7720886400000002</v>
      </c>
      <c r="BC16">
        <v>-1.582051769</v>
      </c>
      <c r="BD16">
        <v>70.291472249999998</v>
      </c>
    </row>
    <row r="17" spans="1:56" x14ac:dyDescent="0.4">
      <c r="A17">
        <v>0</v>
      </c>
      <c r="B17">
        <v>3.1941010969999999</v>
      </c>
      <c r="C17">
        <v>-1.709412194</v>
      </c>
      <c r="D17">
        <v>0.35223252300000002</v>
      </c>
      <c r="E17">
        <v>0</v>
      </c>
      <c r="F17">
        <v>2.4179392492719298</v>
      </c>
      <c r="G17">
        <v>-1.4987293547915801</v>
      </c>
      <c r="H17">
        <v>267.60746039380302</v>
      </c>
      <c r="I17">
        <v>0</v>
      </c>
      <c r="J17">
        <v>2.1101294259999999</v>
      </c>
      <c r="K17">
        <v>-6.7822976879999999</v>
      </c>
      <c r="L17">
        <v>5.1697604070000001</v>
      </c>
      <c r="M17">
        <v>0</v>
      </c>
      <c r="N17">
        <v>2.8874329356398301</v>
      </c>
      <c r="O17">
        <v>-2.8191430413120302</v>
      </c>
      <c r="P17">
        <v>61.712821710010701</v>
      </c>
      <c r="Q17">
        <v>0</v>
      </c>
      <c r="R17">
        <v>1.9086975049999999</v>
      </c>
      <c r="S17">
        <v>-9.582226854</v>
      </c>
      <c r="T17">
        <v>82.572439630000005</v>
      </c>
      <c r="U17">
        <v>0</v>
      </c>
      <c r="V17">
        <v>1.45732965741646</v>
      </c>
      <c r="W17">
        <v>-9.9836226891619493</v>
      </c>
      <c r="X17">
        <v>700.79349159100002</v>
      </c>
      <c r="Y17">
        <v>0</v>
      </c>
      <c r="Z17">
        <v>2.4299151212682899</v>
      </c>
      <c r="AA17">
        <v>-6.39626115116093</v>
      </c>
      <c r="AB17">
        <v>87.024462564004295</v>
      </c>
      <c r="AC17">
        <v>0</v>
      </c>
      <c r="AD17">
        <v>1.578769337</v>
      </c>
      <c r="AE17">
        <v>-9.8627225959999993</v>
      </c>
      <c r="AF17">
        <v>725.81837419999999</v>
      </c>
      <c r="AG17">
        <v>0</v>
      </c>
      <c r="AH17">
        <v>1.9159309666736</v>
      </c>
      <c r="AI17">
        <v>-8.84620504971139</v>
      </c>
      <c r="AJ17">
        <v>189.91257008799499</v>
      </c>
      <c r="AK17">
        <v>0</v>
      </c>
      <c r="AL17">
        <v>1.6069406239999999</v>
      </c>
      <c r="AM17">
        <v>-9.8341948529999996</v>
      </c>
      <c r="AN17">
        <v>351.12940700000001</v>
      </c>
      <c r="AO17">
        <v>0</v>
      </c>
      <c r="AP17">
        <v>1.9306167105666701</v>
      </c>
      <c r="AQ17">
        <v>-9.2905919548240803</v>
      </c>
      <c r="AR17">
        <v>167.497745414002</v>
      </c>
      <c r="AS17">
        <v>0</v>
      </c>
      <c r="AT17">
        <v>2.1682117440000002</v>
      </c>
      <c r="AU17">
        <v>-8.8220519520000007</v>
      </c>
      <c r="AV17">
        <v>273.49046820000001</v>
      </c>
      <c r="AW17">
        <v>0</v>
      </c>
      <c r="AX17">
        <v>1.7087376860000001</v>
      </c>
      <c r="AY17">
        <v>-9.6685940230000007</v>
      </c>
      <c r="AZ17">
        <v>400.55001829999998</v>
      </c>
      <c r="BA17">
        <v>0</v>
      </c>
      <c r="BB17">
        <v>2.4941767179999998</v>
      </c>
      <c r="BC17">
        <v>-5.8960462659999999</v>
      </c>
      <c r="BD17">
        <v>301.98810789999999</v>
      </c>
    </row>
    <row r="18" spans="1:56" x14ac:dyDescent="0.4">
      <c r="A18">
        <v>0</v>
      </c>
      <c r="B18">
        <v>1.8436378600000001</v>
      </c>
      <c r="C18">
        <v>-1.479935861</v>
      </c>
      <c r="D18">
        <v>0.37942909000000002</v>
      </c>
      <c r="E18">
        <v>0</v>
      </c>
      <c r="F18">
        <v>1.8436378602971299</v>
      </c>
      <c r="G18">
        <v>-1.47993586114772</v>
      </c>
      <c r="H18">
        <v>4.8970820058602804</v>
      </c>
      <c r="I18">
        <v>0</v>
      </c>
      <c r="J18">
        <v>2.3600957889999998</v>
      </c>
      <c r="K18">
        <v>-4.212878313</v>
      </c>
      <c r="L18">
        <v>4.4985716130000002</v>
      </c>
      <c r="M18">
        <v>0</v>
      </c>
      <c r="N18">
        <v>2.1785486129917802</v>
      </c>
      <c r="O18">
        <v>-8.0079759596009499</v>
      </c>
      <c r="P18">
        <v>175.73685589899799</v>
      </c>
      <c r="Q18">
        <v>0</v>
      </c>
      <c r="R18">
        <v>2.7980734869999999</v>
      </c>
      <c r="S18">
        <v>-6.3009157919999996</v>
      </c>
      <c r="T18">
        <v>83.565922920000006</v>
      </c>
      <c r="U18">
        <v>0</v>
      </c>
      <c r="V18">
        <v>1.5648620678593499</v>
      </c>
      <c r="W18">
        <v>-9.9189927369303206</v>
      </c>
      <c r="X18">
        <v>509.12399017997001</v>
      </c>
      <c r="Y18">
        <v>0</v>
      </c>
      <c r="Z18">
        <v>2.3221013752994399</v>
      </c>
      <c r="AA18">
        <v>-6.6727239648171297</v>
      </c>
      <c r="AB18">
        <v>103.12542255799001</v>
      </c>
      <c r="AC18">
        <v>0</v>
      </c>
      <c r="AD18">
        <v>1.8475713899999999</v>
      </c>
      <c r="AE18">
        <v>-9.089491593</v>
      </c>
      <c r="AF18">
        <v>636.56350769999995</v>
      </c>
      <c r="AG18">
        <v>0</v>
      </c>
      <c r="AH18">
        <v>1.8742520683892101</v>
      </c>
      <c r="AI18">
        <v>-9.2199704293548592</v>
      </c>
      <c r="AJ18">
        <v>137.402846291006</v>
      </c>
      <c r="AK18">
        <v>0</v>
      </c>
      <c r="AL18">
        <v>1.9214310450000001</v>
      </c>
      <c r="AM18">
        <v>-9.1165264110000006</v>
      </c>
      <c r="AN18">
        <v>936.73921919999998</v>
      </c>
      <c r="AO18">
        <v>0</v>
      </c>
      <c r="AP18">
        <v>1.6804579034942799</v>
      </c>
      <c r="AQ18">
        <v>-9.7387284086662103</v>
      </c>
      <c r="AR18">
        <v>124.25212402900701</v>
      </c>
      <c r="AS18">
        <v>0</v>
      </c>
      <c r="AT18">
        <v>2.1973069380000001</v>
      </c>
      <c r="AU18">
        <v>-7.2492433519999997</v>
      </c>
      <c r="AV18">
        <v>296.50371419999999</v>
      </c>
      <c r="AW18">
        <v>0</v>
      </c>
      <c r="AX18">
        <v>1.6610182120000001</v>
      </c>
      <c r="AY18">
        <v>-9.8696218170000005</v>
      </c>
      <c r="AZ18">
        <v>299.4159879</v>
      </c>
      <c r="BA18">
        <v>0</v>
      </c>
      <c r="BB18">
        <v>1.5939218209999999</v>
      </c>
      <c r="BC18">
        <v>-9.9394783259999997</v>
      </c>
      <c r="BD18">
        <v>1378.8564690000001</v>
      </c>
    </row>
    <row r="19" spans="1:56" x14ac:dyDescent="0.4">
      <c r="A19">
        <v>0</v>
      </c>
      <c r="B19">
        <v>1.716325227</v>
      </c>
      <c r="C19">
        <v>-1.590662947</v>
      </c>
      <c r="D19">
        <v>0.49512864200000001</v>
      </c>
      <c r="E19">
        <v>0</v>
      </c>
      <c r="F19">
        <v>2.0086889607392999</v>
      </c>
      <c r="G19">
        <v>-5.6451385327477004</v>
      </c>
      <c r="H19">
        <v>156.66098814504201</v>
      </c>
      <c r="I19">
        <v>0</v>
      </c>
      <c r="J19">
        <v>2.6489826860000001</v>
      </c>
      <c r="K19">
        <v>-4.6059459020000002</v>
      </c>
      <c r="L19">
        <v>4.6017617990000002</v>
      </c>
      <c r="M19">
        <v>0</v>
      </c>
      <c r="N19">
        <v>2.9050406306853498</v>
      </c>
      <c r="O19">
        <v>-7.1108114700282599</v>
      </c>
      <c r="P19">
        <v>97.170069072002605</v>
      </c>
      <c r="Q19">
        <v>0</v>
      </c>
      <c r="R19">
        <v>4.0738507630000003</v>
      </c>
      <c r="S19">
        <v>-3.558059595</v>
      </c>
      <c r="T19">
        <v>55.273441099999999</v>
      </c>
      <c r="U19">
        <v>0</v>
      </c>
      <c r="V19">
        <v>2.6255472521146999</v>
      </c>
      <c r="W19">
        <v>-8.1894774524176395</v>
      </c>
      <c r="X19">
        <v>432.726090437994</v>
      </c>
      <c r="Y19">
        <v>0</v>
      </c>
      <c r="Z19">
        <v>2.4327575202283098</v>
      </c>
      <c r="AA19">
        <v>-6.3821692868270601</v>
      </c>
      <c r="AB19">
        <v>85.055988798005203</v>
      </c>
      <c r="AC19">
        <v>0</v>
      </c>
      <c r="AD19">
        <v>2.4467607830000002</v>
      </c>
      <c r="AE19">
        <v>-6.3025929679999999</v>
      </c>
      <c r="AF19">
        <v>309.67619380000002</v>
      </c>
      <c r="AG19">
        <v>0</v>
      </c>
      <c r="AH19">
        <v>2.8658914079487601</v>
      </c>
      <c r="AI19">
        <v>-2.2475916146460002</v>
      </c>
      <c r="AJ19">
        <v>133.09817054599901</v>
      </c>
      <c r="AK19">
        <v>0</v>
      </c>
      <c r="AL19">
        <v>1.488679914</v>
      </c>
      <c r="AM19">
        <v>-9.9564030999999993</v>
      </c>
      <c r="AN19">
        <v>4023.9290339999998</v>
      </c>
      <c r="AO19">
        <v>0</v>
      </c>
      <c r="AP19">
        <v>2.3198772455885601</v>
      </c>
      <c r="AQ19">
        <v>-8.2126863624186708</v>
      </c>
      <c r="AR19">
        <v>163.816117875001</v>
      </c>
      <c r="AS19">
        <v>0</v>
      </c>
      <c r="AT19">
        <v>2.2662556839999999</v>
      </c>
      <c r="AU19">
        <v>-6.7278693839999999</v>
      </c>
      <c r="AV19">
        <v>270.33804420000001</v>
      </c>
      <c r="AW19">
        <v>0</v>
      </c>
      <c r="AX19">
        <v>2.8191383729999999</v>
      </c>
      <c r="AY19">
        <v>-1.5534098160000001</v>
      </c>
      <c r="AZ19">
        <v>422.41760099999999</v>
      </c>
      <c r="BA19">
        <v>0</v>
      </c>
      <c r="BB19">
        <v>1.7676929699999999</v>
      </c>
      <c r="BC19">
        <v>-9.3969750550000004</v>
      </c>
      <c r="BD19">
        <v>649.06758349999996</v>
      </c>
    </row>
    <row r="20" spans="1:56" x14ac:dyDescent="0.4">
      <c r="A20">
        <v>0</v>
      </c>
      <c r="B20">
        <v>3.664192828</v>
      </c>
      <c r="C20">
        <v>-5.2804276090000002</v>
      </c>
      <c r="D20">
        <v>0.31180934500000002</v>
      </c>
      <c r="E20">
        <v>0</v>
      </c>
      <c r="F20">
        <v>1.7163252272626699</v>
      </c>
      <c r="G20">
        <v>-1.5906629467781299</v>
      </c>
      <c r="H20">
        <v>4.8713424920570096</v>
      </c>
      <c r="I20">
        <v>0</v>
      </c>
      <c r="J20">
        <v>2.6427362570000001</v>
      </c>
      <c r="K20">
        <v>-2.0965664249999998</v>
      </c>
      <c r="L20">
        <v>4.6996635920000003</v>
      </c>
      <c r="M20">
        <v>0</v>
      </c>
      <c r="N20">
        <v>2.78291955457646</v>
      </c>
      <c r="O20">
        <v>-4.5595006778645999</v>
      </c>
      <c r="P20">
        <v>95.238507118003298</v>
      </c>
      <c r="Q20">
        <v>0</v>
      </c>
      <c r="R20">
        <v>1.9663972510000001</v>
      </c>
      <c r="S20">
        <v>-9.4302091059999995</v>
      </c>
      <c r="T20">
        <v>82.734114869999999</v>
      </c>
      <c r="U20">
        <v>0</v>
      </c>
      <c r="V20">
        <v>1.7420789726647901</v>
      </c>
      <c r="W20">
        <v>-9.6682085651142504</v>
      </c>
      <c r="X20">
        <v>420.78299628998502</v>
      </c>
      <c r="Y20">
        <v>0</v>
      </c>
      <c r="Z20">
        <v>2.5820807915748398</v>
      </c>
      <c r="AA20">
        <v>-1.4088259832722501</v>
      </c>
      <c r="AB20">
        <v>137.59348994000101</v>
      </c>
      <c r="AC20">
        <v>0</v>
      </c>
      <c r="AD20">
        <v>2.4018625230000001</v>
      </c>
      <c r="AE20">
        <v>-6.6401281770000002</v>
      </c>
      <c r="AF20">
        <v>364.26770820000002</v>
      </c>
      <c r="AG20">
        <v>0</v>
      </c>
      <c r="AH20">
        <v>4.4876764045019604</v>
      </c>
      <c r="AI20">
        <v>-2.3309205910492099</v>
      </c>
      <c r="AJ20">
        <v>139.79461704999201</v>
      </c>
      <c r="AK20">
        <v>0</v>
      </c>
      <c r="AL20">
        <v>3.0235535119999999</v>
      </c>
      <c r="AM20">
        <v>-2.0734532649999999</v>
      </c>
      <c r="AN20">
        <v>73.488429800000006</v>
      </c>
      <c r="AO20">
        <v>0</v>
      </c>
      <c r="AP20">
        <v>2.1297049285544798</v>
      </c>
      <c r="AQ20">
        <v>-7.5409879145798904</v>
      </c>
      <c r="AR20">
        <v>127.568560957995</v>
      </c>
      <c r="AS20">
        <v>0</v>
      </c>
      <c r="AT20">
        <v>2.9468236330000002</v>
      </c>
      <c r="AU20">
        <v>-4.1149428329999997</v>
      </c>
      <c r="AV20">
        <v>159.3113185</v>
      </c>
      <c r="AW20">
        <v>0</v>
      </c>
      <c r="AX20">
        <v>2.4975318670000002</v>
      </c>
      <c r="AY20">
        <v>-5.9308101469999999</v>
      </c>
      <c r="AZ20">
        <v>520.33711989999995</v>
      </c>
      <c r="BA20">
        <v>0</v>
      </c>
      <c r="BB20">
        <v>1.374021701</v>
      </c>
      <c r="BC20">
        <v>-9.9928825719999992</v>
      </c>
      <c r="BD20">
        <v>1389.7416229999999</v>
      </c>
    </row>
    <row r="21" spans="1:56" x14ac:dyDescent="0.4">
      <c r="A21">
        <v>0</v>
      </c>
      <c r="B21">
        <v>2.9484284230000002</v>
      </c>
      <c r="C21">
        <v>-6.8854135650000003</v>
      </c>
      <c r="D21">
        <v>0.40194723500000001</v>
      </c>
      <c r="E21">
        <v>0</v>
      </c>
      <c r="F21">
        <v>3.8904967128977099</v>
      </c>
      <c r="G21">
        <v>-6.8697592154107001</v>
      </c>
      <c r="H21">
        <v>62.081618817988698</v>
      </c>
      <c r="I21">
        <v>0</v>
      </c>
      <c r="J21">
        <v>2.2623102940000002</v>
      </c>
      <c r="K21">
        <v>-5.0498222960000003</v>
      </c>
      <c r="L21">
        <v>4.8892149260000002</v>
      </c>
      <c r="M21">
        <v>0</v>
      </c>
      <c r="N21">
        <v>2.8049303058647101</v>
      </c>
      <c r="O21">
        <v>-2.8792422315566402</v>
      </c>
      <c r="P21">
        <v>25.196066924996501</v>
      </c>
      <c r="Q21">
        <v>0</v>
      </c>
      <c r="R21">
        <v>1.8422394049999999</v>
      </c>
      <c r="S21">
        <v>-9.0685121350000006</v>
      </c>
      <c r="T21">
        <v>79.313366239999993</v>
      </c>
      <c r="U21">
        <v>0</v>
      </c>
      <c r="V21">
        <v>1.36459128953877</v>
      </c>
      <c r="W21">
        <v>-9.5268717077194491</v>
      </c>
      <c r="X21">
        <v>420.37751145599702</v>
      </c>
      <c r="Y21">
        <v>0</v>
      </c>
      <c r="Z21">
        <v>3.6775727641642302</v>
      </c>
      <c r="AA21">
        <v>-0.62640023080264795</v>
      </c>
      <c r="AB21">
        <v>43.974373118995501</v>
      </c>
      <c r="AC21">
        <v>0</v>
      </c>
      <c r="AD21">
        <v>1.5955047010000001</v>
      </c>
      <c r="AE21">
        <v>-9.8160386279999994</v>
      </c>
      <c r="AF21">
        <v>652.80697480000003</v>
      </c>
      <c r="AG21">
        <v>0</v>
      </c>
      <c r="AH21">
        <v>1.94123241202801</v>
      </c>
      <c r="AI21">
        <v>-9.2746090566304709</v>
      </c>
      <c r="AJ21">
        <v>187.31257707499</v>
      </c>
      <c r="AK21">
        <v>0</v>
      </c>
      <c r="AL21">
        <v>5.0488874690000003</v>
      </c>
      <c r="AM21">
        <v>-2.1674818459999998</v>
      </c>
      <c r="AN21">
        <v>296.24856840000001</v>
      </c>
      <c r="AO21">
        <v>0</v>
      </c>
      <c r="AP21">
        <v>2.3335731078098401</v>
      </c>
      <c r="AQ21">
        <v>-6.6575725998578399</v>
      </c>
      <c r="AR21">
        <v>231.62274723801201</v>
      </c>
      <c r="AS21">
        <v>0</v>
      </c>
      <c r="AT21">
        <v>1.8439142230000001</v>
      </c>
      <c r="AU21">
        <v>-9.1853874639999997</v>
      </c>
      <c r="AV21">
        <v>435.96275439999999</v>
      </c>
      <c r="AW21">
        <v>0</v>
      </c>
      <c r="AX21">
        <v>1.7575880049999999</v>
      </c>
      <c r="AY21">
        <v>-9.4228352199999996</v>
      </c>
      <c r="AZ21">
        <v>199.54773789999999</v>
      </c>
      <c r="BA21">
        <v>0</v>
      </c>
      <c r="BB21">
        <v>1.7170000219999999</v>
      </c>
      <c r="BC21">
        <v>-9.6534537819999997</v>
      </c>
      <c r="BD21">
        <v>665.45951100000002</v>
      </c>
    </row>
    <row r="22" spans="1:56" x14ac:dyDescent="0.4">
      <c r="A22">
        <v>0</v>
      </c>
      <c r="B22">
        <v>3.1805947909999999</v>
      </c>
      <c r="C22">
        <v>-7.1558938339999996</v>
      </c>
      <c r="D22">
        <v>0.33452840099999998</v>
      </c>
      <c r="E22">
        <v>0</v>
      </c>
      <c r="F22">
        <v>2.1488627550440502</v>
      </c>
      <c r="G22">
        <v>-9.8108833484843405</v>
      </c>
      <c r="H22">
        <v>42.6083262981846</v>
      </c>
      <c r="I22">
        <v>0</v>
      </c>
      <c r="J22">
        <v>2.5049762200000001</v>
      </c>
      <c r="K22">
        <v>-3.3752293139999998</v>
      </c>
      <c r="L22">
        <v>5.1397869040000002</v>
      </c>
      <c r="M22">
        <v>0</v>
      </c>
      <c r="N22">
        <v>2.5917310726269398</v>
      </c>
      <c r="O22">
        <v>-7.3364765905213201</v>
      </c>
      <c r="P22">
        <v>204.91179761900199</v>
      </c>
      <c r="Q22">
        <v>0</v>
      </c>
      <c r="R22">
        <v>2.0292598100000001</v>
      </c>
      <c r="S22">
        <v>-7.6997923449999996</v>
      </c>
      <c r="T22">
        <v>79.825509359999998</v>
      </c>
      <c r="U22">
        <v>0</v>
      </c>
      <c r="V22">
        <v>1.78009149862005</v>
      </c>
      <c r="W22">
        <v>-9.5798232289507297</v>
      </c>
      <c r="X22">
        <v>387.57302507999702</v>
      </c>
      <c r="Y22">
        <v>0</v>
      </c>
      <c r="Z22">
        <v>2.3940969452987</v>
      </c>
      <c r="AA22">
        <v>-8.5702687020474002</v>
      </c>
      <c r="AB22">
        <v>44.248192180995801</v>
      </c>
      <c r="AC22">
        <v>0</v>
      </c>
      <c r="AD22">
        <v>2.4653703400000002</v>
      </c>
      <c r="AE22">
        <v>-6.1704695420000002</v>
      </c>
      <c r="AF22">
        <v>364.39255029999998</v>
      </c>
      <c r="AG22">
        <v>0</v>
      </c>
      <c r="AH22">
        <v>3.09134761685005</v>
      </c>
      <c r="AI22">
        <v>-2.5630890899205201</v>
      </c>
      <c r="AJ22">
        <v>133.604764429997</v>
      </c>
      <c r="AK22">
        <v>0</v>
      </c>
      <c r="AL22">
        <v>1.815495758</v>
      </c>
      <c r="AM22">
        <v>-9.5222693110000005</v>
      </c>
      <c r="AN22">
        <v>429.46942419999999</v>
      </c>
      <c r="AO22">
        <v>0</v>
      </c>
      <c r="AP22">
        <v>2.80764721209753</v>
      </c>
      <c r="AQ22">
        <v>-4.2865060818313996</v>
      </c>
      <c r="AR22">
        <v>195.43918406500501</v>
      </c>
      <c r="AS22">
        <v>0</v>
      </c>
      <c r="AT22">
        <v>1.7525778679999999</v>
      </c>
      <c r="AU22">
        <v>-9.4499258400000006</v>
      </c>
      <c r="AV22">
        <v>534.22100560000001</v>
      </c>
      <c r="AW22">
        <v>0</v>
      </c>
      <c r="AX22">
        <v>1.7152149839999999</v>
      </c>
      <c r="AY22">
        <v>-9.6402065829999994</v>
      </c>
      <c r="AZ22">
        <v>340.17110630000002</v>
      </c>
      <c r="BA22">
        <v>0</v>
      </c>
      <c r="BB22">
        <v>1.6748757999999999</v>
      </c>
      <c r="BC22">
        <v>-9.7985399310000005</v>
      </c>
      <c r="BD22">
        <v>691.49617509999996</v>
      </c>
    </row>
    <row r="23" spans="1:56" x14ac:dyDescent="0.4">
      <c r="A23">
        <v>0</v>
      </c>
      <c r="B23">
        <v>3.325534539</v>
      </c>
      <c r="C23">
        <v>-4.0777684580000004</v>
      </c>
      <c r="D23">
        <v>0.47087844099999998</v>
      </c>
      <c r="E23">
        <v>0</v>
      </c>
      <c r="F23">
        <v>1.4970014456484899</v>
      </c>
      <c r="G23">
        <v>-9.9943874395163395</v>
      </c>
      <c r="H23">
        <v>162.34355828305701</v>
      </c>
      <c r="I23">
        <v>0</v>
      </c>
      <c r="J23">
        <v>2.3888257570000002</v>
      </c>
      <c r="K23">
        <v>-6.4650213479999996</v>
      </c>
      <c r="L23">
        <v>4.8491502889999998</v>
      </c>
      <c r="M23">
        <v>0</v>
      </c>
      <c r="N23">
        <v>2.5319627345042099</v>
      </c>
      <c r="O23">
        <v>-4.7805279453875196</v>
      </c>
      <c r="P23">
        <v>56.220773683991801</v>
      </c>
      <c r="Q23">
        <v>0</v>
      </c>
      <c r="R23">
        <v>1.742815995</v>
      </c>
      <c r="S23">
        <v>-9.6778362599999994</v>
      </c>
      <c r="T23">
        <v>84.473492539999995</v>
      </c>
      <c r="U23">
        <v>0</v>
      </c>
      <c r="V23">
        <v>1.53545156126463</v>
      </c>
      <c r="W23">
        <v>-9.1132282434719496</v>
      </c>
      <c r="X23">
        <v>373.06640399797402</v>
      </c>
      <c r="Y23">
        <v>0</v>
      </c>
      <c r="Z23">
        <v>4.0561162459206397</v>
      </c>
      <c r="AA23">
        <v>-0.77232626644391</v>
      </c>
      <c r="AB23">
        <v>44.122464127998597</v>
      </c>
      <c r="AC23">
        <v>0</v>
      </c>
      <c r="AD23">
        <v>2.1506897629999999</v>
      </c>
      <c r="AE23">
        <v>-1.3945698520000001</v>
      </c>
      <c r="AF23">
        <v>22.77206224</v>
      </c>
      <c r="AG23">
        <v>0</v>
      </c>
      <c r="AH23">
        <v>1.99780712917408</v>
      </c>
      <c r="AI23">
        <v>-9.0623909368580904</v>
      </c>
      <c r="AJ23">
        <v>188.21190673400901</v>
      </c>
      <c r="AK23">
        <v>0</v>
      </c>
      <c r="AL23">
        <v>2.8263920769999999</v>
      </c>
      <c r="AM23">
        <v>-2.3446337210000001</v>
      </c>
      <c r="AN23">
        <v>107.8662003</v>
      </c>
      <c r="AO23">
        <v>0</v>
      </c>
      <c r="AP23">
        <v>1.8123181071208101</v>
      </c>
      <c r="AQ23">
        <v>-9.23864185079427</v>
      </c>
      <c r="AR23">
        <v>144.673838582006</v>
      </c>
      <c r="AS23">
        <v>0</v>
      </c>
      <c r="AT23">
        <v>2.4510839870000001</v>
      </c>
      <c r="AU23">
        <v>-1.5616515310000001</v>
      </c>
      <c r="AV23">
        <v>79.270535210000006</v>
      </c>
      <c r="AW23">
        <v>0</v>
      </c>
      <c r="AX23">
        <v>1.721852969</v>
      </c>
      <c r="AY23">
        <v>-9.5667806219999996</v>
      </c>
      <c r="AZ23">
        <v>327.0718124</v>
      </c>
      <c r="BA23">
        <v>0</v>
      </c>
      <c r="BB23">
        <v>1.692700447</v>
      </c>
      <c r="BC23">
        <v>-9.7455059219999995</v>
      </c>
      <c r="BD23">
        <v>789.54148599999996</v>
      </c>
    </row>
    <row r="24" spans="1:56" x14ac:dyDescent="0.4">
      <c r="A24">
        <v>0</v>
      </c>
      <c r="B24">
        <v>3.1963692799999999</v>
      </c>
      <c r="C24">
        <v>-1.7062923780000001</v>
      </c>
      <c r="D24">
        <v>0.48983483100000003</v>
      </c>
      <c r="E24">
        <v>0</v>
      </c>
      <c r="F24">
        <v>1.26331655355738</v>
      </c>
      <c r="G24">
        <v>-1.20500621884489</v>
      </c>
      <c r="H24">
        <v>3.8183193721342801</v>
      </c>
      <c r="I24">
        <v>0</v>
      </c>
      <c r="J24">
        <v>2.1067554610000001</v>
      </c>
      <c r="K24">
        <v>-7.1713195919999997</v>
      </c>
      <c r="L24">
        <v>4.9666542089999997</v>
      </c>
      <c r="M24">
        <v>0</v>
      </c>
      <c r="N24">
        <v>2.10259987485232</v>
      </c>
      <c r="O24">
        <v>-6.4924151168036497</v>
      </c>
      <c r="P24">
        <v>183.39623007000699</v>
      </c>
      <c r="Q24">
        <v>0</v>
      </c>
      <c r="R24">
        <v>2.1060294449999999</v>
      </c>
      <c r="S24">
        <v>-9.1120074049999999</v>
      </c>
      <c r="T24">
        <v>83.209003429999996</v>
      </c>
      <c r="U24">
        <v>0</v>
      </c>
      <c r="V24">
        <v>1.42837966126136</v>
      </c>
      <c r="W24">
        <v>-9.6450146834487906</v>
      </c>
      <c r="X24">
        <v>372.50269292999201</v>
      </c>
      <c r="Y24">
        <v>0</v>
      </c>
      <c r="Z24">
        <v>2.94801468551562</v>
      </c>
      <c r="AA24">
        <v>-1.7600209371286399</v>
      </c>
      <c r="AB24">
        <v>75.831276686003505</v>
      </c>
      <c r="AC24">
        <v>0</v>
      </c>
      <c r="AD24">
        <v>1.655803058</v>
      </c>
      <c r="AE24">
        <v>-9.6405961920000003</v>
      </c>
      <c r="AF24">
        <v>729.93562589999999</v>
      </c>
      <c r="AG24">
        <v>0</v>
      </c>
      <c r="AH24">
        <v>1.8095612028576999</v>
      </c>
      <c r="AI24">
        <v>-9.4961138966033101</v>
      </c>
      <c r="AJ24">
        <v>139.933967221004</v>
      </c>
      <c r="AK24">
        <v>0</v>
      </c>
      <c r="AL24">
        <v>1.8738993079999999</v>
      </c>
      <c r="AM24">
        <v>-9.3936074000000005</v>
      </c>
      <c r="AN24">
        <v>506.25992509999998</v>
      </c>
      <c r="AO24">
        <v>0</v>
      </c>
      <c r="AP24">
        <v>1.7514341891820799</v>
      </c>
      <c r="AQ24">
        <v>-9.4480988782900397</v>
      </c>
      <c r="AR24">
        <v>261.54853882400403</v>
      </c>
      <c r="AS24">
        <v>0</v>
      </c>
      <c r="AT24">
        <v>1.751381745</v>
      </c>
      <c r="AU24">
        <v>-9.4840437719999997</v>
      </c>
      <c r="AV24">
        <v>962.62647979999997</v>
      </c>
      <c r="AW24">
        <v>0</v>
      </c>
      <c r="AX24">
        <v>1.660545795</v>
      </c>
      <c r="AY24">
        <v>-9.8704253580000003</v>
      </c>
      <c r="AZ24">
        <v>422.54817159999999</v>
      </c>
      <c r="BA24">
        <v>0</v>
      </c>
      <c r="BB24">
        <v>3.2095412360000002</v>
      </c>
      <c r="BC24">
        <v>-3.0536399240000001</v>
      </c>
      <c r="BD24">
        <v>336.46105119999999</v>
      </c>
    </row>
    <row r="25" spans="1:56" x14ac:dyDescent="0.4">
      <c r="A25">
        <v>0</v>
      </c>
      <c r="B25">
        <v>2.4446047019999999</v>
      </c>
      <c r="C25">
        <v>-5.623913892</v>
      </c>
      <c r="D25">
        <v>0.72260558500000005</v>
      </c>
      <c r="E25">
        <v>0</v>
      </c>
      <c r="F25">
        <v>3.54522974210095</v>
      </c>
      <c r="G25">
        <v>-3.44497801259398</v>
      </c>
      <c r="H25">
        <v>468.94383297697601</v>
      </c>
      <c r="I25">
        <v>0</v>
      </c>
      <c r="J25">
        <v>1.8120380190000001</v>
      </c>
      <c r="K25">
        <v>-7.8578559630000004</v>
      </c>
      <c r="L25">
        <v>5.3386413849999999</v>
      </c>
      <c r="M25">
        <v>0</v>
      </c>
      <c r="N25">
        <v>2.0387795186342901</v>
      </c>
      <c r="O25">
        <v>-7.6688366941567097</v>
      </c>
      <c r="P25">
        <v>143.85580798701201</v>
      </c>
      <c r="Q25">
        <v>0</v>
      </c>
      <c r="R25">
        <v>4.2207601260000001</v>
      </c>
      <c r="S25">
        <v>-2.1234561049999998</v>
      </c>
      <c r="T25">
        <v>55.492147029999998</v>
      </c>
      <c r="U25">
        <v>0</v>
      </c>
      <c r="V25">
        <v>0.91685949482601103</v>
      </c>
      <c r="W25">
        <v>-9.9616973204590291</v>
      </c>
      <c r="X25">
        <v>369.69868904998202</v>
      </c>
      <c r="Y25">
        <v>0</v>
      </c>
      <c r="Z25">
        <v>2.6169364368788499</v>
      </c>
      <c r="AA25">
        <v>-7.7501265477510799</v>
      </c>
      <c r="AB25">
        <v>42.628386052005197</v>
      </c>
      <c r="AC25">
        <v>0</v>
      </c>
      <c r="AD25">
        <v>3.1350719800000002</v>
      </c>
      <c r="AE25">
        <v>-0.601304701</v>
      </c>
      <c r="AF25">
        <v>22.00650216</v>
      </c>
      <c r="AG25">
        <v>0</v>
      </c>
      <c r="AH25">
        <v>1.7525851206537999</v>
      </c>
      <c r="AI25">
        <v>-9.5653967321062208</v>
      </c>
      <c r="AJ25">
        <v>116.702640404997</v>
      </c>
      <c r="AK25">
        <v>0</v>
      </c>
      <c r="AL25">
        <v>1.8445817369999999</v>
      </c>
      <c r="AM25">
        <v>-9.3657663549999999</v>
      </c>
      <c r="AN25">
        <v>596.74525510000001</v>
      </c>
      <c r="AO25">
        <v>0</v>
      </c>
      <c r="AP25">
        <v>1.67241887140238</v>
      </c>
      <c r="AQ25">
        <v>-9.8174622563845695</v>
      </c>
      <c r="AR25">
        <v>121.792857323991</v>
      </c>
      <c r="AS25">
        <v>0</v>
      </c>
      <c r="AT25">
        <v>3.1962826550000001</v>
      </c>
      <c r="AU25">
        <v>-3.1837565109999999</v>
      </c>
      <c r="AV25">
        <v>195.6039194</v>
      </c>
      <c r="AW25">
        <v>0</v>
      </c>
      <c r="AX25">
        <v>1.7219526300000001</v>
      </c>
      <c r="AY25">
        <v>-9.7979536980000006</v>
      </c>
      <c r="AZ25">
        <v>339.08598999999998</v>
      </c>
      <c r="BA25">
        <v>0</v>
      </c>
      <c r="BB25">
        <v>2.6884397679999998</v>
      </c>
      <c r="BC25">
        <v>-1.7283298730000001</v>
      </c>
      <c r="BD25">
        <v>185.31142650000001</v>
      </c>
    </row>
    <row r="26" spans="1:56" x14ac:dyDescent="0.4">
      <c r="A26">
        <v>0</v>
      </c>
      <c r="B26">
        <v>1.716325227</v>
      </c>
      <c r="C26">
        <v>-1.590662947</v>
      </c>
      <c r="D26">
        <v>0.70269400199999998</v>
      </c>
      <c r="E26">
        <v>0</v>
      </c>
      <c r="F26">
        <v>4.1561409941774503</v>
      </c>
      <c r="G26">
        <v>-5.1793187760720096</v>
      </c>
      <c r="H26">
        <v>143.769169079139</v>
      </c>
      <c r="I26">
        <v>0</v>
      </c>
      <c r="J26">
        <v>2.7913047679999998</v>
      </c>
      <c r="K26">
        <v>-2.0263043920000001</v>
      </c>
      <c r="L26">
        <v>3.8294721539999999</v>
      </c>
      <c r="M26">
        <v>0</v>
      </c>
      <c r="N26">
        <v>1.8932825052315301</v>
      </c>
      <c r="O26">
        <v>-7.1817810474364103</v>
      </c>
      <c r="P26">
        <v>219.956885999999</v>
      </c>
      <c r="Q26">
        <v>0</v>
      </c>
      <c r="R26">
        <v>1.78003584</v>
      </c>
      <c r="S26">
        <v>-9.4743470589999994</v>
      </c>
      <c r="T26">
        <v>83.493295709999998</v>
      </c>
      <c r="U26">
        <v>0</v>
      </c>
      <c r="V26">
        <v>2.3665899777848902</v>
      </c>
      <c r="W26">
        <v>-7.3617600761386397</v>
      </c>
      <c r="X26">
        <v>362.05494256399101</v>
      </c>
      <c r="Y26">
        <v>0</v>
      </c>
      <c r="Z26">
        <v>1.7004377304888101</v>
      </c>
      <c r="AA26">
        <v>-9.7362806425927406</v>
      </c>
      <c r="AB26">
        <v>101.340807305998</v>
      </c>
      <c r="AC26">
        <v>0</v>
      </c>
      <c r="AD26">
        <v>4.1734142189999996</v>
      </c>
      <c r="AE26">
        <v>-0.73627253999999998</v>
      </c>
      <c r="AF26">
        <v>43.863258389999999</v>
      </c>
      <c r="AG26">
        <v>0</v>
      </c>
      <c r="AH26">
        <v>1.7852916412142901</v>
      </c>
      <c r="AI26">
        <v>-9.6162036411266705</v>
      </c>
      <c r="AJ26">
        <v>191.831454516999</v>
      </c>
      <c r="AK26">
        <v>0</v>
      </c>
      <c r="AL26">
        <v>1.659508609</v>
      </c>
      <c r="AM26">
        <v>-9.8666797689999992</v>
      </c>
      <c r="AN26">
        <v>1286.29339</v>
      </c>
      <c r="AO26">
        <v>0</v>
      </c>
      <c r="AP26">
        <v>2.7006576916321299</v>
      </c>
      <c r="AQ26">
        <v>-1.67758744195959</v>
      </c>
      <c r="AR26">
        <v>197.86388820401001</v>
      </c>
      <c r="AS26">
        <v>0</v>
      </c>
      <c r="AT26">
        <v>1.5363305970000001</v>
      </c>
      <c r="AU26">
        <v>-9.9754616800000004</v>
      </c>
      <c r="AV26">
        <v>1666.924704</v>
      </c>
      <c r="AW26">
        <v>0</v>
      </c>
      <c r="AX26">
        <v>1.687878161</v>
      </c>
      <c r="AY26">
        <v>-9.7626714779999997</v>
      </c>
      <c r="AZ26">
        <v>194.46728719999999</v>
      </c>
      <c r="BA26">
        <v>0</v>
      </c>
      <c r="BB26">
        <v>1.837968008</v>
      </c>
      <c r="BC26">
        <v>-9.0749671719999991</v>
      </c>
      <c r="BD26">
        <v>1082.1854330000001</v>
      </c>
    </row>
    <row r="27" spans="1:56" x14ac:dyDescent="0.4">
      <c r="A27">
        <v>0</v>
      </c>
      <c r="B27">
        <v>2.1612481309999998</v>
      </c>
      <c r="C27">
        <v>-6.4389616299999997</v>
      </c>
      <c r="D27">
        <v>0.63951453199999997</v>
      </c>
      <c r="E27">
        <v>0</v>
      </c>
      <c r="F27">
        <v>3.0410857040358001</v>
      </c>
      <c r="G27">
        <v>-8.4887833964679</v>
      </c>
      <c r="H27">
        <v>44.8345024350564</v>
      </c>
      <c r="I27">
        <v>0</v>
      </c>
      <c r="J27">
        <v>2.0923438239999999</v>
      </c>
      <c r="K27">
        <v>-6.9519360529999998</v>
      </c>
      <c r="L27">
        <v>2.6578080750000002</v>
      </c>
      <c r="M27">
        <v>0</v>
      </c>
      <c r="N27">
        <v>2.24359233401323</v>
      </c>
      <c r="O27">
        <v>-6.4048039472282596</v>
      </c>
      <c r="P27">
        <v>25.244373492998399</v>
      </c>
      <c r="Q27">
        <v>0</v>
      </c>
      <c r="R27">
        <v>2.588718471</v>
      </c>
      <c r="S27">
        <v>-1.8003552199999999</v>
      </c>
      <c r="T27">
        <v>56.292788289999997</v>
      </c>
      <c r="U27">
        <v>0</v>
      </c>
      <c r="V27">
        <v>1.65608224691732</v>
      </c>
      <c r="W27">
        <v>-9.6145041519587995</v>
      </c>
      <c r="X27">
        <v>354.91311850500603</v>
      </c>
      <c r="Y27">
        <v>0</v>
      </c>
      <c r="Z27">
        <v>3.10598732050713</v>
      </c>
      <c r="AA27">
        <v>-5.3450797698006598</v>
      </c>
      <c r="AB27">
        <v>43.081233668999602</v>
      </c>
      <c r="AC27">
        <v>0</v>
      </c>
      <c r="AD27">
        <v>2.6766956259999999</v>
      </c>
      <c r="AE27">
        <v>-1.7407436780000001</v>
      </c>
      <c r="AF27">
        <v>46.512665030000001</v>
      </c>
      <c r="AG27">
        <v>0</v>
      </c>
      <c r="AH27">
        <v>2.8178450302177001</v>
      </c>
      <c r="AI27">
        <v>-4.8924251232723099</v>
      </c>
      <c r="AJ27">
        <v>187.44993281300401</v>
      </c>
      <c r="AK27">
        <v>0</v>
      </c>
      <c r="AL27">
        <v>2.7906717080000001</v>
      </c>
      <c r="AM27">
        <v>-4.612349418</v>
      </c>
      <c r="AN27">
        <v>228.36886329999999</v>
      </c>
      <c r="AO27">
        <v>0</v>
      </c>
      <c r="AP27">
        <v>1.7340413065311699</v>
      </c>
      <c r="AQ27">
        <v>-9.5054956911017108</v>
      </c>
      <c r="AR27">
        <v>227.34861800499399</v>
      </c>
      <c r="AS27">
        <v>0</v>
      </c>
      <c r="AT27">
        <v>2.1124833019999998</v>
      </c>
      <c r="AU27">
        <v>-7.5110678909999997</v>
      </c>
      <c r="AV27">
        <v>582.21685690000004</v>
      </c>
      <c r="AW27">
        <v>0</v>
      </c>
      <c r="AX27">
        <v>1.682570999</v>
      </c>
      <c r="AY27">
        <v>-9.8623239300000005</v>
      </c>
      <c r="AZ27">
        <v>340.2121588</v>
      </c>
      <c r="BA27">
        <v>0</v>
      </c>
      <c r="BB27">
        <v>1.8407084090000001</v>
      </c>
      <c r="BC27">
        <v>-8.9844501440000002</v>
      </c>
      <c r="BD27">
        <v>1079.1752710000001</v>
      </c>
    </row>
    <row r="28" spans="1:56" x14ac:dyDescent="0.4">
      <c r="A28">
        <v>0</v>
      </c>
      <c r="B28">
        <v>2.2110102550000001</v>
      </c>
      <c r="C28">
        <v>-6.7918738139999997</v>
      </c>
      <c r="D28">
        <v>0.53886665099999997</v>
      </c>
      <c r="E28">
        <v>0</v>
      </c>
      <c r="F28">
        <v>1.7163252272626699</v>
      </c>
      <c r="G28">
        <v>-1.5906629467781299</v>
      </c>
      <c r="H28">
        <v>6.6647137920372099</v>
      </c>
      <c r="I28">
        <v>0</v>
      </c>
      <c r="J28">
        <v>2.1768373310000002</v>
      </c>
      <c r="K28">
        <v>-5.3141749850000002</v>
      </c>
      <c r="L28">
        <v>4.9155257450000001</v>
      </c>
      <c r="M28">
        <v>0</v>
      </c>
      <c r="N28">
        <v>1.9154747598559201</v>
      </c>
      <c r="O28">
        <v>-7.3942557931488198</v>
      </c>
      <c r="P28">
        <v>217.334776869</v>
      </c>
      <c r="Q28">
        <v>0</v>
      </c>
      <c r="R28">
        <v>2.5497121649999999</v>
      </c>
      <c r="S28">
        <v>-4.1944883559999999</v>
      </c>
      <c r="T28">
        <v>47.044282099999997</v>
      </c>
      <c r="U28">
        <v>0</v>
      </c>
      <c r="V28">
        <v>1.71499958522663</v>
      </c>
      <c r="W28">
        <v>-9.5382967612085903</v>
      </c>
      <c r="X28">
        <v>342.27967139599701</v>
      </c>
      <c r="Y28">
        <v>0</v>
      </c>
      <c r="Z28">
        <v>2.6390597188287002</v>
      </c>
      <c r="AA28">
        <v>-7.0316610401995598</v>
      </c>
      <c r="AB28">
        <v>109.47545896400599</v>
      </c>
      <c r="AC28">
        <v>0</v>
      </c>
      <c r="AD28">
        <v>2.6468731989999998</v>
      </c>
      <c r="AE28">
        <v>-7.4758163450000001</v>
      </c>
      <c r="AF28">
        <v>424.16464660000003</v>
      </c>
      <c r="AG28">
        <v>0</v>
      </c>
      <c r="AH28">
        <v>2.4640539057723401</v>
      </c>
      <c r="AI28">
        <v>-7.4743229659279402</v>
      </c>
      <c r="AJ28">
        <v>197.99028767800999</v>
      </c>
      <c r="AK28">
        <v>0</v>
      </c>
      <c r="AL28">
        <v>2.4001440600000001</v>
      </c>
      <c r="AM28">
        <v>-7.1028542180000001</v>
      </c>
      <c r="AN28">
        <v>348.32077829999997</v>
      </c>
      <c r="AO28">
        <v>0</v>
      </c>
      <c r="AP28">
        <v>3.34908828887087</v>
      </c>
      <c r="AQ28">
        <v>-3.4010017237304102</v>
      </c>
      <c r="AR28">
        <v>167.43409289399199</v>
      </c>
      <c r="AS28">
        <v>0</v>
      </c>
      <c r="AT28">
        <v>2.819033798</v>
      </c>
      <c r="AU28">
        <v>-4.2186542569999999</v>
      </c>
      <c r="AV28">
        <v>276.73674069999998</v>
      </c>
      <c r="AW28">
        <v>0</v>
      </c>
      <c r="AX28">
        <v>3.1013240839999998</v>
      </c>
      <c r="AY28">
        <v>-3.0389014300000001</v>
      </c>
      <c r="AZ28">
        <v>419.76672760000002</v>
      </c>
      <c r="BA28">
        <v>0</v>
      </c>
      <c r="BB28">
        <v>1.644657917</v>
      </c>
      <c r="BC28">
        <v>-9.8846595480000001</v>
      </c>
      <c r="BD28">
        <v>2024.635176</v>
      </c>
    </row>
    <row r="29" spans="1:56" x14ac:dyDescent="0.4">
      <c r="A29">
        <v>0</v>
      </c>
      <c r="B29">
        <v>1.987328293</v>
      </c>
      <c r="C29">
        <v>-1.229525668</v>
      </c>
      <c r="D29">
        <v>0.40622209599999998</v>
      </c>
      <c r="E29">
        <v>0</v>
      </c>
      <c r="F29">
        <v>2.8183422104768798</v>
      </c>
      <c r="G29">
        <v>-9.5444391639228794</v>
      </c>
      <c r="H29">
        <v>172.74120099400099</v>
      </c>
      <c r="I29">
        <v>0</v>
      </c>
      <c r="J29">
        <v>2.3592524460000002</v>
      </c>
      <c r="K29">
        <v>-4.9258013939999996</v>
      </c>
      <c r="L29">
        <v>4.1063040730000004</v>
      </c>
      <c r="M29">
        <v>0</v>
      </c>
      <c r="N29">
        <v>2.1655228715782702</v>
      </c>
      <c r="O29">
        <v>-7.5169125789546998</v>
      </c>
      <c r="P29">
        <v>127.650035810002</v>
      </c>
      <c r="Q29">
        <v>0</v>
      </c>
      <c r="R29">
        <v>1.8496388829999999</v>
      </c>
      <c r="S29">
        <v>-9.5160827819999998</v>
      </c>
      <c r="T29">
        <v>54.001479199999999</v>
      </c>
      <c r="U29">
        <v>0</v>
      </c>
      <c r="V29">
        <v>1.5782418096895701</v>
      </c>
      <c r="W29">
        <v>-9.7258632904238205</v>
      </c>
      <c r="X29">
        <v>341.99871595899401</v>
      </c>
      <c r="Y29">
        <v>0</v>
      </c>
      <c r="Z29">
        <v>2.1422617908157102</v>
      </c>
      <c r="AA29">
        <v>-8.8998228500627707</v>
      </c>
      <c r="AB29">
        <v>134.96293770699401</v>
      </c>
      <c r="AC29">
        <v>0</v>
      </c>
      <c r="AD29">
        <v>3.1423831770000001</v>
      </c>
      <c r="AE29">
        <v>-5.2547288170000002</v>
      </c>
      <c r="AF29">
        <v>441.99388040000002</v>
      </c>
      <c r="AG29">
        <v>0</v>
      </c>
      <c r="AH29">
        <v>3.50413792438495</v>
      </c>
      <c r="AI29">
        <v>-4.2165645359710204</v>
      </c>
      <c r="AJ29">
        <v>140.70600915899499</v>
      </c>
      <c r="AK29">
        <v>0</v>
      </c>
      <c r="AL29">
        <v>3.4119963430000002</v>
      </c>
      <c r="AM29">
        <v>-4.3742570340000002</v>
      </c>
      <c r="AN29">
        <v>327.33206280000002</v>
      </c>
      <c r="AO29">
        <v>0</v>
      </c>
      <c r="AP29">
        <v>2.15950687097475</v>
      </c>
      <c r="AQ29">
        <v>-7.4955934772687698</v>
      </c>
      <c r="AR29">
        <v>197.97775606100899</v>
      </c>
      <c r="AS29">
        <v>0</v>
      </c>
      <c r="AT29">
        <v>2.551233549</v>
      </c>
      <c r="AU29">
        <v>-5.6352029730000002</v>
      </c>
      <c r="AV29">
        <v>455.95952849999998</v>
      </c>
      <c r="AW29">
        <v>0</v>
      </c>
      <c r="AX29">
        <v>3.1963078949999999</v>
      </c>
      <c r="AY29">
        <v>-1.8532328739999999</v>
      </c>
      <c r="AZ29">
        <v>162.86271009999999</v>
      </c>
      <c r="BA29">
        <v>0</v>
      </c>
      <c r="BB29">
        <v>1.8728916069999999</v>
      </c>
      <c r="BC29">
        <v>-9.3281656579999996</v>
      </c>
      <c r="BD29">
        <v>898.72615619999999</v>
      </c>
    </row>
    <row r="30" spans="1:56" x14ac:dyDescent="0.4">
      <c r="A30">
        <v>0</v>
      </c>
      <c r="B30">
        <v>1.939356109</v>
      </c>
      <c r="C30">
        <v>-5.6269789399999999</v>
      </c>
      <c r="D30">
        <v>0.38630674999999998</v>
      </c>
      <c r="E30">
        <v>0</v>
      </c>
      <c r="F30">
        <v>3.26319516441683</v>
      </c>
      <c r="G30">
        <v>-8.8992237667275003</v>
      </c>
      <c r="H30">
        <v>485.57737630279701</v>
      </c>
      <c r="I30">
        <v>0</v>
      </c>
      <c r="J30">
        <v>2.7955677990000001</v>
      </c>
      <c r="K30">
        <v>-2.5609773960000002</v>
      </c>
      <c r="L30">
        <v>4.9221466070000002</v>
      </c>
      <c r="M30">
        <v>0</v>
      </c>
      <c r="N30">
        <v>2.44218006974589</v>
      </c>
      <c r="O30">
        <v>-3.7551108263173201</v>
      </c>
      <c r="P30">
        <v>76.523564351998999</v>
      </c>
      <c r="Q30">
        <v>0</v>
      </c>
      <c r="R30">
        <v>4.5099093769999996</v>
      </c>
      <c r="S30">
        <v>-1.503869363</v>
      </c>
      <c r="T30">
        <v>55.43217336</v>
      </c>
      <c r="U30">
        <v>0</v>
      </c>
      <c r="V30">
        <v>2.1316326921268698</v>
      </c>
      <c r="W30">
        <v>-9.2573857368914307</v>
      </c>
      <c r="X30">
        <v>340.84467629098799</v>
      </c>
      <c r="Y30">
        <v>0</v>
      </c>
      <c r="Z30">
        <v>2.70446651163889</v>
      </c>
      <c r="AA30">
        <v>-6.4400772477579897</v>
      </c>
      <c r="AB30">
        <v>43.685196009013403</v>
      </c>
      <c r="AC30">
        <v>0</v>
      </c>
      <c r="AD30">
        <v>2.5154959350000001</v>
      </c>
      <c r="AE30">
        <v>-7.0221833460000003</v>
      </c>
      <c r="AF30">
        <v>197.93061710000001</v>
      </c>
      <c r="AG30">
        <v>0</v>
      </c>
      <c r="AH30">
        <v>3.0644815610310299</v>
      </c>
      <c r="AI30">
        <v>-4.0032540640972698</v>
      </c>
      <c r="AJ30">
        <v>189.92562206399401</v>
      </c>
      <c r="AK30">
        <v>0</v>
      </c>
      <c r="AL30">
        <v>2.83614064</v>
      </c>
      <c r="AM30">
        <v>-4.176569787</v>
      </c>
      <c r="AN30">
        <v>214.1964644</v>
      </c>
      <c r="AO30">
        <v>0</v>
      </c>
      <c r="AP30">
        <v>1.6585559622619701</v>
      </c>
      <c r="AQ30">
        <v>-9.8826904948394692</v>
      </c>
      <c r="AR30">
        <v>195.079537953992</v>
      </c>
      <c r="AS30">
        <v>0</v>
      </c>
      <c r="AT30">
        <v>2.3005059270000001</v>
      </c>
      <c r="AU30">
        <v>-6.5932377950000003</v>
      </c>
      <c r="AV30">
        <v>210.524235</v>
      </c>
      <c r="AW30">
        <v>0</v>
      </c>
      <c r="AX30">
        <v>1.6796945910000001</v>
      </c>
      <c r="AY30">
        <v>-9.7926784740000006</v>
      </c>
      <c r="AZ30">
        <v>323.686463</v>
      </c>
      <c r="BA30">
        <v>0</v>
      </c>
      <c r="BB30">
        <v>3.142299924</v>
      </c>
      <c r="BC30">
        <v>-1.9499556579999999</v>
      </c>
      <c r="BD30">
        <v>265.32296689999998</v>
      </c>
    </row>
    <row r="31" spans="1:56" x14ac:dyDescent="0.4">
      <c r="A31">
        <v>0</v>
      </c>
      <c r="B31">
        <v>2.6441326420000002</v>
      </c>
      <c r="C31">
        <v>-2.479674443</v>
      </c>
      <c r="D31">
        <v>0.564287698</v>
      </c>
      <c r="E31">
        <v>0</v>
      </c>
      <c r="F31">
        <v>1.6323571422077101</v>
      </c>
      <c r="G31">
        <v>-9.1097589087622506</v>
      </c>
      <c r="H31">
        <v>158.636717567918</v>
      </c>
      <c r="I31">
        <v>0</v>
      </c>
      <c r="J31">
        <v>2.0617660440000001</v>
      </c>
      <c r="K31">
        <v>-5.9178450910000002</v>
      </c>
      <c r="L31">
        <v>4.9891682780000002</v>
      </c>
      <c r="M31">
        <v>0</v>
      </c>
      <c r="N31">
        <v>2.7384442435554899</v>
      </c>
      <c r="O31">
        <v>-2.17401516089557</v>
      </c>
      <c r="P31">
        <v>45.474305306997799</v>
      </c>
      <c r="Q31">
        <v>0</v>
      </c>
      <c r="R31">
        <v>2.4182585599999999</v>
      </c>
      <c r="S31">
        <v>-5.113271943</v>
      </c>
      <c r="T31">
        <v>49.719639440000002</v>
      </c>
      <c r="U31">
        <v>0</v>
      </c>
      <c r="V31">
        <v>2.0161275067383801</v>
      </c>
      <c r="W31">
        <v>-8.5964094510493201</v>
      </c>
      <c r="X31">
        <v>338.60388248000498</v>
      </c>
      <c r="Y31">
        <v>0</v>
      </c>
      <c r="Z31">
        <v>2.6197095846792702</v>
      </c>
      <c r="AA31">
        <v>-1.3691970224546599</v>
      </c>
      <c r="AB31">
        <v>87.395095061001399</v>
      </c>
      <c r="AC31">
        <v>0</v>
      </c>
      <c r="AD31">
        <v>2.9349972069999999</v>
      </c>
      <c r="AE31">
        <v>-6.2306052919999999</v>
      </c>
      <c r="AF31">
        <v>393.61125520000002</v>
      </c>
      <c r="AG31">
        <v>0</v>
      </c>
      <c r="AH31">
        <v>1.9327368299399801</v>
      </c>
      <c r="AI31">
        <v>-9.0354452206566105</v>
      </c>
      <c r="AJ31">
        <v>118.351554061009</v>
      </c>
      <c r="AK31">
        <v>0</v>
      </c>
      <c r="AL31">
        <v>2.118152689</v>
      </c>
      <c r="AM31">
        <v>-7.8109645519999997</v>
      </c>
      <c r="AN31">
        <v>524.07059179999999</v>
      </c>
      <c r="AO31">
        <v>0</v>
      </c>
      <c r="AP31">
        <v>3.04247913571424</v>
      </c>
      <c r="AQ31">
        <v>-4.11834506338427</v>
      </c>
      <c r="AR31">
        <v>260.60351060599999</v>
      </c>
      <c r="AS31">
        <v>0</v>
      </c>
      <c r="AT31">
        <v>2.1338543639999998</v>
      </c>
      <c r="AU31">
        <v>-7.6044222990000003</v>
      </c>
      <c r="AV31">
        <v>254.83274750000001</v>
      </c>
      <c r="AW31">
        <v>0</v>
      </c>
      <c r="AX31">
        <v>1.8647458859999999</v>
      </c>
      <c r="AY31">
        <v>-8.9085857169999993</v>
      </c>
      <c r="AZ31">
        <v>322.1349434</v>
      </c>
      <c r="BA31">
        <v>0</v>
      </c>
      <c r="BB31">
        <v>1.874599216</v>
      </c>
      <c r="BC31">
        <v>-8.8304932820000008</v>
      </c>
      <c r="BD31">
        <v>957.53941069999996</v>
      </c>
    </row>
    <row r="32" spans="1:56" x14ac:dyDescent="0.4">
      <c r="A32">
        <v>0</v>
      </c>
      <c r="B32">
        <v>1.9458365929999999</v>
      </c>
      <c r="C32">
        <v>-5.6354895950000001</v>
      </c>
      <c r="D32">
        <v>0.33288103400000002</v>
      </c>
      <c r="E32">
        <v>0</v>
      </c>
      <c r="F32">
        <v>3.07021164017319</v>
      </c>
      <c r="G32">
        <v>-5.9637209164205398</v>
      </c>
      <c r="H32">
        <v>29.0738311489112</v>
      </c>
      <c r="I32">
        <v>0</v>
      </c>
      <c r="J32">
        <v>2.0148958179999998</v>
      </c>
      <c r="K32">
        <v>-6.2513813630000001</v>
      </c>
      <c r="L32">
        <v>4.4026121419999997</v>
      </c>
      <c r="M32">
        <v>0</v>
      </c>
      <c r="N32">
        <v>2.1102004943225201</v>
      </c>
      <c r="O32">
        <v>-5.4234269424686996</v>
      </c>
      <c r="P32">
        <v>79.299387284001497</v>
      </c>
      <c r="Q32">
        <v>0</v>
      </c>
      <c r="R32">
        <v>3.239527088</v>
      </c>
      <c r="S32">
        <v>-6.8095612919999997</v>
      </c>
      <c r="T32">
        <v>54.888551409999998</v>
      </c>
      <c r="U32">
        <v>0</v>
      </c>
      <c r="V32">
        <v>1.4328327647882899</v>
      </c>
      <c r="W32">
        <v>-9.8782981133475598</v>
      </c>
      <c r="X32">
        <v>323.426538013038</v>
      </c>
      <c r="Y32">
        <v>0</v>
      </c>
      <c r="Z32">
        <v>1.8236864522981</v>
      </c>
      <c r="AA32">
        <v>-9.3041102019196007</v>
      </c>
      <c r="AB32">
        <v>88.180563124013105</v>
      </c>
      <c r="AC32">
        <v>0</v>
      </c>
      <c r="AD32">
        <v>2.181638285</v>
      </c>
      <c r="AE32">
        <v>-1.3578205169999999</v>
      </c>
      <c r="AF32">
        <v>16.09602877</v>
      </c>
      <c r="AG32">
        <v>0</v>
      </c>
      <c r="AH32">
        <v>2.1494696063187302</v>
      </c>
      <c r="AI32">
        <v>-7.8379157615828499</v>
      </c>
      <c r="AJ32">
        <v>190.49421742900401</v>
      </c>
      <c r="AK32">
        <v>0</v>
      </c>
      <c r="AL32">
        <v>2.9131003880000002</v>
      </c>
      <c r="AM32">
        <v>-3.967492977</v>
      </c>
      <c r="AN32">
        <v>260.22480180000002</v>
      </c>
      <c r="AO32">
        <v>0</v>
      </c>
      <c r="AP32">
        <v>2.4396863296665701</v>
      </c>
      <c r="AQ32">
        <v>-6.1164312994585099</v>
      </c>
      <c r="AR32">
        <v>232.71932841099601</v>
      </c>
      <c r="AS32">
        <v>0</v>
      </c>
      <c r="AT32">
        <v>1.675105957</v>
      </c>
      <c r="AU32">
        <v>-9.7502533220000007</v>
      </c>
      <c r="AV32">
        <v>379.12029899999999</v>
      </c>
      <c r="AW32">
        <v>0</v>
      </c>
      <c r="AX32">
        <v>1.833392481</v>
      </c>
      <c r="AY32">
        <v>-9.060976235</v>
      </c>
      <c r="AZ32">
        <v>193.99248489999999</v>
      </c>
      <c r="BA32">
        <v>0</v>
      </c>
      <c r="BB32">
        <v>1.8254796520000001</v>
      </c>
      <c r="BC32">
        <v>-9.1067204670000006</v>
      </c>
      <c r="BD32">
        <v>1074.813907</v>
      </c>
    </row>
    <row r="33" spans="1:56" x14ac:dyDescent="0.4">
      <c r="A33">
        <v>0</v>
      </c>
      <c r="B33">
        <v>1.7955076299999999</v>
      </c>
      <c r="C33">
        <v>-4.6128136619999998</v>
      </c>
      <c r="D33">
        <v>0.38413144300000002</v>
      </c>
      <c r="E33">
        <v>0</v>
      </c>
      <c r="F33">
        <v>1.26331655355738</v>
      </c>
      <c r="G33">
        <v>-1.20500621884489</v>
      </c>
      <c r="H33">
        <v>2.0065364958718401</v>
      </c>
      <c r="I33">
        <v>0</v>
      </c>
      <c r="J33">
        <v>3.1059409009999999</v>
      </c>
      <c r="K33">
        <v>-5.5231010449999998</v>
      </c>
      <c r="L33">
        <v>2.6188380680000001</v>
      </c>
      <c r="M33">
        <v>0</v>
      </c>
      <c r="N33">
        <v>2.1310671472201301</v>
      </c>
      <c r="O33">
        <v>-8.4707323163628594</v>
      </c>
      <c r="P33">
        <v>119.805632881994</v>
      </c>
      <c r="Q33">
        <v>0</v>
      </c>
      <c r="R33">
        <v>2.142650062</v>
      </c>
      <c r="S33">
        <v>-8.6919271420000008</v>
      </c>
      <c r="T33">
        <v>56.3450512</v>
      </c>
      <c r="U33">
        <v>0</v>
      </c>
      <c r="V33">
        <v>2.3170154995790999</v>
      </c>
      <c r="W33">
        <v>-6.2509659895829897</v>
      </c>
      <c r="X33">
        <v>314.122405179005</v>
      </c>
      <c r="Y33">
        <v>0</v>
      </c>
      <c r="Z33">
        <v>1.9938948902603899</v>
      </c>
      <c r="AA33">
        <v>-8.4724616502543793</v>
      </c>
      <c r="AB33">
        <v>88.355344345007296</v>
      </c>
      <c r="AC33">
        <v>0</v>
      </c>
      <c r="AD33">
        <v>2.0752083159999999</v>
      </c>
      <c r="AE33">
        <v>-8.0498811509999992</v>
      </c>
      <c r="AF33">
        <v>500.7090594</v>
      </c>
      <c r="AG33">
        <v>0</v>
      </c>
      <c r="AH33">
        <v>2.8533367163440699</v>
      </c>
      <c r="AI33">
        <v>-4.0287831982128699</v>
      </c>
      <c r="AJ33">
        <v>115.794296050997</v>
      </c>
      <c r="AK33">
        <v>0</v>
      </c>
      <c r="AL33">
        <v>3.9611409549999999</v>
      </c>
      <c r="AM33">
        <v>-3.2213530929999998</v>
      </c>
      <c r="AN33">
        <v>296.71838659999997</v>
      </c>
      <c r="AO33">
        <v>0</v>
      </c>
      <c r="AP33">
        <v>1.6663582746897601</v>
      </c>
      <c r="AQ33">
        <v>-9.8073440020125204</v>
      </c>
      <c r="AR33">
        <v>259.36360498399802</v>
      </c>
      <c r="AS33">
        <v>0</v>
      </c>
      <c r="AT33">
        <v>2.3017405979999999</v>
      </c>
      <c r="AU33">
        <v>-6.8451035710000001</v>
      </c>
      <c r="AV33">
        <v>582.29923670000005</v>
      </c>
      <c r="AW33">
        <v>0</v>
      </c>
      <c r="AX33">
        <v>1.7858040260000001</v>
      </c>
      <c r="AY33">
        <v>-9.5549801110000008</v>
      </c>
      <c r="AZ33">
        <v>419.71764569999999</v>
      </c>
      <c r="BA33">
        <v>0</v>
      </c>
      <c r="BB33">
        <v>1.5674698949999999</v>
      </c>
      <c r="BC33">
        <v>-9.9719282539999998</v>
      </c>
      <c r="BD33">
        <v>2279.1258200000002</v>
      </c>
    </row>
    <row r="34" spans="1:56" x14ac:dyDescent="0.4">
      <c r="A34">
        <v>0</v>
      </c>
      <c r="B34">
        <v>2.6691838950000002</v>
      </c>
      <c r="C34">
        <v>-3.2619376600000001</v>
      </c>
      <c r="D34">
        <v>0.642491598</v>
      </c>
      <c r="E34">
        <v>0</v>
      </c>
      <c r="F34">
        <v>2.0327581324961401</v>
      </c>
      <c r="G34">
        <v>-9.9941762435860308</v>
      </c>
      <c r="H34">
        <v>702.24853947502504</v>
      </c>
      <c r="I34">
        <v>0</v>
      </c>
      <c r="J34">
        <v>2.219233091</v>
      </c>
      <c r="K34">
        <v>-7.0619178480000002</v>
      </c>
      <c r="L34">
        <v>4.0651891720000002</v>
      </c>
      <c r="M34">
        <v>0</v>
      </c>
      <c r="N34">
        <v>2.5866959940813601</v>
      </c>
      <c r="O34">
        <v>-6.0638143337215098</v>
      </c>
      <c r="P34">
        <v>160.97700327700201</v>
      </c>
      <c r="Q34">
        <v>0</v>
      </c>
      <c r="R34">
        <v>2.0414536779999999</v>
      </c>
      <c r="S34">
        <v>-7.9540666809999996</v>
      </c>
      <c r="T34">
        <v>48.035529940000004</v>
      </c>
      <c r="U34">
        <v>0</v>
      </c>
      <c r="V34">
        <v>2.4927124541674801</v>
      </c>
      <c r="W34">
        <v>-7.3505674561476901</v>
      </c>
      <c r="X34">
        <v>298.68267105899503</v>
      </c>
      <c r="Y34">
        <v>0</v>
      </c>
      <c r="Z34">
        <v>2.6088075097313701</v>
      </c>
      <c r="AA34">
        <v>-5.2180118939798401</v>
      </c>
      <c r="AB34">
        <v>108.318464737996</v>
      </c>
      <c r="AC34">
        <v>0</v>
      </c>
      <c r="AD34">
        <v>2.6342289839999999</v>
      </c>
      <c r="AE34">
        <v>-4.8173888199999997</v>
      </c>
      <c r="AF34">
        <v>294.75890700000002</v>
      </c>
      <c r="AG34">
        <v>0</v>
      </c>
      <c r="AH34">
        <v>4.12333578285714</v>
      </c>
      <c r="AI34">
        <v>-3.3304924181562998</v>
      </c>
      <c r="AJ34">
        <v>139.12598865100799</v>
      </c>
      <c r="AK34">
        <v>0</v>
      </c>
      <c r="AL34">
        <v>1.749005243</v>
      </c>
      <c r="AM34">
        <v>-9.5359055080000008</v>
      </c>
      <c r="AN34">
        <v>712.26570819999995</v>
      </c>
      <c r="AO34">
        <v>0</v>
      </c>
      <c r="AP34">
        <v>2.38675134350895</v>
      </c>
      <c r="AQ34">
        <v>-6.4812750091565201</v>
      </c>
      <c r="AR34">
        <v>124.478817711991</v>
      </c>
      <c r="AS34">
        <v>0</v>
      </c>
      <c r="AT34">
        <v>2.3047349939999999</v>
      </c>
      <c r="AU34">
        <v>-6.846865438</v>
      </c>
      <c r="AV34">
        <v>614.35669059999998</v>
      </c>
      <c r="AW34">
        <v>0</v>
      </c>
      <c r="AX34">
        <v>3.0300866040000001</v>
      </c>
      <c r="AY34">
        <v>-1.9747993909999999</v>
      </c>
      <c r="AZ34">
        <v>417.22854260000003</v>
      </c>
      <c r="BA34">
        <v>0</v>
      </c>
      <c r="BB34">
        <v>1.6497145449999999</v>
      </c>
      <c r="BC34">
        <v>-9.8828254490000003</v>
      </c>
      <c r="BD34">
        <v>1695.716987</v>
      </c>
    </row>
    <row r="35" spans="1:56" x14ac:dyDescent="0.4">
      <c r="A35">
        <v>0</v>
      </c>
      <c r="B35">
        <v>1.9904520020000001</v>
      </c>
      <c r="C35">
        <v>-1.2342653889999999</v>
      </c>
      <c r="D35">
        <v>0.43626049300000003</v>
      </c>
      <c r="E35">
        <v>0</v>
      </c>
      <c r="F35">
        <v>2.6753957486642501</v>
      </c>
      <c r="G35">
        <v>-9.8954604508756407</v>
      </c>
      <c r="H35">
        <v>109.49895198480201</v>
      </c>
      <c r="I35">
        <v>0</v>
      </c>
      <c r="J35">
        <v>2.3583254070000002</v>
      </c>
      <c r="K35">
        <v>-5.1918196500000002</v>
      </c>
      <c r="L35">
        <v>4.4228374920000002</v>
      </c>
      <c r="M35">
        <v>0</v>
      </c>
      <c r="N35">
        <v>2.0013006324801199</v>
      </c>
      <c r="O35">
        <v>-6.7324063319025402</v>
      </c>
      <c r="P35">
        <v>220.961447494992</v>
      </c>
      <c r="Q35">
        <v>0</v>
      </c>
      <c r="R35">
        <v>1.8518230090000001</v>
      </c>
      <c r="S35">
        <v>-9.3867461700000003</v>
      </c>
      <c r="T35">
        <v>83.694419609999997</v>
      </c>
      <c r="U35">
        <v>0</v>
      </c>
      <c r="V35">
        <v>2.0860725236101501</v>
      </c>
      <c r="W35">
        <v>-8.4046083914921503</v>
      </c>
      <c r="X35">
        <v>287.99573586100399</v>
      </c>
      <c r="Y35">
        <v>0</v>
      </c>
      <c r="Z35">
        <v>2.34765973864338</v>
      </c>
      <c r="AA35">
        <v>-8.8300878893535195</v>
      </c>
      <c r="AB35">
        <v>43.569569858998797</v>
      </c>
      <c r="AC35">
        <v>0</v>
      </c>
      <c r="AD35">
        <v>1.999327149</v>
      </c>
      <c r="AE35">
        <v>-9.4797878559999997</v>
      </c>
      <c r="AF35">
        <v>268.8553665</v>
      </c>
      <c r="AG35">
        <v>0</v>
      </c>
      <c r="AH35">
        <v>2.33347254723502</v>
      </c>
      <c r="AI35">
        <v>-6.9060130195461698</v>
      </c>
      <c r="AJ35">
        <v>117.990873788992</v>
      </c>
      <c r="AK35">
        <v>0</v>
      </c>
      <c r="AL35">
        <v>2.4045665779999998</v>
      </c>
      <c r="AM35">
        <v>-6.8322071959999997</v>
      </c>
      <c r="AN35">
        <v>481.3160689</v>
      </c>
      <c r="AO35">
        <v>0</v>
      </c>
      <c r="AP35">
        <v>2.1069889686229</v>
      </c>
      <c r="AQ35">
        <v>-7.8978604081251698</v>
      </c>
      <c r="AR35">
        <v>166.26118871700601</v>
      </c>
      <c r="AS35">
        <v>0</v>
      </c>
      <c r="AT35">
        <v>3.0125045250000002</v>
      </c>
      <c r="AU35">
        <v>-3.5777991469999999</v>
      </c>
      <c r="AV35">
        <v>285.74268009999997</v>
      </c>
      <c r="AW35">
        <v>0</v>
      </c>
      <c r="AX35">
        <v>1.914773061</v>
      </c>
      <c r="AY35">
        <v>-8.6667643909999992</v>
      </c>
      <c r="AZ35">
        <v>162.32007899999999</v>
      </c>
      <c r="BA35">
        <v>0</v>
      </c>
      <c r="BB35">
        <v>2.0108147070000002</v>
      </c>
      <c r="BC35">
        <v>-8.2221924830000006</v>
      </c>
      <c r="BD35">
        <v>923.61386249999998</v>
      </c>
    </row>
    <row r="36" spans="1:56" x14ac:dyDescent="0.4">
      <c r="A36">
        <v>0</v>
      </c>
      <c r="B36">
        <v>3.1963692799999999</v>
      </c>
      <c r="C36">
        <v>-1.7062923780000001</v>
      </c>
      <c r="D36">
        <v>0.37551227700000001</v>
      </c>
      <c r="E36">
        <v>0</v>
      </c>
      <c r="F36">
        <v>2.69692680199732</v>
      </c>
      <c r="G36">
        <v>-3.1988741794823099</v>
      </c>
      <c r="H36">
        <v>28.536911502014799</v>
      </c>
      <c r="I36">
        <v>0</v>
      </c>
      <c r="J36">
        <v>2.098477586</v>
      </c>
      <c r="K36">
        <v>-7.0852950339999996</v>
      </c>
      <c r="L36">
        <v>4.6444230500000003</v>
      </c>
      <c r="M36">
        <v>0</v>
      </c>
      <c r="N36">
        <v>3.01851329079483</v>
      </c>
      <c r="O36">
        <v>-4.82316721120967</v>
      </c>
      <c r="P36">
        <v>108.873685799</v>
      </c>
      <c r="Q36">
        <v>0</v>
      </c>
      <c r="R36">
        <v>2.1201706059999998</v>
      </c>
      <c r="S36">
        <v>-7.8371661269999997</v>
      </c>
      <c r="T36">
        <v>55.218082899999999</v>
      </c>
      <c r="U36">
        <v>0</v>
      </c>
      <c r="V36">
        <v>1.8073564828031199</v>
      </c>
      <c r="W36">
        <v>-9.4002294897661205</v>
      </c>
      <c r="X36">
        <v>285.07145632400301</v>
      </c>
      <c r="Y36">
        <v>0</v>
      </c>
      <c r="Z36">
        <v>2.05701156410721</v>
      </c>
      <c r="AA36">
        <v>-9.0275474183697408</v>
      </c>
      <c r="AB36">
        <v>137.73003642799401</v>
      </c>
      <c r="AC36">
        <v>0</v>
      </c>
      <c r="AD36">
        <v>1.866026003</v>
      </c>
      <c r="AE36">
        <v>-9.1305422909999994</v>
      </c>
      <c r="AF36">
        <v>167.15966119999999</v>
      </c>
      <c r="AG36">
        <v>0</v>
      </c>
      <c r="AH36">
        <v>1.7525155653211399</v>
      </c>
      <c r="AI36">
        <v>-9.5206058278498293</v>
      </c>
      <c r="AJ36">
        <v>194.28795770699799</v>
      </c>
      <c r="AK36">
        <v>0</v>
      </c>
      <c r="AL36">
        <v>2.9903751700000001</v>
      </c>
      <c r="AM36">
        <v>-5.7287545519999998</v>
      </c>
      <c r="AN36">
        <v>470.0172197</v>
      </c>
      <c r="AO36">
        <v>0</v>
      </c>
      <c r="AP36">
        <v>1.66153083614237</v>
      </c>
      <c r="AQ36">
        <v>-9.8519070519696008</v>
      </c>
      <c r="AR36">
        <v>261.22778867898103</v>
      </c>
      <c r="AS36">
        <v>0</v>
      </c>
      <c r="AT36">
        <v>2.0465043970000001</v>
      </c>
      <c r="AU36">
        <v>-8.0263993960000004</v>
      </c>
      <c r="AV36">
        <v>954.46746770000004</v>
      </c>
      <c r="AW36">
        <v>0</v>
      </c>
      <c r="AX36">
        <v>1.81986626</v>
      </c>
      <c r="AY36">
        <v>-9.1343860970000001</v>
      </c>
      <c r="AZ36">
        <v>266.91370549999999</v>
      </c>
      <c r="BA36">
        <v>0</v>
      </c>
      <c r="BB36">
        <v>2.4526672359999999</v>
      </c>
      <c r="BC36">
        <v>-6.2506444959999996</v>
      </c>
      <c r="BD36">
        <v>625.76111400000002</v>
      </c>
    </row>
    <row r="37" spans="1:56" x14ac:dyDescent="0.4">
      <c r="A37">
        <v>0</v>
      </c>
      <c r="B37">
        <v>3.1805947909999999</v>
      </c>
      <c r="C37">
        <v>-7.1558938339999996</v>
      </c>
      <c r="D37">
        <v>0.425917135</v>
      </c>
      <c r="E37">
        <v>0</v>
      </c>
      <c r="F37">
        <v>1.99045200152031</v>
      </c>
      <c r="G37">
        <v>-1.2342653888997299</v>
      </c>
      <c r="H37">
        <v>243.43390943901599</v>
      </c>
      <c r="I37">
        <v>0</v>
      </c>
      <c r="J37">
        <v>1.978933638</v>
      </c>
      <c r="K37">
        <v>-5.700350051</v>
      </c>
      <c r="L37">
        <v>4.5762716230000002</v>
      </c>
      <c r="M37">
        <v>0</v>
      </c>
      <c r="N37">
        <v>2.4352008078445602</v>
      </c>
      <c r="O37">
        <v>-5.6873753910514901</v>
      </c>
      <c r="P37">
        <v>131.91477037200801</v>
      </c>
      <c r="Q37">
        <v>0</v>
      </c>
      <c r="R37">
        <v>3.1613580830000001</v>
      </c>
      <c r="S37">
        <v>-3.5997544000000001</v>
      </c>
      <c r="T37">
        <v>47.524911930000002</v>
      </c>
      <c r="U37">
        <v>0</v>
      </c>
      <c r="V37">
        <v>2.4873660782853202</v>
      </c>
      <c r="W37">
        <v>-7.5151469216264797</v>
      </c>
      <c r="X37">
        <v>278.03715400298802</v>
      </c>
      <c r="Y37">
        <v>0</v>
      </c>
      <c r="Z37">
        <v>1.81969058429113</v>
      </c>
      <c r="AA37">
        <v>-9.3182766685257192</v>
      </c>
      <c r="AB37">
        <v>86.085217334009897</v>
      </c>
      <c r="AC37">
        <v>0</v>
      </c>
      <c r="AD37">
        <v>1.8031388159999999</v>
      </c>
      <c r="AE37">
        <v>-9.3244191440000002</v>
      </c>
      <c r="AF37">
        <v>4760.8283229999997</v>
      </c>
      <c r="AG37">
        <v>0</v>
      </c>
      <c r="AH37">
        <v>2.89965607243531</v>
      </c>
      <c r="AI37">
        <v>-6.2180787287616699</v>
      </c>
      <c r="AJ37">
        <v>139.89084310900901</v>
      </c>
      <c r="AK37">
        <v>0</v>
      </c>
      <c r="AL37">
        <v>1.979319225</v>
      </c>
      <c r="AM37">
        <v>-8.23512968</v>
      </c>
      <c r="AN37">
        <v>680.81048499999997</v>
      </c>
      <c r="AO37">
        <v>0</v>
      </c>
      <c r="AP37">
        <v>2.2530003843022102</v>
      </c>
      <c r="AQ37">
        <v>-7.0077619188252704</v>
      </c>
      <c r="AR37">
        <v>118.571051823993</v>
      </c>
      <c r="AS37">
        <v>0</v>
      </c>
      <c r="AT37">
        <v>1.7726449259999999</v>
      </c>
      <c r="AU37">
        <v>-9.5060148640000008</v>
      </c>
      <c r="AV37">
        <v>1220.3549310000001</v>
      </c>
      <c r="AW37">
        <v>0</v>
      </c>
      <c r="AX37">
        <v>1.916272741</v>
      </c>
      <c r="AY37">
        <v>-8.6694263389999993</v>
      </c>
      <c r="AZ37">
        <v>250.8000303</v>
      </c>
      <c r="BA37">
        <v>0</v>
      </c>
      <c r="BB37">
        <v>1.656387284</v>
      </c>
      <c r="BC37">
        <v>-9.8541977890000005</v>
      </c>
      <c r="BD37">
        <v>1726.0935139999999</v>
      </c>
    </row>
    <row r="38" spans="1:56" x14ac:dyDescent="0.4">
      <c r="A38">
        <v>0</v>
      </c>
      <c r="B38">
        <v>2.6901539470000002</v>
      </c>
      <c r="C38">
        <v>-3.8556970480000001</v>
      </c>
      <c r="D38">
        <v>0.33268035200000001</v>
      </c>
      <c r="E38">
        <v>0</v>
      </c>
      <c r="F38">
        <v>4.67704581819517</v>
      </c>
      <c r="G38">
        <v>-2.2745591562596998</v>
      </c>
      <c r="H38">
        <v>319.42252563894698</v>
      </c>
      <c r="I38">
        <v>0</v>
      </c>
      <c r="J38">
        <v>2.819795761</v>
      </c>
      <c r="K38">
        <v>-1.4350415459999999</v>
      </c>
      <c r="L38">
        <v>3.4718541360000001</v>
      </c>
      <c r="M38">
        <v>0</v>
      </c>
      <c r="N38">
        <v>1.8545523528469301</v>
      </c>
      <c r="O38">
        <v>-6.7376294878230203</v>
      </c>
      <c r="P38">
        <v>130.27912200998901</v>
      </c>
      <c r="Q38">
        <v>0</v>
      </c>
      <c r="R38">
        <v>2.755132073</v>
      </c>
      <c r="S38">
        <v>-8.3238276360000008</v>
      </c>
      <c r="T38">
        <v>53.927433890000003</v>
      </c>
      <c r="U38">
        <v>0</v>
      </c>
      <c r="V38">
        <v>1.7616475225673101</v>
      </c>
      <c r="W38">
        <v>-9.5301241674633399</v>
      </c>
      <c r="X38">
        <v>272.41263739799598</v>
      </c>
      <c r="Y38">
        <v>0</v>
      </c>
      <c r="Z38">
        <v>2.1697789358029902</v>
      </c>
      <c r="AA38">
        <v>-8.9081512211422904</v>
      </c>
      <c r="AB38">
        <v>105.963615212007</v>
      </c>
      <c r="AC38">
        <v>0</v>
      </c>
      <c r="AD38">
        <v>1.3571427970000001</v>
      </c>
      <c r="AE38">
        <v>-9.9926415570000007</v>
      </c>
      <c r="AF38">
        <v>441.02305760000002</v>
      </c>
      <c r="AG38">
        <v>0</v>
      </c>
      <c r="AH38">
        <v>1.9748187837706701</v>
      </c>
      <c r="AI38">
        <v>-8.2756916643607799</v>
      </c>
      <c r="AJ38">
        <v>118.723520864994</v>
      </c>
      <c r="AK38">
        <v>0</v>
      </c>
      <c r="AL38">
        <v>2.6004520590000002</v>
      </c>
      <c r="AM38">
        <v>-5.7499788030000003</v>
      </c>
      <c r="AN38">
        <v>353.81904379999997</v>
      </c>
      <c r="AO38">
        <v>0</v>
      </c>
      <c r="AP38">
        <v>1.65856738445605</v>
      </c>
      <c r="AQ38">
        <v>-9.8739085820949004</v>
      </c>
      <c r="AR38">
        <v>119.371824063011</v>
      </c>
      <c r="AS38">
        <v>0</v>
      </c>
      <c r="AT38">
        <v>1.4927267529999999</v>
      </c>
      <c r="AU38">
        <v>-9.9751564599999991</v>
      </c>
      <c r="AV38">
        <v>1891.4638729999999</v>
      </c>
      <c r="AW38">
        <v>0</v>
      </c>
      <c r="AX38">
        <v>1.660592176</v>
      </c>
      <c r="AY38">
        <v>-9.8703174990000004</v>
      </c>
      <c r="AZ38">
        <v>327.30138770000002</v>
      </c>
      <c r="BA38">
        <v>0</v>
      </c>
      <c r="BB38">
        <v>1.74961834</v>
      </c>
      <c r="BC38">
        <v>-9.5115467789999997</v>
      </c>
      <c r="BD38">
        <v>659.48636729999998</v>
      </c>
    </row>
    <row r="39" spans="1:56" x14ac:dyDescent="0.4">
      <c r="A39">
        <v>0</v>
      </c>
      <c r="B39">
        <v>2.12918319</v>
      </c>
      <c r="C39">
        <v>-6.0476030950000004</v>
      </c>
      <c r="D39">
        <v>0.51679167299999995</v>
      </c>
      <c r="E39">
        <v>0</v>
      </c>
      <c r="F39">
        <v>1.88685847647728</v>
      </c>
      <c r="G39">
        <v>-9.5704739487289192</v>
      </c>
      <c r="H39">
        <v>449.60206386283897</v>
      </c>
      <c r="I39">
        <v>0</v>
      </c>
      <c r="J39">
        <v>2.235342954</v>
      </c>
      <c r="K39">
        <v>-6.5387647119999999</v>
      </c>
      <c r="L39">
        <v>2.555230806</v>
      </c>
      <c r="M39">
        <v>0</v>
      </c>
      <c r="N39">
        <v>2.5009140068567302</v>
      </c>
      <c r="O39">
        <v>-1.2429726761246001</v>
      </c>
      <c r="P39">
        <v>16.145501332997799</v>
      </c>
      <c r="Q39">
        <v>0</v>
      </c>
      <c r="R39">
        <v>1.978091458</v>
      </c>
      <c r="S39">
        <v>-8.6384313319999997</v>
      </c>
      <c r="T39">
        <v>79.738583140000003</v>
      </c>
      <c r="U39">
        <v>0</v>
      </c>
      <c r="V39">
        <v>2.3738029374853098</v>
      </c>
      <c r="W39">
        <v>-6.2246623031191204</v>
      </c>
      <c r="X39">
        <v>266.05275661000599</v>
      </c>
      <c r="Y39">
        <v>0</v>
      </c>
      <c r="Z39">
        <v>4.73774334049528</v>
      </c>
      <c r="AA39">
        <v>-2.4135918980421698</v>
      </c>
      <c r="AB39">
        <v>44.5791303840087</v>
      </c>
      <c r="AC39">
        <v>0</v>
      </c>
      <c r="AD39">
        <v>1.201408515</v>
      </c>
      <c r="AE39">
        <v>-9.7965867689999993</v>
      </c>
      <c r="AF39">
        <v>367.12865620000002</v>
      </c>
      <c r="AG39">
        <v>0</v>
      </c>
      <c r="AH39">
        <v>2.5449459263873502</v>
      </c>
      <c r="AI39">
        <v>-5.7146884493932903</v>
      </c>
      <c r="AJ39">
        <v>191.04824958699399</v>
      </c>
      <c r="AK39">
        <v>0</v>
      </c>
      <c r="AL39">
        <v>2.7971978389999999</v>
      </c>
      <c r="AM39">
        <v>-1.980248596</v>
      </c>
      <c r="AN39">
        <v>83.510383790000006</v>
      </c>
      <c r="AO39">
        <v>0</v>
      </c>
      <c r="AP39">
        <v>2.2583640488292498</v>
      </c>
      <c r="AQ39">
        <v>-6.9751384817161899</v>
      </c>
      <c r="AR39">
        <v>190.271721610013</v>
      </c>
      <c r="AS39">
        <v>0</v>
      </c>
      <c r="AT39">
        <v>2.9001632079999999</v>
      </c>
      <c r="AU39">
        <v>-4.2409700900000002</v>
      </c>
      <c r="AV39">
        <v>349.26443469999998</v>
      </c>
      <c r="AW39">
        <v>0</v>
      </c>
      <c r="AX39">
        <v>1.660433423</v>
      </c>
      <c r="AY39">
        <v>-9.8706067389999994</v>
      </c>
      <c r="AZ39">
        <v>329.12246349999998</v>
      </c>
      <c r="BA39">
        <v>0</v>
      </c>
      <c r="BB39">
        <v>1.691052335</v>
      </c>
      <c r="BC39">
        <v>-9.7504839279999995</v>
      </c>
      <c r="BD39">
        <v>721.66490899999997</v>
      </c>
    </row>
    <row r="40" spans="1:56" x14ac:dyDescent="0.4">
      <c r="A40">
        <v>0</v>
      </c>
      <c r="B40">
        <v>3.1550523180000001</v>
      </c>
      <c r="C40">
        <v>-4.8612771820000003</v>
      </c>
      <c r="D40">
        <v>0.54790239500000004</v>
      </c>
      <c r="E40">
        <v>0</v>
      </c>
      <c r="F40">
        <v>2.67447818863325</v>
      </c>
      <c r="G40">
        <v>-9.7326959040944203</v>
      </c>
      <c r="H40">
        <v>418.07734426297202</v>
      </c>
      <c r="I40">
        <v>0</v>
      </c>
      <c r="J40">
        <v>2.929923338</v>
      </c>
      <c r="K40">
        <v>-3.6907375450000002</v>
      </c>
      <c r="L40">
        <v>5.4852328789999998</v>
      </c>
      <c r="M40">
        <v>0</v>
      </c>
      <c r="N40">
        <v>2.6318924107736898</v>
      </c>
      <c r="O40">
        <v>-6.3068176176832598</v>
      </c>
      <c r="P40">
        <v>149.270252381989</v>
      </c>
      <c r="Q40">
        <v>0</v>
      </c>
      <c r="R40">
        <v>2.6269578610000002</v>
      </c>
      <c r="S40">
        <v>-4.886654397</v>
      </c>
      <c r="T40">
        <v>56.288060309999999</v>
      </c>
      <c r="U40">
        <v>0</v>
      </c>
      <c r="V40">
        <v>1.4333965307616201</v>
      </c>
      <c r="W40">
        <v>-9.4725946016776099</v>
      </c>
      <c r="X40">
        <v>251.97121626598499</v>
      </c>
      <c r="Y40">
        <v>0</v>
      </c>
      <c r="Z40">
        <v>2.53877929192705</v>
      </c>
      <c r="AA40">
        <v>-1.88929478224486</v>
      </c>
      <c r="AB40">
        <v>104.507337884002</v>
      </c>
      <c r="AC40">
        <v>0</v>
      </c>
      <c r="AD40">
        <v>1.837694291</v>
      </c>
      <c r="AE40">
        <v>-9.3901515139999994</v>
      </c>
      <c r="AF40">
        <v>228.98744790000001</v>
      </c>
      <c r="AG40">
        <v>0</v>
      </c>
      <c r="AH40">
        <v>3.1767545034578402</v>
      </c>
      <c r="AI40">
        <v>-2.12991417379649</v>
      </c>
      <c r="AJ40">
        <v>115.613054450004</v>
      </c>
      <c r="AK40">
        <v>0</v>
      </c>
      <c r="AL40">
        <v>5.3131484650000003</v>
      </c>
      <c r="AM40">
        <v>-0.85710106200000002</v>
      </c>
      <c r="AN40">
        <v>99.169026079999995</v>
      </c>
      <c r="AO40">
        <v>0</v>
      </c>
      <c r="AP40">
        <v>2.9848701018432702</v>
      </c>
      <c r="AQ40">
        <v>-3.4772002766833299</v>
      </c>
      <c r="AR40">
        <v>164.938865787</v>
      </c>
      <c r="AS40">
        <v>0</v>
      </c>
      <c r="AT40">
        <v>1.5568038399999999</v>
      </c>
      <c r="AU40">
        <v>-9.9311553020000005</v>
      </c>
      <c r="AV40">
        <v>1681.846906</v>
      </c>
      <c r="AW40">
        <v>0</v>
      </c>
      <c r="AX40">
        <v>2.3890576600000002</v>
      </c>
      <c r="AY40">
        <v>-6.7286252710000003</v>
      </c>
      <c r="AZ40">
        <v>264.57292589999997</v>
      </c>
      <c r="BA40">
        <v>0</v>
      </c>
      <c r="BB40">
        <v>1.956804148</v>
      </c>
      <c r="BC40">
        <v>-8.5551967599999994</v>
      </c>
      <c r="BD40">
        <v>383.77270850000002</v>
      </c>
    </row>
    <row r="41" spans="1:56" x14ac:dyDescent="0.4">
      <c r="A41">
        <v>0</v>
      </c>
      <c r="B41">
        <v>3.314555366</v>
      </c>
      <c r="C41">
        <v>-2.6809825549999999</v>
      </c>
      <c r="D41">
        <v>0.41268671200000001</v>
      </c>
      <c r="E41">
        <v>0</v>
      </c>
      <c r="F41">
        <v>2.1224184734902001</v>
      </c>
      <c r="G41">
        <v>-6.8259879377886197</v>
      </c>
      <c r="H41">
        <v>83.865020950790495</v>
      </c>
      <c r="I41">
        <v>0</v>
      </c>
      <c r="J41">
        <v>2.3044102550000001</v>
      </c>
      <c r="K41">
        <v>-4.5163621730000001</v>
      </c>
      <c r="L41">
        <v>3.8893279409999999</v>
      </c>
      <c r="M41">
        <v>0</v>
      </c>
      <c r="N41">
        <v>3.0874306566507399</v>
      </c>
      <c r="O41">
        <v>-5.7069324495661498</v>
      </c>
      <c r="P41">
        <v>222.26916881499301</v>
      </c>
      <c r="Q41">
        <v>0</v>
      </c>
      <c r="R41">
        <v>2.033966553</v>
      </c>
      <c r="S41">
        <v>-7.6580183079999999</v>
      </c>
      <c r="T41">
        <v>80.920960260000001</v>
      </c>
      <c r="U41">
        <v>0</v>
      </c>
      <c r="V41">
        <v>1.52743992050782</v>
      </c>
      <c r="W41">
        <v>-8.7837028041975902</v>
      </c>
      <c r="X41">
        <v>241.80764151101101</v>
      </c>
      <c r="Y41">
        <v>0</v>
      </c>
      <c r="Z41">
        <v>2.16258504231625</v>
      </c>
      <c r="AA41">
        <v>-8.2061099420290198</v>
      </c>
      <c r="AB41">
        <v>43.701734228001399</v>
      </c>
      <c r="AC41">
        <v>0</v>
      </c>
      <c r="AD41">
        <v>2.2278188910000001</v>
      </c>
      <c r="AE41">
        <v>-8.0238166870000001</v>
      </c>
      <c r="AF41">
        <v>189.22908530000001</v>
      </c>
      <c r="AG41">
        <v>0</v>
      </c>
      <c r="AH41">
        <v>4.3666252685473799</v>
      </c>
      <c r="AI41">
        <v>-0.90127742676179201</v>
      </c>
      <c r="AJ41">
        <v>138.583548511</v>
      </c>
      <c r="AK41">
        <v>0</v>
      </c>
      <c r="AL41">
        <v>1.8790085059999999</v>
      </c>
      <c r="AM41">
        <v>-9.2606894509999993</v>
      </c>
      <c r="AN41">
        <v>561.76769390000004</v>
      </c>
      <c r="AO41">
        <v>0</v>
      </c>
      <c r="AP41">
        <v>2.0147574411940501</v>
      </c>
      <c r="AQ41">
        <v>-8.2245971112861298</v>
      </c>
      <c r="AR41">
        <v>101.182779603987</v>
      </c>
      <c r="AS41">
        <v>0</v>
      </c>
      <c r="AT41">
        <v>1.765131024</v>
      </c>
      <c r="AU41">
        <v>-9.3921210570000007</v>
      </c>
      <c r="AV41">
        <v>1297.0391070000001</v>
      </c>
      <c r="AW41">
        <v>0</v>
      </c>
      <c r="AX41">
        <v>1.7160287400000001</v>
      </c>
      <c r="AY41">
        <v>-9.6152535560000008</v>
      </c>
      <c r="AZ41">
        <v>150.46147579999999</v>
      </c>
      <c r="BA41">
        <v>0</v>
      </c>
      <c r="BB41">
        <v>2.2946612380000002</v>
      </c>
      <c r="BC41">
        <v>-6.7664058059999999</v>
      </c>
      <c r="BD41">
        <v>742.91092519999995</v>
      </c>
    </row>
    <row r="42" spans="1:56" x14ac:dyDescent="0.4">
      <c r="A42">
        <v>0</v>
      </c>
      <c r="B42">
        <v>2.4446047019999999</v>
      </c>
      <c r="C42">
        <v>-5.623913892</v>
      </c>
      <c r="D42">
        <v>0.63391593899999998</v>
      </c>
      <c r="E42">
        <v>0</v>
      </c>
      <c r="F42">
        <v>3.3793674967907399</v>
      </c>
      <c r="G42">
        <v>-5.2443554175322298</v>
      </c>
      <c r="H42">
        <v>80.857091243145902</v>
      </c>
      <c r="I42">
        <v>0</v>
      </c>
      <c r="J42">
        <v>2.3484739989999999</v>
      </c>
      <c r="K42">
        <v>-5.4926682109999998</v>
      </c>
      <c r="L42">
        <v>4.6891467990000004</v>
      </c>
      <c r="M42">
        <v>0</v>
      </c>
      <c r="N42">
        <v>2.3515916352047399</v>
      </c>
      <c r="O42">
        <v>-3.82732949423275</v>
      </c>
      <c r="P42">
        <v>73.021900363004505</v>
      </c>
      <c r="Q42">
        <v>0</v>
      </c>
      <c r="R42">
        <v>4.4464348149999999</v>
      </c>
      <c r="S42">
        <v>-1.6255858560000001</v>
      </c>
      <c r="T42">
        <v>55.60201533</v>
      </c>
      <c r="U42">
        <v>0</v>
      </c>
      <c r="V42">
        <v>1.3775869857074801</v>
      </c>
      <c r="W42">
        <v>-9.6416726482408794</v>
      </c>
      <c r="X42">
        <v>235.03467619200799</v>
      </c>
      <c r="Y42">
        <v>0</v>
      </c>
      <c r="Z42">
        <v>2.4105630700876599</v>
      </c>
      <c r="AA42">
        <v>-7.2018351612175699</v>
      </c>
      <c r="AB42">
        <v>136.76609526699701</v>
      </c>
      <c r="AC42">
        <v>0</v>
      </c>
      <c r="AD42">
        <v>4.567414941</v>
      </c>
      <c r="AE42">
        <v>-2.1954292039999999</v>
      </c>
      <c r="AF42">
        <v>91.734580289999997</v>
      </c>
      <c r="AG42">
        <v>0</v>
      </c>
      <c r="AH42">
        <v>1.8401762607634999</v>
      </c>
      <c r="AI42">
        <v>-9.4324478159874605</v>
      </c>
      <c r="AJ42">
        <v>184.00748879500301</v>
      </c>
      <c r="AK42">
        <v>0</v>
      </c>
      <c r="AL42">
        <v>3.2508190539999999</v>
      </c>
      <c r="AM42">
        <v>-4.6099520260000002</v>
      </c>
      <c r="AN42">
        <v>296.1666543</v>
      </c>
      <c r="AO42">
        <v>0</v>
      </c>
      <c r="AP42">
        <v>1.7409257421489299</v>
      </c>
      <c r="AQ42">
        <v>-9.7603506890296394</v>
      </c>
      <c r="AR42">
        <v>139.80787727399701</v>
      </c>
      <c r="AS42">
        <v>0</v>
      </c>
      <c r="AT42">
        <v>3.1651120000000001</v>
      </c>
      <c r="AU42">
        <v>-2.6315205669999999</v>
      </c>
      <c r="AV42">
        <v>244.38242099999999</v>
      </c>
      <c r="AW42">
        <v>0</v>
      </c>
      <c r="AX42">
        <v>1.6879053129999999</v>
      </c>
      <c r="AY42">
        <v>-9.7671928759999993</v>
      </c>
      <c r="AZ42">
        <v>150.83023990000001</v>
      </c>
      <c r="BA42">
        <v>0</v>
      </c>
      <c r="BB42">
        <v>1.472205964</v>
      </c>
      <c r="BC42">
        <v>-9.9860961269999997</v>
      </c>
      <c r="BD42">
        <v>2074.4461889999998</v>
      </c>
    </row>
    <row r="43" spans="1:56" x14ac:dyDescent="0.4">
      <c r="A43">
        <v>0</v>
      </c>
      <c r="B43">
        <v>2.4446047019999999</v>
      </c>
      <c r="C43">
        <v>-5.623913892</v>
      </c>
      <c r="D43">
        <v>0.62600388200000001</v>
      </c>
      <c r="E43">
        <v>0</v>
      </c>
      <c r="F43">
        <v>3.0646453712311201</v>
      </c>
      <c r="G43">
        <v>-2.59060611028471</v>
      </c>
      <c r="H43">
        <v>31.5762268761172</v>
      </c>
      <c r="I43">
        <v>0</v>
      </c>
      <c r="J43">
        <v>2.1863429289999998</v>
      </c>
      <c r="K43">
        <v>-5.0657380160000001</v>
      </c>
      <c r="L43">
        <v>4.4794834479999999</v>
      </c>
      <c r="M43">
        <v>0</v>
      </c>
      <c r="N43">
        <v>2.5196276130327599</v>
      </c>
      <c r="O43">
        <v>-8.9599663488686403</v>
      </c>
      <c r="P43">
        <v>115.94039782800201</v>
      </c>
      <c r="Q43">
        <v>0</v>
      </c>
      <c r="R43">
        <v>2.4470785859999999</v>
      </c>
      <c r="S43">
        <v>-5.4728796339999999</v>
      </c>
      <c r="T43">
        <v>49.374026950000001</v>
      </c>
      <c r="U43">
        <v>0</v>
      </c>
      <c r="V43">
        <v>0.96541433666162701</v>
      </c>
      <c r="W43">
        <v>-9.8518320983412693</v>
      </c>
      <c r="X43">
        <v>233.82198609795799</v>
      </c>
      <c r="Y43">
        <v>0</v>
      </c>
      <c r="Z43">
        <v>2.3869434383302002</v>
      </c>
      <c r="AA43">
        <v>-8.6717382290317104</v>
      </c>
      <c r="AB43">
        <v>43.116157880998799</v>
      </c>
      <c r="AC43">
        <v>0</v>
      </c>
      <c r="AD43">
        <v>1.573686986</v>
      </c>
      <c r="AE43">
        <v>-9.7528243329999995</v>
      </c>
      <c r="AF43">
        <v>354.34410459999998</v>
      </c>
      <c r="AG43">
        <v>0</v>
      </c>
      <c r="AH43">
        <v>2.1059660581757802</v>
      </c>
      <c r="AI43">
        <v>-8.5949077942814895</v>
      </c>
      <c r="AJ43">
        <v>133.47782447899201</v>
      </c>
      <c r="AK43">
        <v>0</v>
      </c>
      <c r="AL43">
        <v>1.604601567</v>
      </c>
      <c r="AM43">
        <v>-9.7578352099999996</v>
      </c>
      <c r="AN43">
        <v>616.58040949999997</v>
      </c>
      <c r="AO43">
        <v>0</v>
      </c>
      <c r="AP43">
        <v>1.7444800402415701</v>
      </c>
      <c r="AQ43">
        <v>-9.6210519725902905</v>
      </c>
      <c r="AR43">
        <v>186.72271854901899</v>
      </c>
      <c r="AS43">
        <v>0</v>
      </c>
      <c r="AT43">
        <v>3.0730109830000001</v>
      </c>
      <c r="AU43">
        <v>-3.2954567379999999</v>
      </c>
      <c r="AV43">
        <v>288.01586329999998</v>
      </c>
      <c r="AW43">
        <v>0</v>
      </c>
      <c r="AX43">
        <v>1.9170070450000001</v>
      </c>
      <c r="AY43">
        <v>-8.7159733530000008</v>
      </c>
      <c r="AZ43">
        <v>327.34490260000001</v>
      </c>
      <c r="BA43">
        <v>0</v>
      </c>
      <c r="BB43">
        <v>2.113801686</v>
      </c>
      <c r="BC43">
        <v>-7.5521038899999997</v>
      </c>
      <c r="BD43">
        <v>1330.3441949999999</v>
      </c>
    </row>
    <row r="44" spans="1:56" x14ac:dyDescent="0.4">
      <c r="A44">
        <v>0</v>
      </c>
      <c r="B44">
        <v>2.9879598810000001</v>
      </c>
      <c r="C44">
        <v>-7.3228637040000004</v>
      </c>
      <c r="D44">
        <v>0.39552610300000002</v>
      </c>
      <c r="E44">
        <v>0</v>
      </c>
      <c r="F44">
        <v>2.4417318448732299</v>
      </c>
      <c r="G44">
        <v>-6.2311796115667804</v>
      </c>
      <c r="H44">
        <v>64.456846937071504</v>
      </c>
      <c r="I44">
        <v>0</v>
      </c>
      <c r="J44">
        <v>2.405792124</v>
      </c>
      <c r="K44">
        <v>-6.3745292979999997</v>
      </c>
      <c r="L44">
        <v>4.4224697190000004</v>
      </c>
      <c r="M44">
        <v>0</v>
      </c>
      <c r="N44">
        <v>1.93788820787632</v>
      </c>
      <c r="O44">
        <v>-7.8294960665830899</v>
      </c>
      <c r="P44">
        <v>94.578456262999595</v>
      </c>
      <c r="Q44">
        <v>0</v>
      </c>
      <c r="R44">
        <v>2.397527228</v>
      </c>
      <c r="S44">
        <v>-8.8697110670000008</v>
      </c>
      <c r="T44">
        <v>82.748428599999997</v>
      </c>
      <c r="U44">
        <v>0</v>
      </c>
      <c r="V44">
        <v>2.1693042088441898</v>
      </c>
      <c r="W44">
        <v>-8.5682531210292598</v>
      </c>
      <c r="X44">
        <v>211.44704318000001</v>
      </c>
      <c r="Y44">
        <v>0</v>
      </c>
      <c r="Z44">
        <v>2.0472529297027098</v>
      </c>
      <c r="AA44">
        <v>-8.3432954987485903</v>
      </c>
      <c r="AB44">
        <v>76.531877589994096</v>
      </c>
      <c r="AC44">
        <v>0</v>
      </c>
      <c r="AD44">
        <v>2.3066524099999999</v>
      </c>
      <c r="AE44">
        <v>-1.7505333789999999</v>
      </c>
      <c r="AF44">
        <v>32.568943619999999</v>
      </c>
      <c r="AG44">
        <v>0</v>
      </c>
      <c r="AH44">
        <v>3.21951214809638</v>
      </c>
      <c r="AI44">
        <v>-4.8496041377103696</v>
      </c>
      <c r="AJ44">
        <v>139.842093284009</v>
      </c>
      <c r="AK44">
        <v>0</v>
      </c>
      <c r="AL44">
        <v>2.1410112489999999</v>
      </c>
      <c r="AM44">
        <v>-8.6841569629999995</v>
      </c>
      <c r="AN44">
        <v>487.10668170000002</v>
      </c>
      <c r="AO44">
        <v>0</v>
      </c>
      <c r="AP44">
        <v>3.0089330365773699</v>
      </c>
      <c r="AQ44">
        <v>-4.2221559074893298</v>
      </c>
      <c r="AR44">
        <v>137.00280881399499</v>
      </c>
      <c r="AS44">
        <v>0</v>
      </c>
      <c r="AT44">
        <v>2.7385238940000001</v>
      </c>
      <c r="AU44">
        <v>-4.7140559729999998</v>
      </c>
      <c r="AV44">
        <v>479.95102800000001</v>
      </c>
      <c r="AW44">
        <v>0</v>
      </c>
      <c r="AX44">
        <v>2.2961147049999999</v>
      </c>
      <c r="AY44">
        <v>-6.8857359020000004</v>
      </c>
      <c r="AZ44">
        <v>125.273036</v>
      </c>
      <c r="BA44">
        <v>0</v>
      </c>
      <c r="BB44">
        <v>3.3610451800000001</v>
      </c>
      <c r="BC44">
        <v>-3.4197861289999998</v>
      </c>
      <c r="BD44">
        <v>695.8019299</v>
      </c>
    </row>
    <row r="45" spans="1:56" x14ac:dyDescent="0.4">
      <c r="A45">
        <v>0</v>
      </c>
      <c r="B45">
        <v>2.2110102550000001</v>
      </c>
      <c r="C45">
        <v>-6.7918738139999997</v>
      </c>
      <c r="D45">
        <v>0.51922030500000005</v>
      </c>
      <c r="E45">
        <v>0</v>
      </c>
      <c r="F45">
        <v>2.1786870969843601</v>
      </c>
      <c r="G45">
        <v>-6.4612704098750804</v>
      </c>
      <c r="H45">
        <v>36.178135258844101</v>
      </c>
      <c r="I45">
        <v>0</v>
      </c>
      <c r="J45">
        <v>2.7355091100000002</v>
      </c>
      <c r="K45">
        <v>-1.917248466</v>
      </c>
      <c r="L45">
        <v>4.2223415989999999</v>
      </c>
      <c r="M45">
        <v>0</v>
      </c>
      <c r="N45">
        <v>2.42300998844477</v>
      </c>
      <c r="O45">
        <v>-7.8204267824978704</v>
      </c>
      <c r="P45">
        <v>390.75289088000102</v>
      </c>
      <c r="Q45">
        <v>0</v>
      </c>
      <c r="R45">
        <v>4.4203159730000001</v>
      </c>
      <c r="S45">
        <v>-1.99036747</v>
      </c>
      <c r="T45">
        <v>55.231819260000002</v>
      </c>
      <c r="U45">
        <v>0</v>
      </c>
      <c r="V45">
        <v>2.0520042202769302</v>
      </c>
      <c r="W45">
        <v>-7.8517874784063899</v>
      </c>
      <c r="X45">
        <v>208.466817626031</v>
      </c>
      <c r="Y45">
        <v>0</v>
      </c>
      <c r="Z45">
        <v>2.3195753759772302</v>
      </c>
      <c r="AA45">
        <v>-7.1431684851895696</v>
      </c>
      <c r="AB45">
        <v>101.119143007003</v>
      </c>
      <c r="AC45">
        <v>0</v>
      </c>
      <c r="AD45">
        <v>2.2053764340000002</v>
      </c>
      <c r="AE45">
        <v>-8.1263082129999997</v>
      </c>
      <c r="AF45">
        <v>309.9164159</v>
      </c>
      <c r="AG45">
        <v>0</v>
      </c>
      <c r="AH45">
        <v>2.1576972260673002</v>
      </c>
      <c r="AI45">
        <v>-8.5760138254085394</v>
      </c>
      <c r="AJ45">
        <v>118.97080179100099</v>
      </c>
      <c r="AK45">
        <v>0</v>
      </c>
      <c r="AL45">
        <v>1.609871509</v>
      </c>
      <c r="AM45">
        <v>-9.6781995280000004</v>
      </c>
      <c r="AN45">
        <v>493.61328079999998</v>
      </c>
      <c r="AO45">
        <v>0</v>
      </c>
      <c r="AP45">
        <v>1.7426269634675799</v>
      </c>
      <c r="AQ45">
        <v>-9.5531805632196498</v>
      </c>
      <c r="AR45">
        <v>137.497953746002</v>
      </c>
      <c r="AS45">
        <v>0</v>
      </c>
      <c r="AT45">
        <v>1.7267516439999999</v>
      </c>
      <c r="AU45">
        <v>-9.5627632350000003</v>
      </c>
      <c r="AV45">
        <v>1292.4876690000001</v>
      </c>
      <c r="AW45">
        <v>0</v>
      </c>
      <c r="AX45">
        <v>1.657718593</v>
      </c>
      <c r="AY45">
        <v>-9.8753159670000006</v>
      </c>
      <c r="AZ45">
        <v>150.10804039999999</v>
      </c>
      <c r="BA45">
        <v>0</v>
      </c>
      <c r="BB45">
        <v>1.9154973280000001</v>
      </c>
      <c r="BC45">
        <v>-8.728217248</v>
      </c>
      <c r="BD45">
        <v>1466.5239979999999</v>
      </c>
    </row>
    <row r="46" spans="1:56" x14ac:dyDescent="0.4">
      <c r="A46">
        <v>0</v>
      </c>
      <c r="B46">
        <v>3.3749528519999998</v>
      </c>
      <c r="C46">
        <v>-3.0684652510000001</v>
      </c>
      <c r="D46">
        <v>0.39619617299999998</v>
      </c>
      <c r="E46">
        <v>0</v>
      </c>
      <c r="F46">
        <v>2.8277287266243301</v>
      </c>
      <c r="G46">
        <v>-6.1262323495329296</v>
      </c>
      <c r="H46">
        <v>68.7301731270272</v>
      </c>
      <c r="I46">
        <v>0</v>
      </c>
      <c r="J46">
        <v>1.820755503</v>
      </c>
      <c r="K46">
        <v>-8.0991553070000002</v>
      </c>
      <c r="L46">
        <v>4.4110796160000003</v>
      </c>
      <c r="M46">
        <v>0</v>
      </c>
      <c r="N46">
        <v>2.1901142073342199</v>
      </c>
      <c r="O46">
        <v>-1.5544466771815599</v>
      </c>
      <c r="P46">
        <v>16.226293781001001</v>
      </c>
      <c r="Q46">
        <v>0</v>
      </c>
      <c r="R46">
        <v>2.641196265</v>
      </c>
      <c r="S46">
        <v>-4.8339367099999997</v>
      </c>
      <c r="T46">
        <v>55.665674340000002</v>
      </c>
      <c r="U46">
        <v>0</v>
      </c>
      <c r="V46">
        <v>1.13685033009296</v>
      </c>
      <c r="W46">
        <v>-9.7206150604086297</v>
      </c>
      <c r="X46">
        <v>207.503158860025</v>
      </c>
      <c r="Y46">
        <v>0</v>
      </c>
      <c r="Z46">
        <v>4.8197176494219898</v>
      </c>
      <c r="AA46">
        <v>-1.2094663189244499</v>
      </c>
      <c r="AB46">
        <v>43.727796279999801</v>
      </c>
      <c r="AC46">
        <v>0</v>
      </c>
      <c r="AD46">
        <v>2.477586219</v>
      </c>
      <c r="AE46">
        <v>-7.0090705440000001</v>
      </c>
      <c r="AF46">
        <v>198.03698489999999</v>
      </c>
      <c r="AG46">
        <v>0</v>
      </c>
      <c r="AH46">
        <v>2.21068559636345</v>
      </c>
      <c r="AI46">
        <v>-8.7905547150344105</v>
      </c>
      <c r="AJ46">
        <v>116.72535370700599</v>
      </c>
      <c r="AK46">
        <v>0</v>
      </c>
      <c r="AL46">
        <v>2.2346095020000001</v>
      </c>
      <c r="AM46">
        <v>-8.6924404979999998</v>
      </c>
      <c r="AN46">
        <v>479.30087639999999</v>
      </c>
      <c r="AO46">
        <v>0</v>
      </c>
      <c r="AP46">
        <v>1.7006469711932</v>
      </c>
      <c r="AQ46">
        <v>-9.7051343557653507</v>
      </c>
      <c r="AR46">
        <v>138.332540803006</v>
      </c>
      <c r="AS46">
        <v>0</v>
      </c>
      <c r="AT46">
        <v>2.507097007</v>
      </c>
      <c r="AU46">
        <v>-1.4637431320000001</v>
      </c>
      <c r="AV46">
        <v>118.4075094</v>
      </c>
      <c r="AW46">
        <v>0</v>
      </c>
      <c r="AX46">
        <v>2.1444256309999998</v>
      </c>
      <c r="AY46">
        <v>-7.6727325200000003</v>
      </c>
      <c r="AZ46">
        <v>328.41906469999998</v>
      </c>
      <c r="BA46">
        <v>0</v>
      </c>
      <c r="BB46">
        <v>3.3677250569999999</v>
      </c>
      <c r="BC46">
        <v>-3.278370464</v>
      </c>
      <c r="BD46">
        <v>581.80807049999999</v>
      </c>
    </row>
    <row r="47" spans="1:56" x14ac:dyDescent="0.4">
      <c r="A47">
        <v>0</v>
      </c>
      <c r="B47">
        <v>3.664192828</v>
      </c>
      <c r="C47">
        <v>-5.2804276090000002</v>
      </c>
      <c r="D47">
        <v>0.41152986000000003</v>
      </c>
      <c r="E47">
        <v>0</v>
      </c>
      <c r="F47">
        <v>3.4161079486132202</v>
      </c>
      <c r="G47">
        <v>-3.0099779003918701</v>
      </c>
      <c r="H47">
        <v>41.207606083946303</v>
      </c>
      <c r="I47">
        <v>0</v>
      </c>
      <c r="J47">
        <v>2.3647862480000001</v>
      </c>
      <c r="K47">
        <v>-4.2276114070000004</v>
      </c>
      <c r="L47">
        <v>4.9045228999999999</v>
      </c>
      <c r="M47">
        <v>0</v>
      </c>
      <c r="N47">
        <v>3.0421887102449601</v>
      </c>
      <c r="O47">
        <v>-5.3644863530193003</v>
      </c>
      <c r="P47">
        <v>311.50719885100199</v>
      </c>
      <c r="Q47">
        <v>0</v>
      </c>
      <c r="R47">
        <v>2.4265897010000002</v>
      </c>
      <c r="S47">
        <v>-7.3186673180000001</v>
      </c>
      <c r="T47">
        <v>55.03255643</v>
      </c>
      <c r="U47">
        <v>0</v>
      </c>
      <c r="V47">
        <v>2.2597699104785001</v>
      </c>
      <c r="W47">
        <v>-8.9175406929744199</v>
      </c>
      <c r="X47">
        <v>204.38758489600099</v>
      </c>
      <c r="Y47">
        <v>0</v>
      </c>
      <c r="Z47">
        <v>2.57383089934814</v>
      </c>
      <c r="AA47">
        <v>-6.7630995325895302</v>
      </c>
      <c r="AB47">
        <v>44.568046267988301</v>
      </c>
      <c r="AC47">
        <v>0</v>
      </c>
      <c r="AD47">
        <v>2.3635659580000001</v>
      </c>
      <c r="AE47">
        <v>-8.5848109850000007</v>
      </c>
      <c r="AF47">
        <v>297.6475686</v>
      </c>
      <c r="AG47">
        <v>0</v>
      </c>
      <c r="AH47">
        <v>2.1685551865231201</v>
      </c>
      <c r="AI47">
        <v>-7.4648284858402203</v>
      </c>
      <c r="AJ47">
        <v>169.52084175299299</v>
      </c>
      <c r="AK47">
        <v>0</v>
      </c>
      <c r="AL47">
        <v>2.059159293</v>
      </c>
      <c r="AM47">
        <v>-7.9094742760000001</v>
      </c>
      <c r="AN47">
        <v>649.73059190000004</v>
      </c>
      <c r="AO47">
        <v>0</v>
      </c>
      <c r="AP47">
        <v>1.67334347944859</v>
      </c>
      <c r="AQ47">
        <v>-9.7572134982854095</v>
      </c>
      <c r="AR47">
        <v>191.51513136899999</v>
      </c>
      <c r="AS47">
        <v>0</v>
      </c>
      <c r="AT47">
        <v>3.077274702</v>
      </c>
      <c r="AU47">
        <v>-3.1460385479999999</v>
      </c>
      <c r="AV47">
        <v>275.13362189999998</v>
      </c>
      <c r="AW47">
        <v>0</v>
      </c>
      <c r="AX47">
        <v>3.3148973110000002</v>
      </c>
      <c r="AY47">
        <v>-3.5120546090000002</v>
      </c>
      <c r="AZ47">
        <v>187.7757805</v>
      </c>
      <c r="BA47">
        <v>0</v>
      </c>
      <c r="BB47">
        <v>1.6642639960000001</v>
      </c>
      <c r="BC47">
        <v>-9.8384047520000006</v>
      </c>
      <c r="BD47">
        <v>2144.9286750000001</v>
      </c>
    </row>
    <row r="48" spans="1:56" x14ac:dyDescent="0.4">
      <c r="A48">
        <v>0</v>
      </c>
      <c r="B48">
        <v>1.8436378600000001</v>
      </c>
      <c r="C48">
        <v>-1.479935861</v>
      </c>
      <c r="D48">
        <v>0.41920323500000001</v>
      </c>
      <c r="E48">
        <v>0</v>
      </c>
      <c r="F48">
        <v>3.2333693241955999</v>
      </c>
      <c r="G48">
        <v>-4.3559525451070398</v>
      </c>
      <c r="H48">
        <v>581.03486584895199</v>
      </c>
      <c r="I48">
        <v>0</v>
      </c>
      <c r="J48">
        <v>2.0127343579999999</v>
      </c>
      <c r="K48">
        <v>-6.2858955559999998</v>
      </c>
      <c r="L48">
        <v>5.4605537149999996</v>
      </c>
      <c r="M48">
        <v>0</v>
      </c>
      <c r="N48">
        <v>1.9707851560842999</v>
      </c>
      <c r="O48">
        <v>-6.7303053139990201</v>
      </c>
      <c r="P48">
        <v>111.244205630995</v>
      </c>
      <c r="Q48">
        <v>0</v>
      </c>
      <c r="R48">
        <v>2.4642894179999999</v>
      </c>
      <c r="S48">
        <v>-3.9791964580000001</v>
      </c>
      <c r="T48">
        <v>81.73716288</v>
      </c>
      <c r="U48">
        <v>0</v>
      </c>
      <c r="V48">
        <v>2.0368395077103898</v>
      </c>
      <c r="W48">
        <v>-7.8435834536238298</v>
      </c>
      <c r="X48">
        <v>204.093830386002</v>
      </c>
      <c r="Y48">
        <v>0</v>
      </c>
      <c r="Z48">
        <v>1.9697776177090101</v>
      </c>
      <c r="AA48">
        <v>-8.5012568185225206</v>
      </c>
      <c r="AB48">
        <v>101.894462475989</v>
      </c>
      <c r="AC48">
        <v>0</v>
      </c>
      <c r="AD48">
        <v>1.9848129430000001</v>
      </c>
      <c r="AE48">
        <v>-8.4093295070000007</v>
      </c>
      <c r="AF48">
        <v>347.19778109999999</v>
      </c>
      <c r="AG48">
        <v>0</v>
      </c>
      <c r="AH48">
        <v>2.3467625603117099</v>
      </c>
      <c r="AI48">
        <v>-8.2534283866132494</v>
      </c>
      <c r="AJ48">
        <v>111.799110967025</v>
      </c>
      <c r="AK48">
        <v>0</v>
      </c>
      <c r="AL48">
        <v>2.141893574</v>
      </c>
      <c r="AM48">
        <v>-8.9080144790000002</v>
      </c>
      <c r="AN48">
        <v>911.24098059999994</v>
      </c>
      <c r="AO48">
        <v>0</v>
      </c>
      <c r="AP48">
        <v>1.74644995456929</v>
      </c>
      <c r="AQ48">
        <v>-9.4623145412891905</v>
      </c>
      <c r="AR48">
        <v>138.70529117199399</v>
      </c>
      <c r="AS48">
        <v>0</v>
      </c>
      <c r="AT48">
        <v>1.6990048550000001</v>
      </c>
      <c r="AU48">
        <v>-9.7168721740000006</v>
      </c>
      <c r="AV48">
        <v>1192.454246</v>
      </c>
      <c r="AW48">
        <v>0</v>
      </c>
      <c r="AX48">
        <v>1.886186782</v>
      </c>
      <c r="AY48">
        <v>-8.8515129419999994</v>
      </c>
      <c r="AZ48">
        <v>329.50727010000003</v>
      </c>
      <c r="BA48">
        <v>0</v>
      </c>
      <c r="BB48">
        <v>2.5094014090000001</v>
      </c>
      <c r="BC48">
        <v>-5.9899225620000003</v>
      </c>
      <c r="BD48">
        <v>781.84147099999996</v>
      </c>
    </row>
    <row r="49" spans="1:56" x14ac:dyDescent="0.4">
      <c r="A49">
        <v>0</v>
      </c>
      <c r="B49">
        <v>3.603302775</v>
      </c>
      <c r="C49">
        <v>-3.237628087</v>
      </c>
      <c r="D49">
        <v>0.39597936700000003</v>
      </c>
      <c r="E49">
        <v>0</v>
      </c>
      <c r="F49">
        <v>2.68627015905883</v>
      </c>
      <c r="G49">
        <v>-1.8456817006714801</v>
      </c>
      <c r="H49">
        <v>4.8815985538530997</v>
      </c>
      <c r="I49">
        <v>0</v>
      </c>
      <c r="J49">
        <v>2.0837492150000001</v>
      </c>
      <c r="K49">
        <v>-7.2360801500000003</v>
      </c>
      <c r="L49">
        <v>5.1618505929999996</v>
      </c>
      <c r="M49">
        <v>0</v>
      </c>
      <c r="N49">
        <v>1.8274131935934399</v>
      </c>
      <c r="O49">
        <v>-7.1434565240998102</v>
      </c>
      <c r="P49">
        <v>159.190543830976</v>
      </c>
      <c r="Q49">
        <v>0</v>
      </c>
      <c r="R49">
        <v>4.579495026</v>
      </c>
      <c r="S49">
        <v>-1.3458159750000001</v>
      </c>
      <c r="T49">
        <v>55.683541730000002</v>
      </c>
      <c r="U49">
        <v>0</v>
      </c>
      <c r="V49">
        <v>3.0789383028894699</v>
      </c>
      <c r="W49">
        <v>-6.3537440796040299</v>
      </c>
      <c r="X49">
        <v>202.714737319009</v>
      </c>
      <c r="Y49">
        <v>0</v>
      </c>
      <c r="Z49">
        <v>1.8200903282188401</v>
      </c>
      <c r="AA49">
        <v>-9.2571227633967101</v>
      </c>
      <c r="AB49">
        <v>86.675067136995494</v>
      </c>
      <c r="AC49">
        <v>0</v>
      </c>
      <c r="AD49">
        <v>2.374324015</v>
      </c>
      <c r="AE49">
        <v>-6.7578244969999997</v>
      </c>
      <c r="AF49">
        <v>164.1758208</v>
      </c>
      <c r="AG49">
        <v>0</v>
      </c>
      <c r="AH49">
        <v>2.1501968885167102</v>
      </c>
      <c r="AI49">
        <v>-8.2678023523858801</v>
      </c>
      <c r="AJ49">
        <v>98.758973713993299</v>
      </c>
      <c r="AK49">
        <v>0</v>
      </c>
      <c r="AL49">
        <v>2.1892463630000001</v>
      </c>
      <c r="AM49">
        <v>-8.4106093739999999</v>
      </c>
      <c r="AN49">
        <v>466.72918620000002</v>
      </c>
      <c r="AO49">
        <v>0</v>
      </c>
      <c r="AP49">
        <v>1.6649795010237001</v>
      </c>
      <c r="AQ49">
        <v>-9.8362421501274699</v>
      </c>
      <c r="AR49">
        <v>215.889909065008</v>
      </c>
      <c r="AS49">
        <v>0</v>
      </c>
      <c r="AT49">
        <v>1.845915593</v>
      </c>
      <c r="AU49">
        <v>-9.2169039050000006</v>
      </c>
      <c r="AV49">
        <v>1202.3612780000001</v>
      </c>
      <c r="AW49">
        <v>0</v>
      </c>
      <c r="AX49">
        <v>3.3821359270000002</v>
      </c>
      <c r="AY49">
        <v>-3.3607990289999998</v>
      </c>
      <c r="AZ49">
        <v>152.61794750000001</v>
      </c>
      <c r="BA49">
        <v>0</v>
      </c>
      <c r="BB49">
        <v>1.7196872560000001</v>
      </c>
      <c r="BC49">
        <v>-9.6092300440000002</v>
      </c>
      <c r="BD49">
        <v>1863.679335</v>
      </c>
    </row>
    <row r="50" spans="1:56" x14ac:dyDescent="0.4">
      <c r="A50">
        <v>0</v>
      </c>
      <c r="B50">
        <v>3.6143759809999998</v>
      </c>
      <c r="C50">
        <v>-2.1288667010000002</v>
      </c>
      <c r="D50">
        <v>0.42268583300000001</v>
      </c>
      <c r="E50">
        <v>0</v>
      </c>
      <c r="F50">
        <v>3.0118676522733101</v>
      </c>
      <c r="G50">
        <v>-9.87672319924744</v>
      </c>
      <c r="H50">
        <v>11.367454971186801</v>
      </c>
      <c r="I50">
        <v>0</v>
      </c>
      <c r="J50">
        <v>2.6734940040000001</v>
      </c>
      <c r="K50">
        <v>-5.1035434879999997</v>
      </c>
      <c r="L50">
        <v>2.1421819800000002</v>
      </c>
      <c r="M50">
        <v>0</v>
      </c>
      <c r="N50">
        <v>2.4169226224026699</v>
      </c>
      <c r="O50">
        <v>-5.5298794403092701</v>
      </c>
      <c r="P50">
        <v>121.125870001007</v>
      </c>
      <c r="Q50">
        <v>0</v>
      </c>
      <c r="R50">
        <v>1.7264463160000001</v>
      </c>
      <c r="S50">
        <v>-9.2047692760000004</v>
      </c>
      <c r="T50">
        <v>78.799883589999993</v>
      </c>
      <c r="U50">
        <v>0</v>
      </c>
      <c r="V50">
        <v>2.5169510427171198</v>
      </c>
      <c r="W50">
        <v>-6.96299594948443</v>
      </c>
      <c r="X50">
        <v>201.56919780500101</v>
      </c>
      <c r="Y50">
        <v>0</v>
      </c>
      <c r="Z50">
        <v>1.7643507239363301</v>
      </c>
      <c r="AA50">
        <v>-9.5946884879041203</v>
      </c>
      <c r="AB50">
        <v>88.8256078689883</v>
      </c>
      <c r="AC50">
        <v>0</v>
      </c>
      <c r="AD50">
        <v>1.731019155</v>
      </c>
      <c r="AE50">
        <v>-9.5223796360000001</v>
      </c>
      <c r="AF50">
        <v>374.31245710000002</v>
      </c>
      <c r="AG50">
        <v>0</v>
      </c>
      <c r="AH50">
        <v>3.19926421741904</v>
      </c>
      <c r="AI50">
        <v>-3.86008671438799</v>
      </c>
      <c r="AJ50">
        <v>162.81286908200099</v>
      </c>
      <c r="AK50">
        <v>0</v>
      </c>
      <c r="AL50">
        <v>3.1833763340000001</v>
      </c>
      <c r="AM50">
        <v>-3.66108213</v>
      </c>
      <c r="AN50">
        <v>219.65718129999999</v>
      </c>
      <c r="AO50">
        <v>0</v>
      </c>
      <c r="AP50">
        <v>3.16511200028796</v>
      </c>
      <c r="AQ50">
        <v>-2.6315205669055302</v>
      </c>
      <c r="AR50">
        <v>189.05037114900099</v>
      </c>
      <c r="AS50">
        <v>0</v>
      </c>
      <c r="AT50">
        <v>3.407764899</v>
      </c>
      <c r="AU50">
        <v>-2.6944827280000001</v>
      </c>
      <c r="AV50">
        <v>227.6283943</v>
      </c>
      <c r="AW50">
        <v>0</v>
      </c>
      <c r="AX50">
        <v>2.3933378740000002</v>
      </c>
      <c r="AY50">
        <v>-6.4347871000000003</v>
      </c>
      <c r="AZ50">
        <v>265.23155910000003</v>
      </c>
      <c r="BA50">
        <v>0</v>
      </c>
      <c r="BB50">
        <v>1.6653743249999999</v>
      </c>
      <c r="BC50">
        <v>-9.7140610820000006</v>
      </c>
      <c r="BD50">
        <v>1163.795623</v>
      </c>
    </row>
    <row r="51" spans="1:56" x14ac:dyDescent="0.4">
      <c r="A51">
        <v>0</v>
      </c>
      <c r="B51">
        <v>3.4664954610000001</v>
      </c>
      <c r="C51">
        <v>-2.4082538429999998</v>
      </c>
      <c r="D51">
        <v>0.46673652799999998</v>
      </c>
      <c r="E51">
        <v>0</v>
      </c>
      <c r="F51">
        <v>3.90114573271617</v>
      </c>
      <c r="G51">
        <v>-3.04336129567558</v>
      </c>
      <c r="H51">
        <v>52.548140593105899</v>
      </c>
      <c r="I51">
        <v>0</v>
      </c>
      <c r="J51">
        <v>2.109864059</v>
      </c>
      <c r="K51">
        <v>-5.7937391309999997</v>
      </c>
      <c r="L51">
        <v>5.9404914729999998</v>
      </c>
      <c r="M51">
        <v>0</v>
      </c>
      <c r="N51">
        <v>2.1099083827169198</v>
      </c>
      <c r="O51">
        <v>-6.2319500988511001</v>
      </c>
      <c r="P51">
        <v>117.93175357099901</v>
      </c>
      <c r="Q51">
        <v>0</v>
      </c>
      <c r="R51">
        <v>1.868962064</v>
      </c>
      <c r="S51">
        <v>-9.4815503359999997</v>
      </c>
      <c r="T51">
        <v>49.128988800000002</v>
      </c>
      <c r="U51">
        <v>0</v>
      </c>
      <c r="V51">
        <v>1.5501750287279099</v>
      </c>
      <c r="W51">
        <v>-9.6702258589784993</v>
      </c>
      <c r="X51">
        <v>200.159719373972</v>
      </c>
      <c r="Y51">
        <v>0</v>
      </c>
      <c r="Z51">
        <v>3.9059040691251501</v>
      </c>
      <c r="AA51">
        <v>-3.52700841218345</v>
      </c>
      <c r="AB51">
        <v>37.468794971005899</v>
      </c>
      <c r="AC51">
        <v>0</v>
      </c>
      <c r="AD51">
        <v>4.4355340989999998</v>
      </c>
      <c r="AE51">
        <v>-1.209453157</v>
      </c>
      <c r="AF51">
        <v>38.523308319999998</v>
      </c>
      <c r="AG51">
        <v>0</v>
      </c>
      <c r="AH51">
        <v>2.0342798834025801</v>
      </c>
      <c r="AI51">
        <v>-7.9396748871420799</v>
      </c>
      <c r="AJ51">
        <v>100.965858801995</v>
      </c>
      <c r="AK51">
        <v>0</v>
      </c>
      <c r="AL51">
        <v>2.133141943</v>
      </c>
      <c r="AM51">
        <v>-7.7743893760000002</v>
      </c>
      <c r="AN51">
        <v>637.95522029999995</v>
      </c>
      <c r="AO51">
        <v>0</v>
      </c>
      <c r="AP51">
        <v>2.9672210725023</v>
      </c>
      <c r="AQ51">
        <v>-3.4950978464103799</v>
      </c>
      <c r="AR51">
        <v>160.97250499098999</v>
      </c>
      <c r="AS51">
        <v>0</v>
      </c>
      <c r="AT51">
        <v>2.6375268109999999</v>
      </c>
      <c r="AU51">
        <v>-5.2048265410000001</v>
      </c>
      <c r="AV51">
        <v>520.87030809999999</v>
      </c>
      <c r="AW51">
        <v>0</v>
      </c>
      <c r="AX51">
        <v>1.721588975</v>
      </c>
      <c r="AY51">
        <v>-9.5912176139999996</v>
      </c>
      <c r="AZ51">
        <v>190.452539</v>
      </c>
      <c r="BA51">
        <v>0</v>
      </c>
      <c r="BB51">
        <v>1.655449677</v>
      </c>
      <c r="BC51">
        <v>-9.8712757</v>
      </c>
      <c r="BD51">
        <v>2665.6403059999998</v>
      </c>
    </row>
    <row r="52" spans="1:56" x14ac:dyDescent="0.4">
      <c r="A52">
        <v>0</v>
      </c>
      <c r="B52">
        <v>1.654216047</v>
      </c>
      <c r="C52">
        <v>-3.9633015409999999</v>
      </c>
      <c r="D52">
        <v>0.71609907699999997</v>
      </c>
      <c r="E52">
        <v>0</v>
      </c>
      <c r="F52">
        <v>1.7546080321933499</v>
      </c>
      <c r="G52">
        <v>-3.90373971372337</v>
      </c>
      <c r="H52">
        <v>11.6142096261028</v>
      </c>
      <c r="I52">
        <v>0</v>
      </c>
      <c r="J52">
        <v>1.939351442</v>
      </c>
      <c r="K52">
        <v>-7.9587769789999996</v>
      </c>
      <c r="L52">
        <v>4.2853530500000003</v>
      </c>
      <c r="M52">
        <v>0</v>
      </c>
      <c r="N52">
        <v>1.5013689087236299</v>
      </c>
      <c r="O52">
        <v>-0.81723586940772897</v>
      </c>
      <c r="P52">
        <v>3.6603079260093998</v>
      </c>
      <c r="Q52">
        <v>0</v>
      </c>
      <c r="R52">
        <v>1.706451884</v>
      </c>
      <c r="S52">
        <v>-9.3383488230000005</v>
      </c>
      <c r="T52">
        <v>48.033722480000002</v>
      </c>
      <c r="U52">
        <v>0</v>
      </c>
      <c r="V52">
        <v>2.5552490152689602</v>
      </c>
      <c r="W52">
        <v>-8.2853480713599197</v>
      </c>
      <c r="X52">
        <v>200.11909045399801</v>
      </c>
      <c r="Y52">
        <v>0</v>
      </c>
      <c r="Z52">
        <v>1.7460116882815999</v>
      </c>
      <c r="AA52">
        <v>-9.6957448237712907</v>
      </c>
      <c r="AB52">
        <v>95.490369772014603</v>
      </c>
      <c r="AC52">
        <v>0</v>
      </c>
      <c r="AD52">
        <v>2.7951948350000002</v>
      </c>
      <c r="AE52">
        <v>-6.4677024850000002</v>
      </c>
      <c r="AF52">
        <v>251.72018639999999</v>
      </c>
      <c r="AG52">
        <v>0</v>
      </c>
      <c r="AH52">
        <v>1.9139763136866299</v>
      </c>
      <c r="AI52">
        <v>-9.0124822495461796</v>
      </c>
      <c r="AJ52">
        <v>114.067779655975</v>
      </c>
      <c r="AK52">
        <v>0</v>
      </c>
      <c r="AL52">
        <v>1.557199966</v>
      </c>
      <c r="AM52">
        <v>-9.7474482400000007</v>
      </c>
      <c r="AN52">
        <v>902.9081304</v>
      </c>
      <c r="AO52">
        <v>0</v>
      </c>
      <c r="AP52">
        <v>2.86780813192305</v>
      </c>
      <c r="AQ52">
        <v>-4.8635446694779096</v>
      </c>
      <c r="AR52">
        <v>186.706376897025</v>
      </c>
      <c r="AS52">
        <v>0</v>
      </c>
      <c r="AT52">
        <v>1.466056695</v>
      </c>
      <c r="AU52">
        <v>-9.9797090520000005</v>
      </c>
      <c r="AV52">
        <v>1799.240245</v>
      </c>
      <c r="AW52">
        <v>0</v>
      </c>
      <c r="AX52">
        <v>1.7054383390000001</v>
      </c>
      <c r="AY52">
        <v>-9.6509301799999996</v>
      </c>
      <c r="AZ52">
        <v>218.04240179999999</v>
      </c>
      <c r="BA52">
        <v>0</v>
      </c>
      <c r="BB52">
        <v>2.830942399</v>
      </c>
      <c r="BC52">
        <v>-4.1845770580000003</v>
      </c>
      <c r="BD52">
        <v>699.32378080000001</v>
      </c>
    </row>
    <row r="53" spans="1:56" x14ac:dyDescent="0.4">
      <c r="A53">
        <v>0</v>
      </c>
      <c r="B53">
        <v>2.3830113289999999</v>
      </c>
      <c r="C53">
        <v>-6.2901639359999999</v>
      </c>
      <c r="D53">
        <v>0.58981132199999997</v>
      </c>
      <c r="E53">
        <v>0</v>
      </c>
      <c r="F53">
        <v>4.5192335862938702</v>
      </c>
      <c r="G53">
        <v>-4.3836543276327804</v>
      </c>
      <c r="H53">
        <v>33.437356087844798</v>
      </c>
      <c r="I53">
        <v>0</v>
      </c>
      <c r="J53">
        <v>1.8906072970000001</v>
      </c>
      <c r="K53">
        <v>-6.9213003899999999</v>
      </c>
      <c r="L53">
        <v>4.9626716489999998</v>
      </c>
      <c r="M53">
        <v>0</v>
      </c>
      <c r="N53">
        <v>1.8534790933449301</v>
      </c>
      <c r="O53">
        <v>-6.9937299563144499</v>
      </c>
      <c r="P53">
        <v>180.496018622012</v>
      </c>
      <c r="Q53">
        <v>0</v>
      </c>
      <c r="R53">
        <v>1.8604609729999999</v>
      </c>
      <c r="S53">
        <v>-9.4681385630000001</v>
      </c>
      <c r="T53">
        <v>49.502429859999999</v>
      </c>
      <c r="U53">
        <v>0</v>
      </c>
      <c r="V53">
        <v>1.8906116317471799</v>
      </c>
      <c r="W53">
        <v>-9.2615141622774502</v>
      </c>
      <c r="X53">
        <v>199.779490578977</v>
      </c>
      <c r="Y53">
        <v>0</v>
      </c>
      <c r="Z53">
        <v>1.71696104516628</v>
      </c>
      <c r="AA53">
        <v>-9.7314109244921898</v>
      </c>
      <c r="AB53">
        <v>93.462000653991694</v>
      </c>
      <c r="AC53">
        <v>0</v>
      </c>
      <c r="AD53">
        <v>1.984294225</v>
      </c>
      <c r="AE53">
        <v>-8.4290628909999992</v>
      </c>
      <c r="AF53">
        <v>291.49974759999998</v>
      </c>
      <c r="AG53">
        <v>0</v>
      </c>
      <c r="AH53">
        <v>1.8571747776807599</v>
      </c>
      <c r="AI53">
        <v>-9.4780210175817992</v>
      </c>
      <c r="AJ53">
        <v>154.59690959900001</v>
      </c>
      <c r="AK53">
        <v>0</v>
      </c>
      <c r="AL53">
        <v>1.5364691340000001</v>
      </c>
      <c r="AM53">
        <v>-9.9774999950000005</v>
      </c>
      <c r="AN53">
        <v>4878.2393979999997</v>
      </c>
      <c r="AO53">
        <v>0</v>
      </c>
      <c r="AP53">
        <v>1.7332776850015801</v>
      </c>
      <c r="AQ53">
        <v>-9.5211027303625801</v>
      </c>
      <c r="AR53">
        <v>137.05488943698501</v>
      </c>
      <c r="AS53">
        <v>0</v>
      </c>
      <c r="AT53">
        <v>3.010600696</v>
      </c>
      <c r="AU53">
        <v>-3.5678825600000001</v>
      </c>
      <c r="AV53">
        <v>123.03355329999999</v>
      </c>
      <c r="AW53">
        <v>0</v>
      </c>
      <c r="AX53">
        <v>1.658753038</v>
      </c>
      <c r="AY53">
        <v>-9.8607867280000008</v>
      </c>
      <c r="AZ53">
        <v>101.26468149999999</v>
      </c>
      <c r="BA53">
        <v>0</v>
      </c>
      <c r="BB53">
        <v>1.671964158</v>
      </c>
      <c r="BC53">
        <v>-9.7761105229999998</v>
      </c>
      <c r="BD53">
        <v>1895.7922249999999</v>
      </c>
    </row>
    <row r="54" spans="1:56" x14ac:dyDescent="0.4">
      <c r="A54">
        <v>0</v>
      </c>
      <c r="B54">
        <v>1.800015489</v>
      </c>
      <c r="C54">
        <v>-4.6115642340000003</v>
      </c>
      <c r="D54">
        <v>0.45586122299999998</v>
      </c>
      <c r="E54">
        <v>0</v>
      </c>
      <c r="F54">
        <v>4.4918288603488001</v>
      </c>
      <c r="G54">
        <v>-4.5539005340243701</v>
      </c>
      <c r="H54">
        <v>26.5914021970238</v>
      </c>
      <c r="I54">
        <v>0</v>
      </c>
      <c r="J54">
        <v>2.230509471</v>
      </c>
      <c r="K54">
        <v>-5.1590704399999998</v>
      </c>
      <c r="L54">
        <v>4.5720937199999998</v>
      </c>
      <c r="M54">
        <v>0</v>
      </c>
      <c r="N54">
        <v>2.2118968030256201</v>
      </c>
      <c r="O54">
        <v>-5.6233501847651999</v>
      </c>
      <c r="P54">
        <v>111.65760219198999</v>
      </c>
      <c r="Q54">
        <v>0</v>
      </c>
      <c r="R54">
        <v>4.4688879379999999</v>
      </c>
      <c r="S54">
        <v>-3.2026841529999999</v>
      </c>
      <c r="T54">
        <v>55.740026819999997</v>
      </c>
      <c r="U54">
        <v>0</v>
      </c>
      <c r="V54">
        <v>2.49573600284966</v>
      </c>
      <c r="W54">
        <v>-7.1074394383477104</v>
      </c>
      <c r="X54">
        <v>193.356713399</v>
      </c>
      <c r="Y54">
        <v>0</v>
      </c>
      <c r="Z54">
        <v>1.82946688791495</v>
      </c>
      <c r="AA54">
        <v>-9.2208927509014593</v>
      </c>
      <c r="AB54">
        <v>75.037761907995403</v>
      </c>
      <c r="AC54">
        <v>0</v>
      </c>
      <c r="AD54">
        <v>1.750079808</v>
      </c>
      <c r="AE54">
        <v>-9.5951120129999996</v>
      </c>
      <c r="AF54">
        <v>319.79271799999998</v>
      </c>
      <c r="AG54">
        <v>0</v>
      </c>
      <c r="AH54">
        <v>2.4277761362240402</v>
      </c>
      <c r="AI54">
        <v>-6.3233628391419998</v>
      </c>
      <c r="AJ54">
        <v>166.225782815017</v>
      </c>
      <c r="AK54">
        <v>0</v>
      </c>
      <c r="AL54">
        <v>1.5520704830000001</v>
      </c>
      <c r="AM54">
        <v>-9.8337489149999993</v>
      </c>
      <c r="AN54">
        <v>424.82859980000001</v>
      </c>
      <c r="AO54">
        <v>0</v>
      </c>
      <c r="AP54">
        <v>2.5085391558682302</v>
      </c>
      <c r="AQ54">
        <v>-1.46096740141139</v>
      </c>
      <c r="AR54">
        <v>163.89328101099801</v>
      </c>
      <c r="AS54">
        <v>0</v>
      </c>
      <c r="AT54">
        <v>3.1457352959999998</v>
      </c>
      <c r="AU54">
        <v>-3.9302423379999998</v>
      </c>
      <c r="AV54">
        <v>121.91036560000001</v>
      </c>
      <c r="AW54">
        <v>0</v>
      </c>
      <c r="AX54">
        <v>2.8326484129999998</v>
      </c>
      <c r="AY54">
        <v>-4.2262819230000002</v>
      </c>
      <c r="AZ54">
        <v>98.378687529999993</v>
      </c>
      <c r="BA54">
        <v>0</v>
      </c>
      <c r="BB54">
        <v>1.565950006</v>
      </c>
      <c r="BC54">
        <v>-9.9619565679999997</v>
      </c>
      <c r="BD54">
        <v>2404.237885</v>
      </c>
    </row>
    <row r="55" spans="1:56" x14ac:dyDescent="0.4">
      <c r="A55">
        <v>0</v>
      </c>
      <c r="B55">
        <v>2.9032337849999998</v>
      </c>
      <c r="C55">
        <v>-1.5068369749999999</v>
      </c>
      <c r="D55">
        <v>0.432692048</v>
      </c>
      <c r="E55">
        <v>0</v>
      </c>
      <c r="F55">
        <v>2.8073076698318</v>
      </c>
      <c r="G55">
        <v>-9.9213978841323094</v>
      </c>
      <c r="H55">
        <v>94.479170232079895</v>
      </c>
      <c r="I55">
        <v>0</v>
      </c>
      <c r="J55">
        <v>2.0430512950000002</v>
      </c>
      <c r="K55">
        <v>-7.2060649459999997</v>
      </c>
      <c r="L55">
        <v>5.3988666350000001</v>
      </c>
      <c r="M55">
        <v>0</v>
      </c>
      <c r="N55">
        <v>1.78905506404257</v>
      </c>
      <c r="O55">
        <v>-7.4037871738136403</v>
      </c>
      <c r="P55">
        <v>142.16074757900699</v>
      </c>
      <c r="Q55">
        <v>0</v>
      </c>
      <c r="R55">
        <v>1.804404511</v>
      </c>
      <c r="S55">
        <v>-9.5378894849999991</v>
      </c>
      <c r="T55">
        <v>47.925589100000003</v>
      </c>
      <c r="U55">
        <v>0</v>
      </c>
      <c r="V55">
        <v>2.1761568191470899</v>
      </c>
      <c r="W55">
        <v>-7.0257303246344502</v>
      </c>
      <c r="X55">
        <v>189.355434988974</v>
      </c>
      <c r="Y55">
        <v>0</v>
      </c>
      <c r="Z55">
        <v>1.75141660846275</v>
      </c>
      <c r="AA55">
        <v>-9.6862355913874492</v>
      </c>
      <c r="AB55">
        <v>94.660393285012105</v>
      </c>
      <c r="AC55">
        <v>0</v>
      </c>
      <c r="AD55">
        <v>1.8498555619999999</v>
      </c>
      <c r="AE55">
        <v>-9.3064872659999995</v>
      </c>
      <c r="AF55">
        <v>295.59705079999998</v>
      </c>
      <c r="AG55">
        <v>0</v>
      </c>
      <c r="AH55">
        <v>4.3399406128556999</v>
      </c>
      <c r="AI55">
        <v>-3.0554905522624698</v>
      </c>
      <c r="AJ55">
        <v>117.423809786996</v>
      </c>
      <c r="AK55">
        <v>0</v>
      </c>
      <c r="AL55">
        <v>2.5457979470000001</v>
      </c>
      <c r="AM55">
        <v>-6.0833305839999996</v>
      </c>
      <c r="AN55">
        <v>187.1949942</v>
      </c>
      <c r="AO55">
        <v>0</v>
      </c>
      <c r="AP55">
        <v>3.2698124825658499</v>
      </c>
      <c r="AQ55">
        <v>-3.3434025857146299</v>
      </c>
      <c r="AR55">
        <v>121.328573594015</v>
      </c>
      <c r="AS55">
        <v>0</v>
      </c>
      <c r="AT55">
        <v>1.6393229520000001</v>
      </c>
      <c r="AU55">
        <v>-9.8432884640000005</v>
      </c>
      <c r="AV55">
        <v>554.92792959999997</v>
      </c>
      <c r="AW55">
        <v>0</v>
      </c>
      <c r="AX55">
        <v>2.310425511</v>
      </c>
      <c r="AY55">
        <v>-6.8181408939999999</v>
      </c>
      <c r="AZ55">
        <v>166.82090869999999</v>
      </c>
      <c r="BA55">
        <v>0</v>
      </c>
      <c r="BB55">
        <v>1.487665333</v>
      </c>
      <c r="BC55">
        <v>-9.9810447460000002</v>
      </c>
      <c r="BD55">
        <v>2553.6441989999998</v>
      </c>
    </row>
    <row r="56" spans="1:56" x14ac:dyDescent="0.4">
      <c r="A56">
        <v>0</v>
      </c>
      <c r="B56">
        <v>3.2967749460000002</v>
      </c>
      <c r="C56">
        <v>-5.9199540180000003</v>
      </c>
      <c r="D56">
        <v>0.43274351</v>
      </c>
      <c r="E56">
        <v>0</v>
      </c>
      <c r="F56">
        <v>2.5177942464854</v>
      </c>
      <c r="G56">
        <v>-7.8792450236296601</v>
      </c>
      <c r="H56">
        <v>60.928903081919998</v>
      </c>
      <c r="I56">
        <v>0</v>
      </c>
      <c r="J56">
        <v>2.1017039190000002</v>
      </c>
      <c r="K56">
        <v>-7.8099342170000003</v>
      </c>
      <c r="L56">
        <v>4.5725887570000001</v>
      </c>
      <c r="M56">
        <v>0</v>
      </c>
      <c r="N56">
        <v>1.83541991375666</v>
      </c>
      <c r="O56">
        <v>-7.8462959239578902</v>
      </c>
      <c r="P56">
        <v>216.435666976991</v>
      </c>
      <c r="Q56">
        <v>0</v>
      </c>
      <c r="R56">
        <v>2.0424524129999999</v>
      </c>
      <c r="S56">
        <v>-7.4389286219999997</v>
      </c>
      <c r="T56">
        <v>79.557887190000002</v>
      </c>
      <c r="U56">
        <v>0</v>
      </c>
      <c r="V56">
        <v>1.7688054985228301</v>
      </c>
      <c r="W56">
        <v>-9.2384676758734692</v>
      </c>
      <c r="X56">
        <v>186.748643908009</v>
      </c>
      <c r="Y56">
        <v>0</v>
      </c>
      <c r="Z56">
        <v>4.7855183173216096</v>
      </c>
      <c r="AA56">
        <v>-2.46674031220364</v>
      </c>
      <c r="AB56">
        <v>37.286370127985698</v>
      </c>
      <c r="AC56">
        <v>0</v>
      </c>
      <c r="AD56">
        <v>4.0129780869999996</v>
      </c>
      <c r="AE56">
        <v>-3.3067013190000001</v>
      </c>
      <c r="AF56">
        <v>144.9989234</v>
      </c>
      <c r="AG56">
        <v>0</v>
      </c>
      <c r="AH56">
        <v>1.75649110394501</v>
      </c>
      <c r="AI56">
        <v>-9.6877852039601198</v>
      </c>
      <c r="AJ56">
        <v>160.38869507997799</v>
      </c>
      <c r="AK56">
        <v>0</v>
      </c>
      <c r="AL56">
        <v>4.3478002609999997</v>
      </c>
      <c r="AM56">
        <v>-2.8648248550000002</v>
      </c>
      <c r="AN56">
        <v>138.63355110000001</v>
      </c>
      <c r="AO56">
        <v>0</v>
      </c>
      <c r="AP56">
        <v>1.67485588466484</v>
      </c>
      <c r="AQ56">
        <v>-9.8078648258819001</v>
      </c>
      <c r="AR56">
        <v>103.369289367983</v>
      </c>
      <c r="AS56">
        <v>0</v>
      </c>
      <c r="AT56">
        <v>1.4995499990000001</v>
      </c>
      <c r="AU56">
        <v>-9.9719020379999996</v>
      </c>
      <c r="AV56">
        <v>5010.0549010000004</v>
      </c>
      <c r="AW56">
        <v>0</v>
      </c>
      <c r="AX56">
        <v>1.6941227729999999</v>
      </c>
      <c r="AY56">
        <v>-9.7376747340000005</v>
      </c>
      <c r="AZ56">
        <v>168.89491100000001</v>
      </c>
      <c r="BA56">
        <v>0</v>
      </c>
      <c r="BB56">
        <v>2.4226612109999999</v>
      </c>
      <c r="BC56">
        <v>-6.5708757709999999</v>
      </c>
      <c r="BD56">
        <v>1021.789502</v>
      </c>
    </row>
    <row r="57" spans="1:56" x14ac:dyDescent="0.4">
      <c r="A57">
        <v>0</v>
      </c>
      <c r="B57">
        <v>3.1963692799999999</v>
      </c>
      <c r="C57">
        <v>-1.7062923780000001</v>
      </c>
      <c r="D57">
        <v>0.39935242100000001</v>
      </c>
      <c r="E57">
        <v>0</v>
      </c>
      <c r="F57">
        <v>2.6768976698059199</v>
      </c>
      <c r="G57">
        <v>-9.8616998623715908</v>
      </c>
      <c r="H57">
        <v>37.666367871919597</v>
      </c>
      <c r="I57">
        <v>0</v>
      </c>
      <c r="J57">
        <v>1.9733945260000001</v>
      </c>
      <c r="K57">
        <v>-7.4248782469999997</v>
      </c>
      <c r="L57">
        <v>5.444900852</v>
      </c>
      <c r="M57">
        <v>0</v>
      </c>
      <c r="N57">
        <v>1.7797422638495499</v>
      </c>
      <c r="O57">
        <v>-7.5884992030807803</v>
      </c>
      <c r="P57">
        <v>175.67157973599299</v>
      </c>
      <c r="Q57">
        <v>0</v>
      </c>
      <c r="R57">
        <v>2.1098006649999999</v>
      </c>
      <c r="S57">
        <v>-9.2158839809999993</v>
      </c>
      <c r="T57">
        <v>83.877389460000003</v>
      </c>
      <c r="U57">
        <v>0</v>
      </c>
      <c r="V57">
        <v>2.4198027284739201</v>
      </c>
      <c r="W57">
        <v>-7.4696309095656597</v>
      </c>
      <c r="X57">
        <v>185.97479610500099</v>
      </c>
      <c r="Y57">
        <v>0</v>
      </c>
      <c r="Z57">
        <v>2.3230547762371501</v>
      </c>
      <c r="AA57">
        <v>-6.8164140381482499</v>
      </c>
      <c r="AB57">
        <v>88.628567595005705</v>
      </c>
      <c r="AC57">
        <v>0</v>
      </c>
      <c r="AD57">
        <v>1.8481037849999999</v>
      </c>
      <c r="AE57">
        <v>-9.1810624579999995</v>
      </c>
      <c r="AF57">
        <v>387.4783865</v>
      </c>
      <c r="AG57">
        <v>0</v>
      </c>
      <c r="AH57">
        <v>1.7108058959388399</v>
      </c>
      <c r="AI57">
        <v>-9.58270979985023</v>
      </c>
      <c r="AJ57">
        <v>168.268708823015</v>
      </c>
      <c r="AK57">
        <v>0</v>
      </c>
      <c r="AL57">
        <v>1.7275820369999999</v>
      </c>
      <c r="AM57">
        <v>-9.4897640519999999</v>
      </c>
      <c r="AN57">
        <v>480.34678980000001</v>
      </c>
      <c r="AO57">
        <v>0</v>
      </c>
      <c r="AP57">
        <v>1.7512582613771399</v>
      </c>
      <c r="AQ57">
        <v>-9.7435406516702407</v>
      </c>
      <c r="AR57">
        <v>139.16359497999599</v>
      </c>
      <c r="AS57">
        <v>0</v>
      </c>
      <c r="AT57">
        <v>3.349821151</v>
      </c>
      <c r="AU57">
        <v>-2.1644274879999998</v>
      </c>
      <c r="AV57">
        <v>54.940289020000002</v>
      </c>
      <c r="AW57">
        <v>0</v>
      </c>
      <c r="AX57">
        <v>1.8474565949999999</v>
      </c>
      <c r="AY57">
        <v>-9.0261650519999996</v>
      </c>
      <c r="AZ57">
        <v>43.435413680000003</v>
      </c>
      <c r="BA57">
        <v>0</v>
      </c>
      <c r="BB57">
        <v>1.70268153</v>
      </c>
      <c r="BC57">
        <v>-9.7059708740000001</v>
      </c>
      <c r="BD57">
        <v>1952.8619650000001</v>
      </c>
    </row>
    <row r="58" spans="1:56" x14ac:dyDescent="0.4">
      <c r="A58">
        <v>0</v>
      </c>
      <c r="B58">
        <v>3.0365434059999998</v>
      </c>
      <c r="C58">
        <v>-6.7290517430000003</v>
      </c>
      <c r="D58">
        <v>0.45174017900000002</v>
      </c>
      <c r="E58">
        <v>0</v>
      </c>
      <c r="F58">
        <v>1.89132982142974</v>
      </c>
      <c r="G58">
        <v>-6.0837000076694698</v>
      </c>
      <c r="H58">
        <v>13.714579621795499</v>
      </c>
      <c r="I58">
        <v>0</v>
      </c>
      <c r="J58">
        <v>2.2602596949999998</v>
      </c>
      <c r="K58">
        <v>-5.1172455579999996</v>
      </c>
      <c r="L58">
        <v>4.1384445779999997</v>
      </c>
      <c r="M58">
        <v>0</v>
      </c>
      <c r="N58">
        <v>1.7121502242433499</v>
      </c>
      <c r="O58">
        <v>-7.5982778923184897</v>
      </c>
      <c r="P58">
        <v>236.42453954799501</v>
      </c>
      <c r="Q58">
        <v>0</v>
      </c>
      <c r="R58">
        <v>1.9346641</v>
      </c>
      <c r="S58">
        <v>-9.0427873840000004</v>
      </c>
      <c r="T58">
        <v>55.659406429999997</v>
      </c>
      <c r="U58">
        <v>0</v>
      </c>
      <c r="V58">
        <v>2.1773695853122499</v>
      </c>
      <c r="W58">
        <v>-7.4714830537039898</v>
      </c>
      <c r="X58">
        <v>184.75442003604201</v>
      </c>
      <c r="Y58">
        <v>0</v>
      </c>
      <c r="Z58">
        <v>1.96305925000401</v>
      </c>
      <c r="AA58">
        <v>-8.8617199112792395</v>
      </c>
      <c r="AB58">
        <v>65.2665110109956</v>
      </c>
      <c r="AC58">
        <v>0</v>
      </c>
      <c r="AD58">
        <v>4.4996376739999997</v>
      </c>
      <c r="AE58">
        <v>-2.4150846029999999</v>
      </c>
      <c r="AF58">
        <v>124.3656008</v>
      </c>
      <c r="AG58">
        <v>0</v>
      </c>
      <c r="AH58">
        <v>1.7279716187890599</v>
      </c>
      <c r="AI58">
        <v>-9.6858988704837596</v>
      </c>
      <c r="AJ58">
        <v>168.52204428898401</v>
      </c>
      <c r="AK58">
        <v>0</v>
      </c>
      <c r="AL58">
        <v>2.2180182309999998</v>
      </c>
      <c r="AM58">
        <v>-7.1710180870000002</v>
      </c>
      <c r="AN58">
        <v>218.81481790000001</v>
      </c>
      <c r="AO58">
        <v>0</v>
      </c>
      <c r="AP58">
        <v>1.80621054762597</v>
      </c>
      <c r="AQ58">
        <v>-9.4176420586006895</v>
      </c>
      <c r="AR58">
        <v>192.23568782900099</v>
      </c>
      <c r="AS58">
        <v>0</v>
      </c>
      <c r="AT58">
        <v>1.7148463709999999</v>
      </c>
      <c r="AU58">
        <v>-9.6470694899999998</v>
      </c>
      <c r="AV58">
        <v>471.46231039999998</v>
      </c>
      <c r="AW58">
        <v>0</v>
      </c>
      <c r="AX58">
        <v>1.660185083</v>
      </c>
      <c r="AY58">
        <v>-9.8632528570000009</v>
      </c>
      <c r="AZ58">
        <v>94.511141570000007</v>
      </c>
      <c r="BA58">
        <v>0</v>
      </c>
      <c r="BB58">
        <v>1.8481848599999999</v>
      </c>
      <c r="BC58">
        <v>-8.9905781519999994</v>
      </c>
      <c r="BD58">
        <v>495.48486270000001</v>
      </c>
    </row>
    <row r="59" spans="1:56" x14ac:dyDescent="0.4">
      <c r="A59">
        <v>0</v>
      </c>
      <c r="B59">
        <v>3.772525173</v>
      </c>
      <c r="C59">
        <v>-2.299165517</v>
      </c>
      <c r="D59">
        <v>0.34960625499999998</v>
      </c>
      <c r="E59">
        <v>0</v>
      </c>
      <c r="F59">
        <v>3.9072190899825299</v>
      </c>
      <c r="G59">
        <v>-6.9810519124802797</v>
      </c>
      <c r="H59">
        <v>8.7832475579343701</v>
      </c>
      <c r="I59">
        <v>0</v>
      </c>
      <c r="J59">
        <v>2.6489826860000001</v>
      </c>
      <c r="K59">
        <v>-4.6059459020000002</v>
      </c>
      <c r="L59">
        <v>4.2677383679999998</v>
      </c>
      <c r="M59">
        <v>0</v>
      </c>
      <c r="N59">
        <v>2.30352219306122</v>
      </c>
      <c r="O59">
        <v>-4.5052641012110097</v>
      </c>
      <c r="P59">
        <v>82.531468182976795</v>
      </c>
      <c r="Q59">
        <v>0</v>
      </c>
      <c r="R59">
        <v>4.7832863870000004</v>
      </c>
      <c r="S59">
        <v>-2.132224897</v>
      </c>
      <c r="T59">
        <v>55.553454690000002</v>
      </c>
      <c r="U59">
        <v>0</v>
      </c>
      <c r="V59">
        <v>1.1405103535688901</v>
      </c>
      <c r="W59">
        <v>-9.9922404661322393</v>
      </c>
      <c r="X59">
        <v>182.94518408400401</v>
      </c>
      <c r="Y59">
        <v>0</v>
      </c>
      <c r="Z59">
        <v>3.50019647264042</v>
      </c>
      <c r="AA59">
        <v>-4.7766575818373402</v>
      </c>
      <c r="AB59">
        <v>38.176448802987501</v>
      </c>
      <c r="AC59">
        <v>0</v>
      </c>
      <c r="AD59">
        <v>1.7006271829999999</v>
      </c>
      <c r="AE59">
        <v>-9.7243003409999993</v>
      </c>
      <c r="AF59">
        <v>344.88630920000003</v>
      </c>
      <c r="AG59">
        <v>0</v>
      </c>
      <c r="AH59">
        <v>2.2926996778656101</v>
      </c>
      <c r="AI59">
        <v>-6.92986217766643</v>
      </c>
      <c r="AJ59">
        <v>168.52711918001199</v>
      </c>
      <c r="AK59">
        <v>0</v>
      </c>
      <c r="AL59">
        <v>1.776461053</v>
      </c>
      <c r="AM59">
        <v>-9.7248651160000001</v>
      </c>
      <c r="AN59">
        <v>370.19687440000001</v>
      </c>
      <c r="AO59">
        <v>0</v>
      </c>
      <c r="AP59">
        <v>3.1467379149280101</v>
      </c>
      <c r="AQ59">
        <v>-2.81969255642026</v>
      </c>
      <c r="AR59">
        <v>214.30953932300301</v>
      </c>
      <c r="AS59">
        <v>0</v>
      </c>
      <c r="AT59">
        <v>1.511689979</v>
      </c>
      <c r="AU59">
        <v>-9.9771300909999994</v>
      </c>
      <c r="AV59">
        <v>767.60719240000003</v>
      </c>
      <c r="AW59">
        <v>0</v>
      </c>
      <c r="AX59">
        <v>3.1920862479999998</v>
      </c>
      <c r="AY59">
        <v>-2.5598243310000002</v>
      </c>
      <c r="AZ59">
        <v>36.344099970000002</v>
      </c>
      <c r="BA59">
        <v>0</v>
      </c>
      <c r="BB59">
        <v>3.1391127089999999</v>
      </c>
      <c r="BC59">
        <v>-2.5434928779999999</v>
      </c>
      <c r="BD59">
        <v>91.878133730000002</v>
      </c>
    </row>
    <row r="60" spans="1:56" x14ac:dyDescent="0.4">
      <c r="A60">
        <v>0</v>
      </c>
      <c r="B60">
        <v>3.4618088239999998</v>
      </c>
      <c r="C60">
        <v>-3.0438815959999999</v>
      </c>
      <c r="D60">
        <v>0.41914344799999997</v>
      </c>
      <c r="E60">
        <v>0</v>
      </c>
      <c r="F60">
        <v>2.81612632043724</v>
      </c>
      <c r="G60">
        <v>-6.1498028138210898</v>
      </c>
      <c r="H60">
        <v>60.254323446890297</v>
      </c>
      <c r="I60">
        <v>0</v>
      </c>
      <c r="J60">
        <v>2.5937552620000002</v>
      </c>
      <c r="K60">
        <v>-3.113755764</v>
      </c>
      <c r="L60">
        <v>5.3890468570000003</v>
      </c>
      <c r="M60">
        <v>0</v>
      </c>
      <c r="N60">
        <v>1.33052871521203</v>
      </c>
      <c r="O60">
        <v>-9.3445049845459192</v>
      </c>
      <c r="P60">
        <v>226.27483163500401</v>
      </c>
      <c r="Q60">
        <v>0</v>
      </c>
      <c r="R60">
        <v>2.7717354420000002</v>
      </c>
      <c r="S60">
        <v>-2.2727211349999998</v>
      </c>
      <c r="T60">
        <v>48.661759089999997</v>
      </c>
      <c r="U60">
        <v>0</v>
      </c>
      <c r="V60">
        <v>2.1727377558404699</v>
      </c>
      <c r="W60">
        <v>-7.1043465762604203</v>
      </c>
      <c r="X60">
        <v>182.462487696029</v>
      </c>
      <c r="Y60">
        <v>0</v>
      </c>
      <c r="Z60">
        <v>2.5808233410108801</v>
      </c>
      <c r="AA60">
        <v>-5.6529087032790999</v>
      </c>
      <c r="AB60">
        <v>64.877793442981698</v>
      </c>
      <c r="AC60">
        <v>0</v>
      </c>
      <c r="AD60">
        <v>2.3808714580000001</v>
      </c>
      <c r="AE60">
        <v>-6.9512936439999997</v>
      </c>
      <c r="AF60">
        <v>169.1374064</v>
      </c>
      <c r="AG60">
        <v>0</v>
      </c>
      <c r="AH60">
        <v>2.04137455953623</v>
      </c>
      <c r="AI60">
        <v>-8.9829152086609394</v>
      </c>
      <c r="AJ60">
        <v>111.93595240998501</v>
      </c>
      <c r="AK60">
        <v>0</v>
      </c>
      <c r="AL60">
        <v>2.5726905919999998</v>
      </c>
      <c r="AM60">
        <v>-5.6404594169999998</v>
      </c>
      <c r="AN60">
        <v>195.7599677</v>
      </c>
      <c r="AO60">
        <v>0</v>
      </c>
      <c r="AP60">
        <v>2.61909254841787</v>
      </c>
      <c r="AQ60">
        <v>-5.3485810648929801</v>
      </c>
      <c r="AR60">
        <v>215.90619717500499</v>
      </c>
      <c r="AS60">
        <v>0</v>
      </c>
      <c r="AT60">
        <v>2.9311062849999998</v>
      </c>
      <c r="AU60">
        <v>-2.157033314</v>
      </c>
      <c r="AV60">
        <v>83.815020730000001</v>
      </c>
      <c r="AW60">
        <v>0</v>
      </c>
      <c r="AX60">
        <v>2.8288231050000001</v>
      </c>
      <c r="AY60">
        <v>-4.676142971</v>
      </c>
      <c r="AZ60">
        <v>54.454877889999999</v>
      </c>
      <c r="BA60">
        <v>0</v>
      </c>
      <c r="BB60">
        <v>1.603664661</v>
      </c>
      <c r="BC60">
        <v>-9.9352158880000001</v>
      </c>
      <c r="BD60">
        <v>1038.6817390000001</v>
      </c>
    </row>
    <row r="61" spans="1:56" x14ac:dyDescent="0.4">
      <c r="A61">
        <v>0</v>
      </c>
      <c r="B61">
        <v>2.078767075</v>
      </c>
      <c r="C61">
        <v>-6.0526348570000001</v>
      </c>
      <c r="D61">
        <v>0.70332380100000003</v>
      </c>
      <c r="E61">
        <v>0</v>
      </c>
      <c r="F61">
        <v>3.8093583261448298</v>
      </c>
      <c r="G61">
        <v>-1.7888485045624201</v>
      </c>
      <c r="H61">
        <v>13.659683272941001</v>
      </c>
      <c r="I61">
        <v>0</v>
      </c>
      <c r="J61">
        <v>2.3883368040000001</v>
      </c>
      <c r="K61">
        <v>-2.2638478360000001</v>
      </c>
      <c r="L61">
        <v>5.279177486</v>
      </c>
      <c r="M61">
        <v>0</v>
      </c>
      <c r="N61">
        <v>2.5831178765376102</v>
      </c>
      <c r="O61">
        <v>-3.9092396759455501</v>
      </c>
      <c r="P61">
        <v>41.320107607985797</v>
      </c>
      <c r="Q61">
        <v>0</v>
      </c>
      <c r="R61">
        <v>3.1935258919999998</v>
      </c>
      <c r="S61">
        <v>-7.206563504</v>
      </c>
      <c r="T61">
        <v>81.818928069999998</v>
      </c>
      <c r="U61">
        <v>0</v>
      </c>
      <c r="V61">
        <v>1.67219662479946</v>
      </c>
      <c r="W61">
        <v>-9.4026192295185194</v>
      </c>
      <c r="X61">
        <v>178.77033091091999</v>
      </c>
      <c r="Y61">
        <v>0</v>
      </c>
      <c r="Z61">
        <v>1.88654681844809</v>
      </c>
      <c r="AA61">
        <v>-9.2946807173739803</v>
      </c>
      <c r="AB61">
        <v>39.559006249997701</v>
      </c>
      <c r="AC61">
        <v>0</v>
      </c>
      <c r="AD61">
        <v>1.9192426170000001</v>
      </c>
      <c r="AE61">
        <v>-9.0492335879999999</v>
      </c>
      <c r="AF61">
        <v>316.598502</v>
      </c>
      <c r="AG61">
        <v>0</v>
      </c>
      <c r="AH61">
        <v>2.5746571968047198</v>
      </c>
      <c r="AI61">
        <v>-5.8733856099776904</v>
      </c>
      <c r="AJ61">
        <v>98.449184021999798</v>
      </c>
      <c r="AK61">
        <v>0</v>
      </c>
      <c r="AL61">
        <v>2.161135405</v>
      </c>
      <c r="AM61">
        <v>-7.34288644</v>
      </c>
      <c r="AN61">
        <v>283.20510460000003</v>
      </c>
      <c r="AO61">
        <v>0</v>
      </c>
      <c r="AP61">
        <v>3.2372311451959002</v>
      </c>
      <c r="AQ61">
        <v>-3.6454691331254399</v>
      </c>
      <c r="AR61">
        <v>121.684762746997</v>
      </c>
      <c r="AS61">
        <v>0</v>
      </c>
      <c r="AT61">
        <v>1.6794699420000001</v>
      </c>
      <c r="AU61">
        <v>-9.7531026149999995</v>
      </c>
      <c r="AV61">
        <v>507.63830589999998</v>
      </c>
      <c r="AW61">
        <v>0</v>
      </c>
      <c r="AX61">
        <v>2.023272747</v>
      </c>
      <c r="AY61">
        <v>-8.1831204260000003</v>
      </c>
      <c r="AZ61">
        <v>94.422838799999994</v>
      </c>
      <c r="BA61">
        <v>0</v>
      </c>
      <c r="BB61">
        <v>2.8190345899999998</v>
      </c>
      <c r="BC61">
        <v>-4.904552722</v>
      </c>
      <c r="BD61">
        <v>258.87627709999998</v>
      </c>
    </row>
    <row r="62" spans="1:56" x14ac:dyDescent="0.4">
      <c r="A62">
        <v>0</v>
      </c>
      <c r="B62">
        <v>2.5481995519999998</v>
      </c>
      <c r="C62">
        <v>-4.613844287</v>
      </c>
      <c r="D62">
        <v>0.647411603</v>
      </c>
      <c r="E62">
        <v>0</v>
      </c>
      <c r="F62">
        <v>2.0775821045478602</v>
      </c>
      <c r="G62">
        <v>-9.9727031241781905</v>
      </c>
      <c r="H62">
        <v>85.000406550941904</v>
      </c>
      <c r="I62">
        <v>0</v>
      </c>
      <c r="J62">
        <v>2.4427593189999999</v>
      </c>
      <c r="K62">
        <v>-6.3456928359999996</v>
      </c>
      <c r="L62">
        <v>3.6940861489999999</v>
      </c>
      <c r="M62">
        <v>0</v>
      </c>
      <c r="N62">
        <v>2.0145927774553098</v>
      </c>
      <c r="O62">
        <v>-7.3188124800288499</v>
      </c>
      <c r="P62">
        <v>152.25182451499799</v>
      </c>
      <c r="Q62">
        <v>0</v>
      </c>
      <c r="R62">
        <v>1.8081455609999999</v>
      </c>
      <c r="S62">
        <v>-9.6450764679999992</v>
      </c>
      <c r="T62">
        <v>82.615905060000003</v>
      </c>
      <c r="U62">
        <v>0</v>
      </c>
      <c r="V62">
        <v>2.1541312260280301</v>
      </c>
      <c r="W62">
        <v>-8.3345593596804104</v>
      </c>
      <c r="X62">
        <v>177.273865489987</v>
      </c>
      <c r="Y62">
        <v>0</v>
      </c>
      <c r="Z62">
        <v>3.0196080521782398</v>
      </c>
      <c r="AA62">
        <v>-1.98691999409945</v>
      </c>
      <c r="AB62">
        <v>73.766236199997294</v>
      </c>
      <c r="AC62">
        <v>0</v>
      </c>
      <c r="AD62">
        <v>3.498466498</v>
      </c>
      <c r="AE62">
        <v>-4.3755411930000001</v>
      </c>
      <c r="AF62">
        <v>173.94756409999999</v>
      </c>
      <c r="AG62">
        <v>0</v>
      </c>
      <c r="AH62">
        <v>2.13241720562295</v>
      </c>
      <c r="AI62">
        <v>-7.4546950389107698</v>
      </c>
      <c r="AJ62">
        <v>99.834004275005995</v>
      </c>
      <c r="AK62">
        <v>0</v>
      </c>
      <c r="AL62">
        <v>1.716445695</v>
      </c>
      <c r="AM62">
        <v>-9.6607934580000006</v>
      </c>
      <c r="AN62">
        <v>319.60786409999997</v>
      </c>
      <c r="AO62">
        <v>0</v>
      </c>
      <c r="AP62">
        <v>3.15583619466886</v>
      </c>
      <c r="AQ62">
        <v>-3.8293232914137998</v>
      </c>
      <c r="AR62">
        <v>111.853915757004</v>
      </c>
      <c r="AS62">
        <v>0</v>
      </c>
      <c r="AT62">
        <v>2.0587107019999999</v>
      </c>
      <c r="AU62">
        <v>-7.9070647359999997</v>
      </c>
      <c r="AV62">
        <v>350.44685149999998</v>
      </c>
      <c r="AW62">
        <v>0</v>
      </c>
      <c r="AX62">
        <v>1.879738047</v>
      </c>
      <c r="AY62">
        <v>-8.8089090110000008</v>
      </c>
      <c r="AZ62">
        <v>43.71179016</v>
      </c>
      <c r="BA62">
        <v>0</v>
      </c>
      <c r="BB62">
        <v>1.9639266360000001</v>
      </c>
      <c r="BC62">
        <v>-8.3324951469999995</v>
      </c>
      <c r="BD62">
        <v>398.67403730000001</v>
      </c>
    </row>
    <row r="63" spans="1:56" x14ac:dyDescent="0.4">
      <c r="A63">
        <v>0</v>
      </c>
      <c r="B63">
        <v>3.365382028</v>
      </c>
      <c r="C63">
        <v>-3.0868501789999998</v>
      </c>
      <c r="D63">
        <v>0.43279552100000002</v>
      </c>
      <c r="E63">
        <v>0</v>
      </c>
      <c r="F63">
        <v>3.3411800560174898</v>
      </c>
      <c r="G63">
        <v>-2.0877574043076201</v>
      </c>
      <c r="H63">
        <v>592.16799465892802</v>
      </c>
      <c r="I63">
        <v>0</v>
      </c>
      <c r="J63">
        <v>2.4749789209999999</v>
      </c>
      <c r="K63">
        <v>-4.2868382260000004</v>
      </c>
      <c r="L63">
        <v>5.1837143809999997</v>
      </c>
      <c r="M63">
        <v>0</v>
      </c>
      <c r="N63">
        <v>2.63699501637366</v>
      </c>
      <c r="O63">
        <v>-8.7454214713486795</v>
      </c>
      <c r="P63">
        <v>32.346900990989496</v>
      </c>
      <c r="Q63">
        <v>0</v>
      </c>
      <c r="R63">
        <v>2.1561065990000001</v>
      </c>
      <c r="S63">
        <v>-7.4320510049999999</v>
      </c>
      <c r="T63">
        <v>48.957410209999999</v>
      </c>
      <c r="U63">
        <v>0</v>
      </c>
      <c r="V63">
        <v>2.9025827033441698</v>
      </c>
      <c r="W63">
        <v>-7.7133442985152998</v>
      </c>
      <c r="X63">
        <v>176.559272573009</v>
      </c>
      <c r="Y63">
        <v>0</v>
      </c>
      <c r="Z63">
        <v>2.1261552520388598</v>
      </c>
      <c r="AA63">
        <v>-8.4218030119326599</v>
      </c>
      <c r="AB63">
        <v>88.855071123019997</v>
      </c>
      <c r="AC63">
        <v>0</v>
      </c>
      <c r="AD63">
        <v>2.62521059</v>
      </c>
      <c r="AE63">
        <v>-5.4282434930000001</v>
      </c>
      <c r="AF63">
        <v>173.86270630000001</v>
      </c>
      <c r="AG63">
        <v>0</v>
      </c>
      <c r="AH63">
        <v>1.80232999239442</v>
      </c>
      <c r="AI63">
        <v>-9.3299875491820004</v>
      </c>
      <c r="AJ63">
        <v>168.58509498598801</v>
      </c>
      <c r="AK63">
        <v>0</v>
      </c>
      <c r="AL63">
        <v>4.1812653050000002</v>
      </c>
      <c r="AM63">
        <v>-3.0484981489999998</v>
      </c>
      <c r="AN63">
        <v>127.338657</v>
      </c>
      <c r="AO63">
        <v>0</v>
      </c>
      <c r="AP63">
        <v>3.2162159387162399</v>
      </c>
      <c r="AQ63">
        <v>-2.3160515537977</v>
      </c>
      <c r="AR63">
        <v>96.121508547017498</v>
      </c>
      <c r="AS63">
        <v>0</v>
      </c>
      <c r="AT63">
        <v>2.6897855599999998</v>
      </c>
      <c r="AU63">
        <v>-4.8392190619999997</v>
      </c>
      <c r="AV63">
        <v>364.80903330000001</v>
      </c>
      <c r="AW63">
        <v>0</v>
      </c>
      <c r="AX63">
        <v>2.2960994719999999</v>
      </c>
      <c r="AY63">
        <v>-6.8858114060000002</v>
      </c>
      <c r="AZ63">
        <v>36.662260330000002</v>
      </c>
      <c r="BA63">
        <v>0</v>
      </c>
      <c r="BB63">
        <v>1.9283458950000001</v>
      </c>
      <c r="BC63">
        <v>-8.6090366589999991</v>
      </c>
      <c r="BD63">
        <v>484.82695460000002</v>
      </c>
    </row>
    <row r="64" spans="1:56" x14ac:dyDescent="0.4">
      <c r="A64">
        <v>0</v>
      </c>
      <c r="B64">
        <v>3.4303359659999999</v>
      </c>
      <c r="C64">
        <v>-1.913108496</v>
      </c>
      <c r="D64">
        <v>0.44602007199999999</v>
      </c>
      <c r="E64">
        <v>0</v>
      </c>
      <c r="F64">
        <v>4.4731857267600601</v>
      </c>
      <c r="G64">
        <v>-3.5969914506876099</v>
      </c>
      <c r="H64">
        <v>57.861321508884402</v>
      </c>
      <c r="I64">
        <v>0</v>
      </c>
      <c r="J64">
        <v>2.4554695089999998</v>
      </c>
      <c r="K64">
        <v>-2.0146806690000001</v>
      </c>
      <c r="L64">
        <v>5.4229495659999998</v>
      </c>
      <c r="M64">
        <v>0</v>
      </c>
      <c r="N64">
        <v>2.10744239993284</v>
      </c>
      <c r="O64">
        <v>-5.8032884738193999</v>
      </c>
      <c r="P64">
        <v>69.554035584034807</v>
      </c>
      <c r="Q64">
        <v>0</v>
      </c>
      <c r="R64">
        <v>2.7841205000000002</v>
      </c>
      <c r="S64">
        <v>-2.4312505899999999</v>
      </c>
      <c r="T64">
        <v>49.335616969999997</v>
      </c>
      <c r="U64">
        <v>0</v>
      </c>
      <c r="V64">
        <v>2.1401648667569599</v>
      </c>
      <c r="W64">
        <v>-7.3445406576402199</v>
      </c>
      <c r="X64">
        <v>176.37090261897501</v>
      </c>
      <c r="Y64">
        <v>0</v>
      </c>
      <c r="Z64">
        <v>1.7577822341573699</v>
      </c>
      <c r="AA64">
        <v>-9.6042362929921907</v>
      </c>
      <c r="AB64">
        <v>63.461699323990601</v>
      </c>
      <c r="AC64">
        <v>0</v>
      </c>
      <c r="AD64">
        <v>1.798525403</v>
      </c>
      <c r="AE64">
        <v>-9.5774389689999992</v>
      </c>
      <c r="AF64">
        <v>362.27646179999999</v>
      </c>
      <c r="AG64">
        <v>0</v>
      </c>
      <c r="AH64">
        <v>4.0116525738124302</v>
      </c>
      <c r="AI64">
        <v>-3.1218189437121899</v>
      </c>
      <c r="AJ64">
        <v>119.101716403005</v>
      </c>
      <c r="AK64">
        <v>0</v>
      </c>
      <c r="AL64">
        <v>1.9976443909999999</v>
      </c>
      <c r="AM64">
        <v>-8.3775018760000002</v>
      </c>
      <c r="AN64">
        <v>326.73493430000002</v>
      </c>
      <c r="AO64">
        <v>0</v>
      </c>
      <c r="AP64">
        <v>1.7242046046942301</v>
      </c>
      <c r="AQ64">
        <v>-9.5839681113434203</v>
      </c>
      <c r="AR64">
        <v>84.197366754000498</v>
      </c>
      <c r="AS64">
        <v>0</v>
      </c>
      <c r="AT64">
        <v>3.1721502903338199</v>
      </c>
      <c r="AU64">
        <v>-3.9784747894258099</v>
      </c>
      <c r="AV64">
        <v>192.44870934000201</v>
      </c>
      <c r="AW64">
        <v>0</v>
      </c>
      <c r="AX64">
        <v>2.306736436</v>
      </c>
      <c r="AY64">
        <v>-6.814479553</v>
      </c>
      <c r="AZ64">
        <v>36.638877639999997</v>
      </c>
      <c r="BA64">
        <v>0</v>
      </c>
      <c r="BB64">
        <v>1.582948587</v>
      </c>
      <c r="BC64">
        <v>-9.9626937439999992</v>
      </c>
      <c r="BD64">
        <v>757.6340391</v>
      </c>
    </row>
    <row r="65" spans="1:56" x14ac:dyDescent="0.4">
      <c r="A65">
        <v>0</v>
      </c>
      <c r="B65">
        <v>3.6323781049999999</v>
      </c>
      <c r="C65">
        <v>-2.0709322889999999</v>
      </c>
      <c r="D65">
        <v>0.43086486000000002</v>
      </c>
      <c r="E65">
        <v>0</v>
      </c>
      <c r="F65">
        <v>2.2333732581570098</v>
      </c>
      <c r="G65">
        <v>-6.7875311149695703</v>
      </c>
      <c r="H65">
        <v>74.045212151948306</v>
      </c>
      <c r="I65">
        <v>0</v>
      </c>
      <c r="J65">
        <v>2.405792124</v>
      </c>
      <c r="K65">
        <v>-6.3745292979999997</v>
      </c>
      <c r="L65">
        <v>5.2351103749999996</v>
      </c>
      <c r="M65">
        <v>0</v>
      </c>
      <c r="N65">
        <v>2.3024208741114198</v>
      </c>
      <c r="O65">
        <v>-6.3847326037290104</v>
      </c>
      <c r="P65">
        <v>53.517792419996098</v>
      </c>
      <c r="Q65">
        <v>0</v>
      </c>
      <c r="R65">
        <v>1.829724919</v>
      </c>
      <c r="S65">
        <v>-8.5005206839999996</v>
      </c>
      <c r="T65">
        <v>78.45748304</v>
      </c>
      <c r="U65">
        <v>0</v>
      </c>
      <c r="V65">
        <v>2.8326752137257301</v>
      </c>
      <c r="W65">
        <v>-5.9661782077765304</v>
      </c>
      <c r="X65">
        <v>172.24712770897801</v>
      </c>
      <c r="Y65">
        <v>0</v>
      </c>
      <c r="Z65">
        <v>4.7787452428239803</v>
      </c>
      <c r="AA65">
        <v>-1.35946735994248</v>
      </c>
      <c r="AB65">
        <v>38.033715222001703</v>
      </c>
      <c r="AC65">
        <v>0</v>
      </c>
      <c r="AD65">
        <v>3.0178729660000001</v>
      </c>
      <c r="AE65">
        <v>-1.9879810120000001</v>
      </c>
      <c r="AF65">
        <v>40.803406860000003</v>
      </c>
      <c r="AG65">
        <v>0</v>
      </c>
      <c r="AH65">
        <v>1.9646574510410999</v>
      </c>
      <c r="AI65">
        <v>-8.4222530178006103</v>
      </c>
      <c r="AJ65">
        <v>98.677549250016398</v>
      </c>
      <c r="AK65">
        <v>0</v>
      </c>
      <c r="AL65">
        <v>2.9095687880000001</v>
      </c>
      <c r="AM65">
        <v>-2.7712280119999999</v>
      </c>
      <c r="AN65">
        <v>75.034671130000007</v>
      </c>
      <c r="AO65">
        <v>0</v>
      </c>
      <c r="AP65">
        <v>3.2172160352665902</v>
      </c>
      <c r="AQ65">
        <v>-2.3146468340033</v>
      </c>
      <c r="AR65">
        <v>93.4616535830136</v>
      </c>
      <c r="AS65">
        <v>0</v>
      </c>
      <c r="AT65">
        <v>1.52591193169031</v>
      </c>
      <c r="AU65">
        <v>-9.9752158006637899</v>
      </c>
      <c r="AV65">
        <v>1055.8464299039899</v>
      </c>
      <c r="AW65">
        <v>0</v>
      </c>
      <c r="AX65">
        <v>1.6597580789999999</v>
      </c>
      <c r="AY65">
        <v>-9.8716890989999992</v>
      </c>
      <c r="AZ65">
        <v>76.695758839999996</v>
      </c>
      <c r="BA65">
        <v>0</v>
      </c>
      <c r="BB65">
        <v>2.315830601</v>
      </c>
      <c r="BC65">
        <v>-6.8084367190000004</v>
      </c>
      <c r="BD65">
        <v>770.4411063</v>
      </c>
    </row>
    <row r="66" spans="1:56" x14ac:dyDescent="0.4">
      <c r="A66">
        <v>0</v>
      </c>
      <c r="B66">
        <v>2.3630374189999999</v>
      </c>
      <c r="C66">
        <v>-3.7021623410000002</v>
      </c>
      <c r="D66">
        <v>0.51163893900000001</v>
      </c>
      <c r="E66">
        <v>0</v>
      </c>
      <c r="F66">
        <v>2.84922194049074</v>
      </c>
      <c r="G66">
        <v>-7.48511041764207</v>
      </c>
      <c r="H66">
        <v>49.382846236927399</v>
      </c>
      <c r="I66">
        <v>0</v>
      </c>
      <c r="J66">
        <v>1.939351442</v>
      </c>
      <c r="K66">
        <v>-7.9587769789999996</v>
      </c>
      <c r="L66">
        <v>3.7558208450000001</v>
      </c>
      <c r="M66">
        <v>0</v>
      </c>
      <c r="N66">
        <v>2.4554695087728402</v>
      </c>
      <c r="O66">
        <v>-2.01468066948485</v>
      </c>
      <c r="P66">
        <v>45.055502224000499</v>
      </c>
      <c r="Q66">
        <v>0</v>
      </c>
      <c r="R66">
        <v>2.144263815</v>
      </c>
      <c r="S66">
        <v>-8.4704970680000002</v>
      </c>
      <c r="T66">
        <v>48.742039329999997</v>
      </c>
      <c r="U66">
        <v>0</v>
      </c>
      <c r="V66">
        <v>3.19350689474865</v>
      </c>
      <c r="W66">
        <v>-3.0219408582326102</v>
      </c>
      <c r="X66">
        <v>162.93064143601799</v>
      </c>
      <c r="Y66">
        <v>0</v>
      </c>
      <c r="Z66">
        <v>2.07022940250617</v>
      </c>
      <c r="AA66">
        <v>-9.0924467608861796</v>
      </c>
      <c r="AB66">
        <v>116.85190444000099</v>
      </c>
      <c r="AC66">
        <v>0</v>
      </c>
      <c r="AD66">
        <v>2.0579689160000001</v>
      </c>
      <c r="AE66">
        <v>-8.4730549909999997</v>
      </c>
      <c r="AF66">
        <v>218.80547569999999</v>
      </c>
      <c r="AG66">
        <v>0</v>
      </c>
      <c r="AH66">
        <v>2.9331287321183299</v>
      </c>
      <c r="AI66">
        <v>-2.96371305023077</v>
      </c>
      <c r="AJ66">
        <v>161.27707962002</v>
      </c>
      <c r="AK66">
        <v>0</v>
      </c>
      <c r="AL66">
        <v>1.9378637809999999</v>
      </c>
      <c r="AM66">
        <v>-8.4827144499999996</v>
      </c>
      <c r="AN66">
        <v>327.37677100000002</v>
      </c>
      <c r="AO66">
        <v>0</v>
      </c>
      <c r="AP66">
        <v>1.69647586578537</v>
      </c>
      <c r="AQ66">
        <v>-9.6756090053156907</v>
      </c>
      <c r="AR66">
        <v>152.73598786201899</v>
      </c>
      <c r="AS66">
        <v>0</v>
      </c>
      <c r="AT66">
        <v>1.8554938241589201</v>
      </c>
      <c r="AU66">
        <v>-9.0136072823239601</v>
      </c>
      <c r="AV66">
        <v>492.73453029199999</v>
      </c>
      <c r="AW66">
        <v>0</v>
      </c>
      <c r="AX66">
        <v>1.752013915</v>
      </c>
      <c r="AY66">
        <v>-9.440876373</v>
      </c>
      <c r="AZ66">
        <v>72.656063900000007</v>
      </c>
      <c r="BA66">
        <v>0</v>
      </c>
      <c r="BB66">
        <v>2.3845929309999998</v>
      </c>
      <c r="BC66">
        <v>-6.5485322400000001</v>
      </c>
      <c r="BD66">
        <v>655.30528030000005</v>
      </c>
    </row>
    <row r="67" spans="1:56" x14ac:dyDescent="0.4">
      <c r="A67">
        <v>0</v>
      </c>
      <c r="B67">
        <v>2.2223818550000001</v>
      </c>
      <c r="C67">
        <v>-6.8140718739999997</v>
      </c>
      <c r="D67">
        <v>0.60637743499999996</v>
      </c>
      <c r="E67">
        <v>0</v>
      </c>
      <c r="F67">
        <v>3.1629112158847499</v>
      </c>
      <c r="G67">
        <v>-2.9829482502546698</v>
      </c>
      <c r="H67">
        <v>42.214505712967302</v>
      </c>
      <c r="I67">
        <v>0</v>
      </c>
      <c r="J67">
        <v>1.9356405379999999</v>
      </c>
      <c r="K67">
        <v>-7.8205536889999996</v>
      </c>
      <c r="L67">
        <v>5.2705179869999998</v>
      </c>
      <c r="M67">
        <v>0</v>
      </c>
      <c r="N67">
        <v>1.95057561675927</v>
      </c>
      <c r="O67">
        <v>-6.74683945683147</v>
      </c>
      <c r="P67">
        <v>202.03841241500001</v>
      </c>
      <c r="Q67">
        <v>0</v>
      </c>
      <c r="R67">
        <v>2.1851471469999999</v>
      </c>
      <c r="S67">
        <v>-7.4695547160000002</v>
      </c>
      <c r="T67">
        <v>48.205041790000003</v>
      </c>
      <c r="U67">
        <v>0</v>
      </c>
      <c r="V67">
        <v>2.4587217118507798</v>
      </c>
      <c r="W67">
        <v>-8.4540838001209604</v>
      </c>
      <c r="X67">
        <v>160.55345547999599</v>
      </c>
      <c r="Y67">
        <v>0</v>
      </c>
      <c r="Z67">
        <v>1.9316470579862099</v>
      </c>
      <c r="AA67">
        <v>-8.7691115901396799</v>
      </c>
      <c r="AB67">
        <v>65.632045844016801</v>
      </c>
      <c r="AC67">
        <v>0</v>
      </c>
      <c r="AD67">
        <v>4.5769608579999996</v>
      </c>
      <c r="AE67">
        <v>-1.3522515100000001</v>
      </c>
      <c r="AF67">
        <v>55.115459710000003</v>
      </c>
      <c r="AG67">
        <v>0</v>
      </c>
      <c r="AH67">
        <v>1.9448294217037601</v>
      </c>
      <c r="AI67">
        <v>-8.4323570968630897</v>
      </c>
      <c r="AJ67">
        <v>96.323401666013496</v>
      </c>
      <c r="AK67">
        <v>0</v>
      </c>
      <c r="AL67">
        <v>1.6480922440000001</v>
      </c>
      <c r="AM67">
        <v>-9.8995174319999997</v>
      </c>
      <c r="AN67">
        <v>665.37245480000001</v>
      </c>
      <c r="AO67">
        <v>0</v>
      </c>
      <c r="AP67">
        <v>2.02951369168624</v>
      </c>
      <c r="AQ67">
        <v>-8.0775468261674295</v>
      </c>
      <c r="AR67">
        <v>95.632379226008197</v>
      </c>
      <c r="AS67">
        <v>0</v>
      </c>
      <c r="AT67">
        <v>2.1884910549898402</v>
      </c>
      <c r="AU67">
        <v>-7.4920168352345797</v>
      </c>
      <c r="AV67">
        <v>372.04019031600097</v>
      </c>
      <c r="AW67">
        <v>0</v>
      </c>
      <c r="AX67">
        <v>1.656965561</v>
      </c>
      <c r="AY67">
        <v>-9.8731167299999996</v>
      </c>
      <c r="AZ67">
        <v>76.344090570000006</v>
      </c>
      <c r="BA67">
        <v>0</v>
      </c>
      <c r="BB67">
        <v>1.775191398</v>
      </c>
      <c r="BC67">
        <v>-9.3732463399999997</v>
      </c>
      <c r="BD67">
        <v>1296.912548</v>
      </c>
    </row>
    <row r="68" spans="1:56" x14ac:dyDescent="0.4">
      <c r="A68">
        <v>0</v>
      </c>
      <c r="B68">
        <v>2.9005404499999998</v>
      </c>
      <c r="C68">
        <v>-1.5076636029999999</v>
      </c>
      <c r="D68">
        <v>0.415168918</v>
      </c>
      <c r="E68">
        <v>0</v>
      </c>
      <c r="F68">
        <v>3.9113944043187501</v>
      </c>
      <c r="G68">
        <v>-1.98033885280705</v>
      </c>
      <c r="H68">
        <v>24.206573175033501</v>
      </c>
      <c r="I68">
        <v>0</v>
      </c>
      <c r="J68">
        <v>2.7913047679999998</v>
      </c>
      <c r="K68">
        <v>-2.0263043920000001</v>
      </c>
      <c r="L68">
        <v>4.4367239270000001</v>
      </c>
      <c r="M68">
        <v>0</v>
      </c>
      <c r="N68">
        <v>2.4328072402529299</v>
      </c>
      <c r="O68">
        <v>-1.9746992101454499</v>
      </c>
      <c r="P68">
        <v>57.210572640993597</v>
      </c>
      <c r="Q68">
        <v>0</v>
      </c>
      <c r="R68">
        <v>2.4522656220000001</v>
      </c>
      <c r="S68">
        <v>-7.5966780030000001</v>
      </c>
      <c r="T68">
        <v>83.150140949999994</v>
      </c>
      <c r="U68">
        <v>0</v>
      </c>
      <c r="V68">
        <v>2.93633692596678</v>
      </c>
      <c r="W68">
        <v>-7.7574344044847301</v>
      </c>
      <c r="X68">
        <v>159.80076929001299</v>
      </c>
      <c r="Y68">
        <v>0</v>
      </c>
      <c r="Z68">
        <v>3.3771763406200099</v>
      </c>
      <c r="AA68">
        <v>-4.4431900981405503</v>
      </c>
      <c r="AB68">
        <v>38.3725869379995</v>
      </c>
      <c r="AC68">
        <v>0</v>
      </c>
      <c r="AD68">
        <v>1.877644404</v>
      </c>
      <c r="AE68">
        <v>-8.954323488</v>
      </c>
      <c r="AF68">
        <v>299.7976683</v>
      </c>
      <c r="AG68">
        <v>0</v>
      </c>
      <c r="AH68">
        <v>1.8106964166759301</v>
      </c>
      <c r="AI68">
        <v>-9.6350340031344999</v>
      </c>
      <c r="AJ68">
        <v>98.928184232005094</v>
      </c>
      <c r="AK68">
        <v>0</v>
      </c>
      <c r="AL68">
        <v>2.1607056450000002</v>
      </c>
      <c r="AM68">
        <v>-7.7037732529999996</v>
      </c>
      <c r="AN68">
        <v>215.73504890000001</v>
      </c>
      <c r="AO68">
        <v>0</v>
      </c>
      <c r="AP68">
        <v>1.7051482982436399</v>
      </c>
      <c r="AQ68">
        <v>-9.6840655742929798</v>
      </c>
      <c r="AR68">
        <v>112.417860622983</v>
      </c>
      <c r="AS68">
        <v>0</v>
      </c>
      <c r="AT68">
        <v>1.6280194781925299</v>
      </c>
      <c r="AU68">
        <v>-9.9033147626577307</v>
      </c>
      <c r="AV68">
        <v>603.77911565099896</v>
      </c>
      <c r="AW68">
        <v>0</v>
      </c>
      <c r="AX68">
        <v>1.6691346659999999</v>
      </c>
      <c r="AY68">
        <v>-9.8338354849999998</v>
      </c>
      <c r="AZ68">
        <v>54.553431639999999</v>
      </c>
      <c r="BA68">
        <v>0</v>
      </c>
      <c r="BB68">
        <v>1.6683727049999999</v>
      </c>
      <c r="BC68">
        <v>-9.8340786439999999</v>
      </c>
      <c r="BD68">
        <v>1766.181947</v>
      </c>
    </row>
    <row r="69" spans="1:56" x14ac:dyDescent="0.4">
      <c r="A69">
        <v>0</v>
      </c>
      <c r="B69">
        <v>2.9032337849999998</v>
      </c>
      <c r="C69">
        <v>-1.5068369749999999</v>
      </c>
      <c r="D69">
        <v>0.46274440700000002</v>
      </c>
      <c r="E69">
        <v>0</v>
      </c>
      <c r="F69">
        <v>3.0992919492965001</v>
      </c>
      <c r="G69">
        <v>-1.8782172087722799</v>
      </c>
      <c r="H69">
        <v>152.92257927497801</v>
      </c>
      <c r="I69">
        <v>0</v>
      </c>
      <c r="J69">
        <v>2.1747028799999999</v>
      </c>
      <c r="K69">
        <v>-7.0265038559999997</v>
      </c>
      <c r="L69">
        <v>4.3702807730000002</v>
      </c>
      <c r="M69">
        <v>0</v>
      </c>
      <c r="N69">
        <v>2.2213073521333402</v>
      </c>
      <c r="O69">
        <v>-6.6647124668582398</v>
      </c>
      <c r="P69">
        <v>188.94727517498501</v>
      </c>
      <c r="Q69">
        <v>0</v>
      </c>
      <c r="R69">
        <v>2.1994353549999999</v>
      </c>
      <c r="S69">
        <v>-7.1227199040000002</v>
      </c>
      <c r="T69">
        <v>47.504674199999997</v>
      </c>
      <c r="U69">
        <v>0</v>
      </c>
      <c r="V69">
        <v>1.9551485168910001</v>
      </c>
      <c r="W69">
        <v>-9.0399416152011707</v>
      </c>
      <c r="X69">
        <v>158.369724253003</v>
      </c>
      <c r="Y69">
        <v>0</v>
      </c>
      <c r="Z69">
        <v>2.2884979134396799</v>
      </c>
      <c r="AA69">
        <v>-6.8986544982827596</v>
      </c>
      <c r="AB69">
        <v>67.668483077985002</v>
      </c>
      <c r="AC69">
        <v>0</v>
      </c>
      <c r="AD69">
        <v>3.4690539029999998</v>
      </c>
      <c r="AE69">
        <v>-4.3605804670000001</v>
      </c>
      <c r="AF69">
        <v>170.23565479999999</v>
      </c>
      <c r="AG69">
        <v>0</v>
      </c>
      <c r="AH69">
        <v>2.2476569768129799</v>
      </c>
      <c r="AI69">
        <v>-7.1741674691583102</v>
      </c>
      <c r="AJ69">
        <v>130.029377862985</v>
      </c>
      <c r="AK69">
        <v>0</v>
      </c>
      <c r="AL69">
        <v>1.99602276</v>
      </c>
      <c r="AM69">
        <v>-8.3918770180000006</v>
      </c>
      <c r="AN69">
        <v>255.32948010000001</v>
      </c>
      <c r="AO69">
        <v>0</v>
      </c>
      <c r="AP69">
        <v>2.7145217753631998</v>
      </c>
      <c r="AQ69">
        <v>-5.0254093727923399</v>
      </c>
      <c r="AR69">
        <v>84.719854730006702</v>
      </c>
      <c r="AS69">
        <v>0</v>
      </c>
      <c r="AT69">
        <v>2.04776245137709</v>
      </c>
      <c r="AU69">
        <v>-8.0533003737191304</v>
      </c>
      <c r="AV69">
        <v>430.11569109599799</v>
      </c>
      <c r="AW69">
        <v>0</v>
      </c>
      <c r="AX69">
        <v>2.429059375</v>
      </c>
      <c r="AY69">
        <v>-6.1603501700000001</v>
      </c>
      <c r="AZ69">
        <v>76.450392730000004</v>
      </c>
      <c r="BA69">
        <v>0</v>
      </c>
      <c r="BB69">
        <v>2.390611587</v>
      </c>
      <c r="BC69">
        <v>-6.1978378039999997</v>
      </c>
      <c r="BD69">
        <v>690.19891070000006</v>
      </c>
    </row>
    <row r="70" spans="1:56" x14ac:dyDescent="0.4">
      <c r="A70">
        <v>0</v>
      </c>
      <c r="B70">
        <v>2.9032337849999998</v>
      </c>
      <c r="C70">
        <v>-1.5068369749999999</v>
      </c>
      <c r="D70">
        <v>0.46961349099999999</v>
      </c>
      <c r="E70">
        <v>0</v>
      </c>
      <c r="F70">
        <v>3.1004140813338399</v>
      </c>
      <c r="G70">
        <v>-9.5376255927187898</v>
      </c>
      <c r="H70">
        <v>36.962966629071097</v>
      </c>
      <c r="I70">
        <v>0</v>
      </c>
      <c r="J70">
        <v>1.816251506</v>
      </c>
      <c r="K70">
        <v>-7.5000173630000004</v>
      </c>
      <c r="L70">
        <v>2.3459017339999999</v>
      </c>
      <c r="M70">
        <v>0</v>
      </c>
      <c r="N70">
        <v>1.5154370755633</v>
      </c>
      <c r="O70">
        <v>-8.3302434127338998</v>
      </c>
      <c r="P70">
        <v>199.63789682101901</v>
      </c>
      <c r="Q70">
        <v>0</v>
      </c>
      <c r="R70">
        <v>2.1111325550000002</v>
      </c>
      <c r="S70">
        <v>-7.8293475069999996</v>
      </c>
      <c r="T70">
        <v>56.427925389999999</v>
      </c>
      <c r="U70">
        <v>0</v>
      </c>
      <c r="V70">
        <v>1.7386574071216201</v>
      </c>
      <c r="W70">
        <v>-8.9453624556741094</v>
      </c>
      <c r="X70">
        <v>157.61510584998101</v>
      </c>
      <c r="Y70">
        <v>0</v>
      </c>
      <c r="Z70">
        <v>2.21895266504669</v>
      </c>
      <c r="AA70">
        <v>-1.2823563296182201</v>
      </c>
      <c r="AB70">
        <v>117.213531977991</v>
      </c>
      <c r="AC70">
        <v>0</v>
      </c>
      <c r="AD70">
        <v>2.2023359920000001</v>
      </c>
      <c r="AE70">
        <v>-7.0343408099999998</v>
      </c>
      <c r="AF70">
        <v>207.5319485</v>
      </c>
      <c r="AG70">
        <v>0</v>
      </c>
      <c r="AH70">
        <v>2.0361675437031601</v>
      </c>
      <c r="AI70">
        <v>-8.2209991508648805</v>
      </c>
      <c r="AJ70">
        <v>130.55418337500299</v>
      </c>
      <c r="AK70">
        <v>0</v>
      </c>
      <c r="AL70">
        <v>1.882470592</v>
      </c>
      <c r="AM70">
        <v>-9.1782579680000005</v>
      </c>
      <c r="AN70">
        <v>259.03809130000002</v>
      </c>
      <c r="AO70">
        <v>0</v>
      </c>
      <c r="AP70">
        <v>3.04247913571424</v>
      </c>
      <c r="AQ70">
        <v>-4.11834506338427</v>
      </c>
      <c r="AR70">
        <v>166.26415082000301</v>
      </c>
      <c r="AS70">
        <v>0</v>
      </c>
      <c r="AT70">
        <v>2.80713351051913</v>
      </c>
      <c r="AU70">
        <v>-1.96208918362039</v>
      </c>
      <c r="AV70">
        <v>53.738405085001403</v>
      </c>
      <c r="AW70">
        <v>0</v>
      </c>
      <c r="AX70">
        <v>1.6947732639999999</v>
      </c>
      <c r="AY70">
        <v>-9.7214770730000009</v>
      </c>
      <c r="AZ70">
        <v>43.910405300000001</v>
      </c>
      <c r="BA70">
        <v>0</v>
      </c>
      <c r="BB70">
        <v>1.70969912752641</v>
      </c>
      <c r="BC70">
        <v>-9.6462551552934706</v>
      </c>
      <c r="BD70">
        <v>905.57166886000005</v>
      </c>
    </row>
    <row r="71" spans="1:56" x14ac:dyDescent="0.4">
      <c r="A71">
        <v>0</v>
      </c>
      <c r="B71">
        <v>1.8436378600000001</v>
      </c>
      <c r="C71">
        <v>-1.479935861</v>
      </c>
      <c r="D71">
        <v>0.31987988899999997</v>
      </c>
      <c r="E71">
        <v>0</v>
      </c>
      <c r="F71">
        <v>2.2091560667726799</v>
      </c>
      <c r="G71">
        <v>-8.6077696398330197</v>
      </c>
      <c r="H71">
        <v>51.499519767006802</v>
      </c>
      <c r="I71">
        <v>0</v>
      </c>
      <c r="J71">
        <v>2.0218676320000002</v>
      </c>
      <c r="K71">
        <v>-7.0505727470000004</v>
      </c>
      <c r="L71">
        <v>2.6665235410000001</v>
      </c>
      <c r="M71">
        <v>0</v>
      </c>
      <c r="N71">
        <v>2.0029739986535402</v>
      </c>
      <c r="O71">
        <v>-7.5883439445454197</v>
      </c>
      <c r="P71">
        <v>176.90247858798801</v>
      </c>
      <c r="Q71">
        <v>0</v>
      </c>
      <c r="R71">
        <v>2.7378644190000001</v>
      </c>
      <c r="S71">
        <v>-2.8939812819999999</v>
      </c>
      <c r="T71">
        <v>47.774003980000003</v>
      </c>
      <c r="U71">
        <v>0</v>
      </c>
      <c r="V71">
        <v>2.3725699091977401</v>
      </c>
      <c r="W71">
        <v>-5.9878288271780198</v>
      </c>
      <c r="X71">
        <v>157.40478562697501</v>
      </c>
      <c r="Y71">
        <v>0</v>
      </c>
      <c r="Z71">
        <v>2.1466271806853201</v>
      </c>
      <c r="AA71">
        <v>-9.1842557398373899</v>
      </c>
      <c r="AB71">
        <v>36.161342331994</v>
      </c>
      <c r="AC71">
        <v>0</v>
      </c>
      <c r="AD71">
        <v>2.9447713910000002</v>
      </c>
      <c r="AE71">
        <v>-1.3255381020000001</v>
      </c>
      <c r="AF71">
        <v>6.7164325319999998</v>
      </c>
      <c r="AG71">
        <v>0</v>
      </c>
      <c r="AH71">
        <v>1.8907154785928399</v>
      </c>
      <c r="AI71">
        <v>-9.3530897962135793</v>
      </c>
      <c r="AJ71">
        <v>134.29861601997899</v>
      </c>
      <c r="AK71">
        <v>0</v>
      </c>
      <c r="AL71">
        <v>2.1765888250000001</v>
      </c>
      <c r="AM71">
        <v>-8.0453694109999994</v>
      </c>
      <c r="AN71">
        <v>426.14859039999999</v>
      </c>
      <c r="AO71">
        <v>0</v>
      </c>
      <c r="AP71">
        <v>1.93172804336907</v>
      </c>
      <c r="AQ71">
        <v>-9.2964656752391708</v>
      </c>
      <c r="AR71">
        <v>135.71867696201599</v>
      </c>
      <c r="AS71">
        <v>0</v>
      </c>
      <c r="AT71">
        <v>1.52898742035805</v>
      </c>
      <c r="AU71">
        <v>-9.9275250053440995</v>
      </c>
      <c r="AV71">
        <v>669.88313607400005</v>
      </c>
      <c r="AW71">
        <v>0</v>
      </c>
      <c r="AX71">
        <v>3.3165385459999999</v>
      </c>
      <c r="AY71">
        <v>-3.5100153079999998</v>
      </c>
      <c r="AZ71">
        <v>36.482053559999997</v>
      </c>
      <c r="BA71">
        <v>0</v>
      </c>
      <c r="BB71">
        <v>2.95533016672612</v>
      </c>
      <c r="BC71">
        <v>-3.63954831751568</v>
      </c>
      <c r="BD71">
        <v>226.514733270996</v>
      </c>
    </row>
    <row r="72" spans="1:56" x14ac:dyDescent="0.4">
      <c r="A72">
        <v>0</v>
      </c>
      <c r="B72">
        <v>3.3749528519999998</v>
      </c>
      <c r="C72">
        <v>-3.0684652510000001</v>
      </c>
      <c r="D72">
        <v>0.40605806500000002</v>
      </c>
      <c r="E72">
        <v>0</v>
      </c>
      <c r="F72">
        <v>2.7643855860597002</v>
      </c>
      <c r="G72">
        <v>-9.5748099341958195</v>
      </c>
      <c r="H72">
        <v>173.040294384118</v>
      </c>
      <c r="I72">
        <v>0</v>
      </c>
      <c r="J72">
        <v>2.5617245240000002</v>
      </c>
      <c r="K72">
        <v>-5.3322817159999998</v>
      </c>
      <c r="L72">
        <v>4.5885545629999998</v>
      </c>
      <c r="M72">
        <v>0</v>
      </c>
      <c r="N72">
        <v>2.2986384267233202</v>
      </c>
      <c r="O72">
        <v>-7.6884157046629102</v>
      </c>
      <c r="P72">
        <v>170.25511473897399</v>
      </c>
      <c r="Q72">
        <v>0</v>
      </c>
      <c r="R72">
        <v>2.1165077800000001</v>
      </c>
      <c r="S72">
        <v>-9.2984226569999997</v>
      </c>
      <c r="T72">
        <v>83.748433090000006</v>
      </c>
      <c r="U72">
        <v>0</v>
      </c>
      <c r="V72">
        <v>1.3127910346192999</v>
      </c>
      <c r="W72">
        <v>-9.2012669372622007</v>
      </c>
      <c r="X72">
        <v>152.42905045799799</v>
      </c>
      <c r="Y72">
        <v>0</v>
      </c>
      <c r="Z72">
        <v>1.78692175237789</v>
      </c>
      <c r="AA72">
        <v>-9.5059209357369792</v>
      </c>
      <c r="AB72">
        <v>65.528969044011305</v>
      </c>
      <c r="AC72">
        <v>0</v>
      </c>
      <c r="AD72">
        <v>2.2417475769999999</v>
      </c>
      <c r="AE72">
        <v>-8.9957886380000005</v>
      </c>
      <c r="AF72">
        <v>287.63893180000002</v>
      </c>
      <c r="AG72">
        <v>0</v>
      </c>
      <c r="AH72">
        <v>2.10791027564823</v>
      </c>
      <c r="AI72">
        <v>-8.1116888702539196</v>
      </c>
      <c r="AJ72">
        <v>98.793379062000895</v>
      </c>
      <c r="AK72">
        <v>0</v>
      </c>
      <c r="AL72">
        <v>1.6328198469999999</v>
      </c>
      <c r="AM72">
        <v>-9.8358510060000004</v>
      </c>
      <c r="AN72">
        <v>460.61930990000002</v>
      </c>
      <c r="AO72">
        <v>0</v>
      </c>
      <c r="AP72">
        <v>2.1759056674184101</v>
      </c>
      <c r="AQ72">
        <v>-7.8031842056083498</v>
      </c>
      <c r="AR72">
        <v>175.048981897998</v>
      </c>
      <c r="AS72">
        <v>0</v>
      </c>
      <c r="AT72">
        <v>1.9041882128718399</v>
      </c>
      <c r="AU72">
        <v>-8.6505052012005006</v>
      </c>
      <c r="AV72">
        <v>472.74631389298798</v>
      </c>
      <c r="AW72">
        <v>0</v>
      </c>
      <c r="AX72">
        <v>2.622421959</v>
      </c>
      <c r="AY72">
        <v>-5.1428036739999996</v>
      </c>
      <c r="AZ72">
        <v>72.718351859999999</v>
      </c>
      <c r="BA72">
        <v>0</v>
      </c>
      <c r="BB72">
        <v>1.44923484951919</v>
      </c>
      <c r="BC72">
        <v>-9.9868833202775509</v>
      </c>
      <c r="BD72">
        <v>1317.5177743489901</v>
      </c>
    </row>
    <row r="73" spans="1:56" x14ac:dyDescent="0.4">
      <c r="A73">
        <v>0</v>
      </c>
      <c r="B73">
        <v>1.9887174540000001</v>
      </c>
      <c r="C73">
        <v>-3.6292016970000001</v>
      </c>
      <c r="D73">
        <v>0.50588681599999996</v>
      </c>
      <c r="E73">
        <v>0</v>
      </c>
      <c r="F73">
        <v>2.4370793426518702</v>
      </c>
      <c r="G73">
        <v>-1.4564155945871999</v>
      </c>
      <c r="H73">
        <v>51.491982115898203</v>
      </c>
      <c r="I73">
        <v>0</v>
      </c>
      <c r="J73">
        <v>2.0435165780000002</v>
      </c>
      <c r="K73">
        <v>-5.4970649729999996</v>
      </c>
      <c r="L73">
        <v>4.3339174180000004</v>
      </c>
      <c r="M73">
        <v>0</v>
      </c>
      <c r="N73">
        <v>2.1323612725762899</v>
      </c>
      <c r="O73">
        <v>-4.7828785546001402</v>
      </c>
      <c r="P73">
        <v>139.89961396798</v>
      </c>
      <c r="Q73">
        <v>0</v>
      </c>
      <c r="R73">
        <v>1.7021208029999999</v>
      </c>
      <c r="S73">
        <v>-9.4738479590000004</v>
      </c>
      <c r="T73">
        <v>83.913740720000007</v>
      </c>
      <c r="U73">
        <v>0</v>
      </c>
      <c r="V73">
        <v>1.7861232691204401</v>
      </c>
      <c r="W73">
        <v>-8.9518720449959996</v>
      </c>
      <c r="X73">
        <v>150.71351629495601</v>
      </c>
      <c r="Y73">
        <v>0</v>
      </c>
      <c r="Z73">
        <v>2.0150695434464798</v>
      </c>
      <c r="AA73">
        <v>-8.8881064721388796</v>
      </c>
      <c r="AB73">
        <v>95.821045565011403</v>
      </c>
      <c r="AC73">
        <v>0</v>
      </c>
      <c r="AD73">
        <v>2.0894145160000002</v>
      </c>
      <c r="AE73">
        <v>-8.4947560539999998</v>
      </c>
      <c r="AF73">
        <v>252.03363659999999</v>
      </c>
      <c r="AG73">
        <v>0</v>
      </c>
      <c r="AH73">
        <v>1.7961169300617701</v>
      </c>
      <c r="AI73">
        <v>-1.1884576620021501</v>
      </c>
      <c r="AJ73">
        <v>92.666219204984301</v>
      </c>
      <c r="AK73">
        <v>0</v>
      </c>
      <c r="AL73">
        <v>2.2210237159999999</v>
      </c>
      <c r="AM73">
        <v>-1.2804967229999999</v>
      </c>
      <c r="AN73">
        <v>17.584315449999998</v>
      </c>
      <c r="AO73">
        <v>0</v>
      </c>
      <c r="AP73">
        <v>2.0782418399967999</v>
      </c>
      <c r="AQ73">
        <v>-7.9545806603419198</v>
      </c>
      <c r="AR73">
        <v>85.770318558002998</v>
      </c>
      <c r="AS73">
        <v>0</v>
      </c>
      <c r="AT73">
        <v>3.0122557015983</v>
      </c>
      <c r="AU73">
        <v>-4.0400677584612099</v>
      </c>
      <c r="AV73">
        <v>156.15632041099801</v>
      </c>
      <c r="AW73">
        <v>0</v>
      </c>
      <c r="AX73">
        <v>1.671487459</v>
      </c>
      <c r="AY73">
        <v>-9.7648394019999998</v>
      </c>
      <c r="AZ73">
        <v>72.682126789999998</v>
      </c>
      <c r="BA73">
        <v>0</v>
      </c>
      <c r="BB73">
        <v>2.8721480422415899</v>
      </c>
      <c r="BC73">
        <v>-4.81840860286745</v>
      </c>
      <c r="BD73">
        <v>290.36300606500299</v>
      </c>
    </row>
    <row r="74" spans="1:56" x14ac:dyDescent="0.4">
      <c r="A74">
        <v>0</v>
      </c>
      <c r="B74">
        <v>1.987328293</v>
      </c>
      <c r="C74">
        <v>-1.229525668</v>
      </c>
      <c r="D74">
        <v>0.35966436099999999</v>
      </c>
      <c r="E74">
        <v>0</v>
      </c>
      <c r="F74">
        <v>4.1880010143615296</v>
      </c>
      <c r="G74">
        <v>-5.70328134472717</v>
      </c>
      <c r="H74">
        <v>8.7514467968139797</v>
      </c>
      <c r="I74">
        <v>0</v>
      </c>
      <c r="J74">
        <v>1.9668425570000001</v>
      </c>
      <c r="K74">
        <v>-4.3875909569999996</v>
      </c>
      <c r="L74">
        <v>4.262753869</v>
      </c>
      <c r="M74">
        <v>0</v>
      </c>
      <c r="N74">
        <v>2.6738723688018702</v>
      </c>
      <c r="O74">
        <v>-9.9383335779096402</v>
      </c>
      <c r="P74">
        <v>215.30661613499899</v>
      </c>
      <c r="Q74">
        <v>0</v>
      </c>
      <c r="R74">
        <v>3.8627252329999999</v>
      </c>
      <c r="S74">
        <v>-3.36488963</v>
      </c>
      <c r="T74">
        <v>55.120047390000003</v>
      </c>
      <c r="U74">
        <v>0</v>
      </c>
      <c r="V74">
        <v>1.69868141185412</v>
      </c>
      <c r="W74">
        <v>-8.3311130536437492</v>
      </c>
      <c r="X74">
        <v>149.212754035019</v>
      </c>
      <c r="Y74">
        <v>0</v>
      </c>
      <c r="Z74">
        <v>4.4456184106900896</v>
      </c>
      <c r="AA74">
        <v>-2.3205419301461498</v>
      </c>
      <c r="AB74">
        <v>38.304635109001502</v>
      </c>
      <c r="AC74">
        <v>0</v>
      </c>
      <c r="AD74">
        <v>4.6267134219999999</v>
      </c>
      <c r="AE74">
        <v>-2.2900337739999999</v>
      </c>
      <c r="AF74">
        <v>133.77728949999999</v>
      </c>
      <c r="AG74">
        <v>0</v>
      </c>
      <c r="AH74">
        <v>1.74426720608157</v>
      </c>
      <c r="AI74">
        <v>-9.5566487617190301</v>
      </c>
      <c r="AJ74">
        <v>127.67448810199799</v>
      </c>
      <c r="AK74">
        <v>0</v>
      </c>
      <c r="AL74">
        <v>1.5433068320000001</v>
      </c>
      <c r="AM74">
        <v>-9.7755164089999997</v>
      </c>
      <c r="AN74">
        <v>335.83472760000001</v>
      </c>
      <c r="AO74">
        <v>0</v>
      </c>
      <c r="AP74">
        <v>3.0136440424735098</v>
      </c>
      <c r="AQ74">
        <v>-1.98723301678538</v>
      </c>
      <c r="AR74">
        <v>131.00948743100099</v>
      </c>
      <c r="AS74">
        <v>0</v>
      </c>
      <c r="AT74">
        <v>1.71490808710521</v>
      </c>
      <c r="AU74">
        <v>-9.6026909676101102</v>
      </c>
      <c r="AV74">
        <v>726.20461983699295</v>
      </c>
      <c r="AW74">
        <v>0</v>
      </c>
      <c r="AX74">
        <v>1.844628559</v>
      </c>
      <c r="AY74">
        <v>-8.9879212079999995</v>
      </c>
      <c r="AZ74">
        <v>36.361583680000003</v>
      </c>
      <c r="BA74">
        <v>0</v>
      </c>
      <c r="BB74">
        <v>1.67026938307071</v>
      </c>
      <c r="BC74">
        <v>-9.7598298590639008</v>
      </c>
      <c r="BD74">
        <v>715.26803787199594</v>
      </c>
    </row>
    <row r="75" spans="1:56" x14ac:dyDescent="0.4">
      <c r="A75">
        <v>0</v>
      </c>
      <c r="B75">
        <v>2.1251631089999998</v>
      </c>
      <c r="C75">
        <v>-5.6220178629999999</v>
      </c>
      <c r="D75">
        <v>0.65914243800000005</v>
      </c>
      <c r="E75">
        <v>0</v>
      </c>
      <c r="F75">
        <v>1.8436378602971299</v>
      </c>
      <c r="G75">
        <v>-1.47993586114772</v>
      </c>
      <c r="H75">
        <v>7.7293042540550196</v>
      </c>
      <c r="I75">
        <v>0</v>
      </c>
      <c r="J75">
        <v>2.0355826380000002</v>
      </c>
      <c r="K75">
        <v>-6.2537712580000004</v>
      </c>
      <c r="L75">
        <v>4.7668938460000003</v>
      </c>
      <c r="M75">
        <v>0</v>
      </c>
      <c r="N75">
        <v>2.1112065022300799</v>
      </c>
      <c r="O75">
        <v>-7.6931079015245096</v>
      </c>
      <c r="P75">
        <v>220.79848555198899</v>
      </c>
      <c r="Q75">
        <v>0</v>
      </c>
      <c r="R75">
        <v>2.4325944879999999</v>
      </c>
      <c r="S75">
        <v>-7.6978431799999996</v>
      </c>
      <c r="T75">
        <v>83.490832319999996</v>
      </c>
      <c r="U75">
        <v>0</v>
      </c>
      <c r="V75">
        <v>2.5856467255531399</v>
      </c>
      <c r="W75">
        <v>-8.5103041818412102</v>
      </c>
      <c r="X75">
        <v>139.94351308408599</v>
      </c>
      <c r="Y75">
        <v>0</v>
      </c>
      <c r="Z75">
        <v>1.78126964891717</v>
      </c>
      <c r="AA75">
        <v>-9.4541583130491809</v>
      </c>
      <c r="AB75">
        <v>76.589604925975394</v>
      </c>
      <c r="AC75">
        <v>0</v>
      </c>
      <c r="AD75">
        <v>1.8451926949999999</v>
      </c>
      <c r="AE75">
        <v>-9.1971748190000007</v>
      </c>
      <c r="AF75">
        <v>347.36728859999999</v>
      </c>
      <c r="AG75">
        <v>0</v>
      </c>
      <c r="AH75">
        <v>2.13858707578264</v>
      </c>
      <c r="AI75">
        <v>-8.6863530382620304</v>
      </c>
      <c r="AJ75">
        <v>130.14530744097999</v>
      </c>
      <c r="AK75">
        <v>0</v>
      </c>
      <c r="AL75">
        <v>2.1703019029999999</v>
      </c>
      <c r="AM75">
        <v>-8.4762148100000001</v>
      </c>
      <c r="AN75">
        <v>241.7249722</v>
      </c>
      <c r="AO75">
        <v>0</v>
      </c>
      <c r="AP75">
        <v>1.91782007555933</v>
      </c>
      <c r="AQ75">
        <v>-8.6837513647772298</v>
      </c>
      <c r="AR75">
        <v>114.353316433</v>
      </c>
      <c r="AS75">
        <v>0</v>
      </c>
      <c r="AT75">
        <v>1.7035172329744599</v>
      </c>
      <c r="AU75">
        <v>-9.6529834413042703</v>
      </c>
      <c r="AV75">
        <v>783.39640632600594</v>
      </c>
      <c r="AW75">
        <v>0</v>
      </c>
      <c r="AX75">
        <v>1.8195292759999999</v>
      </c>
      <c r="AY75">
        <v>-9.1353451680000006</v>
      </c>
      <c r="AZ75">
        <v>76.263824560000003</v>
      </c>
      <c r="BA75">
        <v>0</v>
      </c>
      <c r="BB75">
        <v>1.88992630503576</v>
      </c>
      <c r="BC75">
        <v>-8.7838879417367401</v>
      </c>
      <c r="BD75">
        <v>623.248066763</v>
      </c>
    </row>
    <row r="76" spans="1:56" x14ac:dyDescent="0.4">
      <c r="A76">
        <v>0</v>
      </c>
      <c r="B76">
        <v>3.5755010970000001</v>
      </c>
      <c r="C76">
        <v>-5.1985032960000002</v>
      </c>
      <c r="D76">
        <v>0.48571216699999997</v>
      </c>
      <c r="E76">
        <v>0</v>
      </c>
      <c r="F76">
        <v>3.6458800470257802</v>
      </c>
      <c r="G76">
        <v>-3.4185817234553402</v>
      </c>
      <c r="H76">
        <v>42.444469056092203</v>
      </c>
      <c r="I76">
        <v>0</v>
      </c>
      <c r="J76">
        <v>1.9668425570000001</v>
      </c>
      <c r="K76">
        <v>-4.3875909569999996</v>
      </c>
      <c r="L76">
        <v>4.2966334159999997</v>
      </c>
      <c r="M76">
        <v>0</v>
      </c>
      <c r="N76">
        <v>2.7132343489913602</v>
      </c>
      <c r="O76">
        <v>-9.9341790730786705</v>
      </c>
      <c r="P76">
        <v>88.652364904992197</v>
      </c>
      <c r="Q76">
        <v>0</v>
      </c>
      <c r="R76">
        <v>3.5640352709999998</v>
      </c>
      <c r="S76">
        <v>-0.729279287</v>
      </c>
      <c r="T76">
        <v>55.855205550000001</v>
      </c>
      <c r="U76">
        <v>0</v>
      </c>
      <c r="V76">
        <v>2.5624943238951401</v>
      </c>
      <c r="W76">
        <v>-8.4382481852503997</v>
      </c>
      <c r="X76">
        <v>138.817831559979</v>
      </c>
      <c r="Y76">
        <v>0</v>
      </c>
      <c r="Z76">
        <v>2.2244585242259798</v>
      </c>
      <c r="AA76">
        <v>-7.4411862651828402</v>
      </c>
      <c r="AB76">
        <v>65.177820746001004</v>
      </c>
      <c r="AC76">
        <v>0</v>
      </c>
      <c r="AD76">
        <v>2.2722504799999999</v>
      </c>
      <c r="AE76">
        <v>-7.2574778069999999</v>
      </c>
      <c r="AF76">
        <v>209.04844249999999</v>
      </c>
      <c r="AG76">
        <v>0</v>
      </c>
      <c r="AH76">
        <v>1.8415550425679901</v>
      </c>
      <c r="AI76">
        <v>-9.5750862841312898</v>
      </c>
      <c r="AJ76">
        <v>133.983453373017</v>
      </c>
      <c r="AK76">
        <v>0</v>
      </c>
      <c r="AL76">
        <v>1.714406571</v>
      </c>
      <c r="AM76">
        <v>-9.6711977890000007</v>
      </c>
      <c r="AN76">
        <v>569.9440161</v>
      </c>
      <c r="AO76">
        <v>0</v>
      </c>
      <c r="AP76">
        <v>2.8131130128722899</v>
      </c>
      <c r="AQ76">
        <v>-4.2280703826931196</v>
      </c>
      <c r="AR76">
        <v>136.83836383701399</v>
      </c>
      <c r="AS76">
        <v>0</v>
      </c>
      <c r="AT76">
        <v>1.4526764249530899</v>
      </c>
      <c r="AU76">
        <v>-9.9637934970304194</v>
      </c>
      <c r="AV76">
        <v>780.33719734600095</v>
      </c>
      <c r="AW76">
        <v>0</v>
      </c>
      <c r="AX76">
        <v>2.3334213789999998</v>
      </c>
      <c r="AY76">
        <v>-6.7338679819999996</v>
      </c>
      <c r="AZ76">
        <v>94.671068469999994</v>
      </c>
      <c r="BA76">
        <v>0</v>
      </c>
      <c r="BB76">
        <v>1.6234381070269699</v>
      </c>
      <c r="BC76">
        <v>-9.9017248831308198</v>
      </c>
      <c r="BD76">
        <v>1173.5145791899899</v>
      </c>
    </row>
    <row r="77" spans="1:56" x14ac:dyDescent="0.4">
      <c r="A77">
        <v>0</v>
      </c>
      <c r="B77">
        <v>2.1612481309999998</v>
      </c>
      <c r="C77">
        <v>-6.4389616299999997</v>
      </c>
      <c r="D77">
        <v>0.74136922400000005</v>
      </c>
      <c r="E77">
        <v>0</v>
      </c>
      <c r="F77">
        <v>1.5827401891475299</v>
      </c>
      <c r="G77">
        <v>-3.1730212660305801</v>
      </c>
      <c r="H77">
        <v>23.1678255680017</v>
      </c>
      <c r="I77">
        <v>0</v>
      </c>
      <c r="J77">
        <v>3.3126851890000002</v>
      </c>
      <c r="K77">
        <v>-2.7811369529999999</v>
      </c>
      <c r="L77">
        <v>2.3265535210000001</v>
      </c>
      <c r="M77">
        <v>0</v>
      </c>
      <c r="N77">
        <v>3.51779683171244</v>
      </c>
      <c r="O77">
        <v>-2.9038161246061298</v>
      </c>
      <c r="P77">
        <v>80.137471872003502</v>
      </c>
      <c r="Q77">
        <v>0</v>
      </c>
      <c r="R77">
        <v>2.6606103920000002</v>
      </c>
      <c r="S77">
        <v>-3.4618300959999999</v>
      </c>
      <c r="T77">
        <v>48.230526339999997</v>
      </c>
      <c r="U77">
        <v>0</v>
      </c>
      <c r="V77">
        <v>4.6020965802817502</v>
      </c>
      <c r="W77">
        <v>-1.8186941262093499</v>
      </c>
      <c r="X77">
        <v>136.21770349398099</v>
      </c>
      <c r="Y77">
        <v>0</v>
      </c>
      <c r="Z77">
        <v>1.7714410515432599</v>
      </c>
      <c r="AA77">
        <v>-9.47299559924347</v>
      </c>
      <c r="AB77">
        <v>73.911114173999493</v>
      </c>
      <c r="AC77">
        <v>0</v>
      </c>
      <c r="AD77">
        <v>1.418857687</v>
      </c>
      <c r="AE77">
        <v>-9.9798110199999996</v>
      </c>
      <c r="AF77">
        <v>4744.1314609999999</v>
      </c>
      <c r="AG77">
        <v>0</v>
      </c>
      <c r="AH77">
        <v>1.7098279289910601</v>
      </c>
      <c r="AI77">
        <v>-9.6860169485433296</v>
      </c>
      <c r="AJ77">
        <v>95.509119463997195</v>
      </c>
      <c r="AK77">
        <v>0</v>
      </c>
      <c r="AL77">
        <v>1.971389517</v>
      </c>
      <c r="AM77">
        <v>-8.9723296969999993</v>
      </c>
      <c r="AN77">
        <v>257.86289729999999</v>
      </c>
      <c r="AO77">
        <v>0</v>
      </c>
      <c r="AP77">
        <v>1.68845173540293</v>
      </c>
      <c r="AQ77">
        <v>-9.7097400694520903</v>
      </c>
      <c r="AR77">
        <v>174.12017270299799</v>
      </c>
      <c r="AS77">
        <v>0</v>
      </c>
      <c r="AT77">
        <v>2.6382825012467501</v>
      </c>
      <c r="AU77">
        <v>-1.2828550659931499</v>
      </c>
      <c r="AV77">
        <v>19.364549284990002</v>
      </c>
      <c r="AW77">
        <v>0</v>
      </c>
      <c r="AX77">
        <v>1.6594310569999999</v>
      </c>
      <c r="AY77">
        <v>-9.8724257939999998</v>
      </c>
      <c r="AZ77">
        <v>94.509303849999995</v>
      </c>
      <c r="BA77">
        <v>0</v>
      </c>
      <c r="BB77">
        <v>1.7885162680506099</v>
      </c>
      <c r="BC77">
        <v>-9.3199622331200001</v>
      </c>
      <c r="BD77">
        <v>617.16569267499995</v>
      </c>
    </row>
    <row r="78" spans="1:56" x14ac:dyDescent="0.4">
      <c r="A78">
        <v>0</v>
      </c>
      <c r="B78">
        <v>2.181399205</v>
      </c>
      <c r="C78">
        <v>-6.4563740200000002</v>
      </c>
      <c r="D78">
        <v>0.77598033099999997</v>
      </c>
      <c r="E78">
        <v>0</v>
      </c>
      <c r="F78">
        <v>2.3778362973790901</v>
      </c>
      <c r="G78">
        <v>-9.9291904677677891</v>
      </c>
      <c r="H78">
        <v>1243.95832623704</v>
      </c>
      <c r="I78">
        <v>0</v>
      </c>
      <c r="J78">
        <v>2.4269551059999999</v>
      </c>
      <c r="K78">
        <v>-4.434279085</v>
      </c>
      <c r="L78">
        <v>4.3560514460000004</v>
      </c>
      <c r="M78">
        <v>0</v>
      </c>
      <c r="N78">
        <v>2.33724159286075</v>
      </c>
      <c r="O78">
        <v>-3.9194935037173599</v>
      </c>
      <c r="P78">
        <v>237.491060382017</v>
      </c>
      <c r="Q78">
        <v>0</v>
      </c>
      <c r="R78">
        <v>2.5085499229999999</v>
      </c>
      <c r="S78">
        <v>-8.2038868199999992</v>
      </c>
      <c r="T78">
        <v>56.37805565</v>
      </c>
      <c r="U78">
        <v>0</v>
      </c>
      <c r="V78">
        <v>2.1294860358624401</v>
      </c>
      <c r="W78">
        <v>-7.8176797254237496</v>
      </c>
      <c r="X78">
        <v>134.759294435003</v>
      </c>
      <c r="Y78">
        <v>0</v>
      </c>
      <c r="Z78">
        <v>2.5339702656532501</v>
      </c>
      <c r="AA78">
        <v>-5.4161321724393297</v>
      </c>
      <c r="AB78">
        <v>88.528577401011702</v>
      </c>
      <c r="AC78">
        <v>0</v>
      </c>
      <c r="AD78">
        <v>1.7527970129999999</v>
      </c>
      <c r="AE78">
        <v>-9.5096444600000005</v>
      </c>
      <c r="AF78">
        <v>326.5378159</v>
      </c>
      <c r="AG78">
        <v>0</v>
      </c>
      <c r="AH78">
        <v>1.92264591526907</v>
      </c>
      <c r="AI78">
        <v>-9.1078070283989305</v>
      </c>
      <c r="AJ78">
        <v>127.03249226801501</v>
      </c>
      <c r="AK78">
        <v>0</v>
      </c>
      <c r="AL78">
        <v>2.4034599160000001</v>
      </c>
      <c r="AM78">
        <v>-8.0051602049999993</v>
      </c>
      <c r="AN78">
        <v>224.39550969999999</v>
      </c>
      <c r="AO78">
        <v>0</v>
      </c>
      <c r="AP78">
        <v>1.6989782337248001</v>
      </c>
      <c r="AQ78">
        <v>-9.6690301754627601</v>
      </c>
      <c r="AR78">
        <v>170.14975316502299</v>
      </c>
      <c r="AS78">
        <v>0</v>
      </c>
      <c r="AT78">
        <v>2.81993258568829</v>
      </c>
      <c r="AU78">
        <v>-4.1744704584738903</v>
      </c>
      <c r="AV78">
        <v>174.437911116008</v>
      </c>
      <c r="AW78">
        <v>0</v>
      </c>
      <c r="AX78">
        <v>3.1700849199999999</v>
      </c>
      <c r="AY78">
        <v>-3.362201555</v>
      </c>
      <c r="AZ78">
        <v>43.807551789999998</v>
      </c>
      <c r="BA78">
        <v>0</v>
      </c>
      <c r="BB78">
        <v>2.2813742495430498</v>
      </c>
      <c r="BC78">
        <v>-6.8310838079830196</v>
      </c>
      <c r="BD78">
        <v>398.64435737699301</v>
      </c>
    </row>
    <row r="79" spans="1:56" x14ac:dyDescent="0.4">
      <c r="A79">
        <v>0</v>
      </c>
      <c r="B79">
        <v>1.7896274169999999</v>
      </c>
      <c r="C79">
        <v>-6.501977203</v>
      </c>
      <c r="D79">
        <v>0.62961798099999999</v>
      </c>
      <c r="E79">
        <v>0</v>
      </c>
      <c r="F79">
        <v>2.7687856902385199</v>
      </c>
      <c r="G79">
        <v>-9.8735369272566693</v>
      </c>
      <c r="H79">
        <v>57.584782150806802</v>
      </c>
      <c r="I79">
        <v>0</v>
      </c>
      <c r="J79">
        <v>2.6791605920000001</v>
      </c>
      <c r="K79">
        <v>-1.554027922</v>
      </c>
      <c r="L79">
        <v>4.5960917190000004</v>
      </c>
      <c r="M79">
        <v>0</v>
      </c>
      <c r="N79">
        <v>2.1987088605307701</v>
      </c>
      <c r="O79">
        <v>-1.5379237239024299</v>
      </c>
      <c r="P79">
        <v>20.418333040986901</v>
      </c>
      <c r="Q79">
        <v>0</v>
      </c>
      <c r="R79">
        <v>2.2011150810000002</v>
      </c>
      <c r="S79">
        <v>-8.4745871699999995</v>
      </c>
      <c r="T79">
        <v>83.923542269999999</v>
      </c>
      <c r="U79">
        <v>0</v>
      </c>
      <c r="V79">
        <v>4.0072715971080504</v>
      </c>
      <c r="W79">
        <v>-3.1303190854917302</v>
      </c>
      <c r="X79">
        <v>134.17671021100199</v>
      </c>
      <c r="Y79">
        <v>0</v>
      </c>
      <c r="Z79">
        <v>2.0086710366490599</v>
      </c>
      <c r="AA79">
        <v>-8.9056382592596197</v>
      </c>
      <c r="AB79">
        <v>93.593226312979795</v>
      </c>
      <c r="AC79">
        <v>0</v>
      </c>
      <c r="AD79">
        <v>2.6109009799999998</v>
      </c>
      <c r="AE79">
        <v>-5.1356045640000003</v>
      </c>
      <c r="AF79">
        <v>123.1141093</v>
      </c>
      <c r="AG79">
        <v>0</v>
      </c>
      <c r="AH79">
        <v>2.4052845262769398</v>
      </c>
      <c r="AI79">
        <v>-7.8466184939165702</v>
      </c>
      <c r="AJ79">
        <v>92.366670993011198</v>
      </c>
      <c r="AK79">
        <v>0</v>
      </c>
      <c r="AL79">
        <v>2.1749866839999998</v>
      </c>
      <c r="AM79">
        <v>-1.3644485740000001</v>
      </c>
      <c r="AN79">
        <v>16.878581319999999</v>
      </c>
      <c r="AO79">
        <v>0</v>
      </c>
      <c r="AP79">
        <v>1.81909627223207</v>
      </c>
      <c r="AQ79">
        <v>-1.1648734574035999</v>
      </c>
      <c r="AR79">
        <v>79.963168297981596</v>
      </c>
      <c r="AS79">
        <v>0</v>
      </c>
      <c r="AT79">
        <v>1.86844864004279</v>
      </c>
      <c r="AU79">
        <v>-8.9434120175843095</v>
      </c>
      <c r="AV79">
        <v>603.65337457397197</v>
      </c>
      <c r="AW79">
        <v>0</v>
      </c>
      <c r="AX79">
        <v>1.6773317910000001</v>
      </c>
      <c r="AY79">
        <v>-9.8099385780000006</v>
      </c>
      <c r="AZ79">
        <v>54.629313680000003</v>
      </c>
      <c r="BA79">
        <v>0</v>
      </c>
      <c r="BB79">
        <v>2.9983990680534598</v>
      </c>
      <c r="BC79">
        <v>-3.1365382025020301</v>
      </c>
      <c r="BD79">
        <v>214.10010742899601</v>
      </c>
    </row>
    <row r="80" spans="1:56" x14ac:dyDescent="0.4">
      <c r="A80">
        <v>0</v>
      </c>
      <c r="B80">
        <v>1.7057578019999999</v>
      </c>
      <c r="C80">
        <v>-1.6074106990000001</v>
      </c>
      <c r="D80">
        <v>0.82633838199999998</v>
      </c>
      <c r="E80">
        <v>0</v>
      </c>
      <c r="F80">
        <v>2.9702809623544799</v>
      </c>
      <c r="G80">
        <v>-5.1914724519561597</v>
      </c>
      <c r="H80">
        <v>67.307184194913106</v>
      </c>
      <c r="I80">
        <v>0</v>
      </c>
      <c r="J80">
        <v>2.080183721</v>
      </c>
      <c r="K80">
        <v>-7.3064556889999999</v>
      </c>
      <c r="L80">
        <v>4.4130189209999999</v>
      </c>
      <c r="M80">
        <v>0</v>
      </c>
      <c r="N80">
        <v>1.81821180335982</v>
      </c>
      <c r="O80">
        <v>-8.64558231643983</v>
      </c>
      <c r="P80">
        <v>191.924843247019</v>
      </c>
      <c r="Q80">
        <v>0</v>
      </c>
      <c r="R80">
        <v>2.4867796370000002</v>
      </c>
      <c r="S80">
        <v>-8.8217837370000005</v>
      </c>
      <c r="T80">
        <v>83.852093719999999</v>
      </c>
      <c r="U80">
        <v>0</v>
      </c>
      <c r="V80">
        <v>1.9230843916128999</v>
      </c>
      <c r="W80">
        <v>-8.4329011896845092</v>
      </c>
      <c r="X80">
        <v>133.83374513999999</v>
      </c>
      <c r="Y80">
        <v>0</v>
      </c>
      <c r="Z80">
        <v>2.44517979904691</v>
      </c>
      <c r="AA80">
        <v>-1.6012110724377</v>
      </c>
      <c r="AB80">
        <v>92.782217359024798</v>
      </c>
      <c r="AC80">
        <v>0</v>
      </c>
      <c r="AD80">
        <v>2.3878939429999999</v>
      </c>
      <c r="AE80">
        <v>-1.6460856610000001</v>
      </c>
      <c r="AF80">
        <v>12.62850336</v>
      </c>
      <c r="AG80">
        <v>0</v>
      </c>
      <c r="AH80">
        <v>2.51036266090372</v>
      </c>
      <c r="AI80">
        <v>-1.45966676648119</v>
      </c>
      <c r="AJ80">
        <v>80.662785759981404</v>
      </c>
      <c r="AK80">
        <v>0</v>
      </c>
      <c r="AL80">
        <v>2.6199001100000001</v>
      </c>
      <c r="AM80">
        <v>-5.2944086749999997</v>
      </c>
      <c r="AN80">
        <v>190.7353761</v>
      </c>
      <c r="AO80">
        <v>0</v>
      </c>
      <c r="AP80">
        <v>3.0089330365773699</v>
      </c>
      <c r="AQ80">
        <v>-4.2221559074893298</v>
      </c>
      <c r="AR80">
        <v>108.863576577015</v>
      </c>
      <c r="AS80">
        <v>0</v>
      </c>
      <c r="AT80">
        <v>2.6871126980548801</v>
      </c>
      <c r="AU80">
        <v>-1.7297479066443999</v>
      </c>
      <c r="AV80">
        <v>42.475359914998897</v>
      </c>
      <c r="AW80">
        <v>0</v>
      </c>
      <c r="AX80">
        <v>1.660251299</v>
      </c>
      <c r="AY80">
        <v>-9.8709108729999997</v>
      </c>
      <c r="AZ80">
        <v>54.647933160000001</v>
      </c>
      <c r="BA80">
        <v>0</v>
      </c>
      <c r="BB80">
        <v>3.36381794484848</v>
      </c>
      <c r="BC80">
        <v>-2.4266242848537298</v>
      </c>
      <c r="BD80">
        <v>138.842722492001</v>
      </c>
    </row>
    <row r="81" spans="1:56" x14ac:dyDescent="0.4">
      <c r="A81">
        <v>0</v>
      </c>
      <c r="B81">
        <v>2.9032337849999998</v>
      </c>
      <c r="C81">
        <v>-1.5068369749999999</v>
      </c>
      <c r="D81">
        <v>0.48957477799999999</v>
      </c>
      <c r="E81">
        <v>0</v>
      </c>
      <c r="F81">
        <v>2.5620462953616299</v>
      </c>
      <c r="G81">
        <v>-8.7088162926746193</v>
      </c>
      <c r="H81">
        <v>96.084574860986294</v>
      </c>
      <c r="I81">
        <v>0</v>
      </c>
      <c r="J81">
        <v>2.8297568370000001</v>
      </c>
      <c r="K81">
        <v>-3.7663023199999999</v>
      </c>
      <c r="L81">
        <v>3.9768831699999998</v>
      </c>
      <c r="M81">
        <v>0</v>
      </c>
      <c r="N81">
        <v>2.8664340031620701</v>
      </c>
      <c r="O81">
        <v>-3.73783723213718</v>
      </c>
      <c r="P81">
        <v>84.411702989018494</v>
      </c>
      <c r="Q81">
        <v>0</v>
      </c>
      <c r="R81">
        <v>2.2399021509999999</v>
      </c>
      <c r="S81">
        <v>-6.4761601600000001</v>
      </c>
      <c r="T81">
        <v>46.873989559999998</v>
      </c>
      <c r="U81">
        <v>0</v>
      </c>
      <c r="V81">
        <v>3.0270466956545499</v>
      </c>
      <c r="W81">
        <v>-6.9025863613088001</v>
      </c>
      <c r="X81">
        <v>133.28731233300601</v>
      </c>
      <c r="Y81">
        <v>0</v>
      </c>
      <c r="Z81">
        <v>2.2875962666249698</v>
      </c>
      <c r="AA81">
        <v>-9.0809425399824892</v>
      </c>
      <c r="AB81">
        <v>38.181704007001798</v>
      </c>
      <c r="AC81">
        <v>0</v>
      </c>
      <c r="AD81">
        <v>2.5015460520000001</v>
      </c>
      <c r="AE81">
        <v>-8.2145649429999992</v>
      </c>
      <c r="AF81">
        <v>255.76077090000001</v>
      </c>
      <c r="AG81">
        <v>0</v>
      </c>
      <c r="AH81">
        <v>1.7310306235538799</v>
      </c>
      <c r="AI81">
        <v>-9.6171690638704899</v>
      </c>
      <c r="AJ81">
        <v>92.213546062994197</v>
      </c>
      <c r="AK81">
        <v>0</v>
      </c>
      <c r="AL81">
        <v>2.368350618</v>
      </c>
      <c r="AM81">
        <v>-6.5015333650000002</v>
      </c>
      <c r="AN81">
        <v>185.08030110000001</v>
      </c>
      <c r="AO81">
        <v>0</v>
      </c>
      <c r="AP81">
        <v>1.6737112388381401</v>
      </c>
      <c r="AQ81">
        <v>-9.7723191939988308</v>
      </c>
      <c r="AR81">
        <v>98.294622489978707</v>
      </c>
      <c r="AS81">
        <v>0</v>
      </c>
      <c r="AT81">
        <v>2.8547726152892299</v>
      </c>
      <c r="AU81">
        <v>-4.5925696942678398</v>
      </c>
      <c r="AV81">
        <v>262.30369828501699</v>
      </c>
      <c r="AW81">
        <v>0</v>
      </c>
      <c r="AX81">
        <v>3.0791110779999999</v>
      </c>
      <c r="AY81">
        <v>-2.4588778840000001</v>
      </c>
      <c r="AZ81">
        <v>76.409832679999994</v>
      </c>
      <c r="BA81">
        <v>0</v>
      </c>
      <c r="BB81">
        <v>1.8872406652131699</v>
      </c>
      <c r="BC81">
        <v>-8.8696552762085705</v>
      </c>
      <c r="BD81">
        <v>607.606953916983</v>
      </c>
    </row>
    <row r="82" spans="1:56" x14ac:dyDescent="0.4">
      <c r="A82">
        <v>0</v>
      </c>
      <c r="B82">
        <v>3.0365434059999998</v>
      </c>
      <c r="C82">
        <v>-6.7290517430000003</v>
      </c>
      <c r="D82">
        <v>0.51901305600000003</v>
      </c>
      <c r="E82">
        <v>0</v>
      </c>
      <c r="F82">
        <v>2.1427139546494698</v>
      </c>
      <c r="G82">
        <v>-7.4160912451371104</v>
      </c>
      <c r="H82">
        <v>65.438193046953501</v>
      </c>
      <c r="I82">
        <v>0</v>
      </c>
      <c r="J82">
        <v>2.106427751</v>
      </c>
      <c r="K82">
        <v>-7.433473931</v>
      </c>
      <c r="L82">
        <v>4.0457815439999996</v>
      </c>
      <c r="M82">
        <v>0</v>
      </c>
      <c r="N82">
        <v>1.83410090458481</v>
      </c>
      <c r="O82">
        <v>-7.4151997860236403</v>
      </c>
      <c r="P82">
        <v>977.36449361700204</v>
      </c>
      <c r="Q82">
        <v>0</v>
      </c>
      <c r="R82">
        <v>2.0125299619999999</v>
      </c>
      <c r="S82">
        <v>-8.3992627580000008</v>
      </c>
      <c r="T82">
        <v>48.247547959999999</v>
      </c>
      <c r="U82">
        <v>0</v>
      </c>
      <c r="V82">
        <v>1.9030792453316501</v>
      </c>
      <c r="W82">
        <v>-8.0002144640233297</v>
      </c>
      <c r="X82">
        <v>133.265652298985</v>
      </c>
      <c r="Y82">
        <v>0</v>
      </c>
      <c r="Z82">
        <v>2.53734123000639</v>
      </c>
      <c r="AA82">
        <v>-8.1375044064647408</v>
      </c>
      <c r="AB82">
        <v>38.089739677001397</v>
      </c>
      <c r="AC82">
        <v>0</v>
      </c>
      <c r="AD82">
        <v>1.836679929</v>
      </c>
      <c r="AE82">
        <v>-9.1917358490000005</v>
      </c>
      <c r="AF82">
        <v>265.09109860000001</v>
      </c>
      <c r="AG82">
        <v>0</v>
      </c>
      <c r="AH82">
        <v>2.8040077426319701</v>
      </c>
      <c r="AI82">
        <v>-5.0244082554912</v>
      </c>
      <c r="AJ82">
        <v>138.07307751098401</v>
      </c>
      <c r="AK82">
        <v>0</v>
      </c>
      <c r="AL82">
        <v>2.0383391629999998</v>
      </c>
      <c r="AM82">
        <v>-8.3629054109999998</v>
      </c>
      <c r="AN82">
        <v>305.70611480000002</v>
      </c>
      <c r="AO82">
        <v>0</v>
      </c>
      <c r="AP82">
        <v>1.78501726280089</v>
      </c>
      <c r="AQ82">
        <v>-9.3341047557141898</v>
      </c>
      <c r="AR82">
        <v>94.614641994004998</v>
      </c>
      <c r="AS82">
        <v>0</v>
      </c>
      <c r="AT82">
        <v>1.74833657274103</v>
      </c>
      <c r="AU82">
        <v>-9.4609580360009193</v>
      </c>
      <c r="AV82">
        <v>616.59710080298805</v>
      </c>
      <c r="AW82">
        <v>0</v>
      </c>
      <c r="AX82">
        <v>1.8877091070000001</v>
      </c>
      <c r="AY82">
        <v>-8.8037489309999994</v>
      </c>
      <c r="AZ82">
        <v>43.714902279999997</v>
      </c>
      <c r="BA82">
        <v>0</v>
      </c>
      <c r="BB82">
        <v>1.88259912338797</v>
      </c>
      <c r="BC82">
        <v>-8.8133472242539597</v>
      </c>
      <c r="BD82">
        <v>625.214969682012</v>
      </c>
    </row>
    <row r="83" spans="1:56" x14ac:dyDescent="0.4">
      <c r="A83">
        <v>0</v>
      </c>
      <c r="B83">
        <v>1.7896274169999999</v>
      </c>
      <c r="C83">
        <v>-6.501977203</v>
      </c>
      <c r="D83">
        <v>0.46329807099999998</v>
      </c>
      <c r="E83">
        <v>0</v>
      </c>
      <c r="F83">
        <v>2.9598220829909998</v>
      </c>
      <c r="G83">
        <v>-6.8869088211332103</v>
      </c>
      <c r="H83">
        <v>49.787870642030597</v>
      </c>
      <c r="I83">
        <v>0</v>
      </c>
      <c r="J83">
        <v>2.9260164280000001</v>
      </c>
      <c r="K83">
        <v>-4.0058980200000001</v>
      </c>
      <c r="L83">
        <v>2.5173808549999999</v>
      </c>
      <c r="M83">
        <v>0</v>
      </c>
      <c r="N83">
        <v>3.0166390496246001</v>
      </c>
      <c r="O83">
        <v>-3.9147671953716201</v>
      </c>
      <c r="P83">
        <v>128.635898868</v>
      </c>
      <c r="Q83">
        <v>0</v>
      </c>
      <c r="R83">
        <v>4.1654483249999998</v>
      </c>
      <c r="S83">
        <v>-2.2809998810000001</v>
      </c>
      <c r="T83">
        <v>55.07652118</v>
      </c>
      <c r="U83">
        <v>0</v>
      </c>
      <c r="V83">
        <v>3.9910368995358199</v>
      </c>
      <c r="W83">
        <v>-3.67929159605655</v>
      </c>
      <c r="X83">
        <v>125.58205090000401</v>
      </c>
      <c r="Y83">
        <v>0</v>
      </c>
      <c r="Z83">
        <v>1.8120407704047901</v>
      </c>
      <c r="AA83">
        <v>-9.3354161650999892</v>
      </c>
      <c r="AB83">
        <v>65.142904911015606</v>
      </c>
      <c r="AC83">
        <v>0</v>
      </c>
      <c r="AD83">
        <v>1.8993367459999999</v>
      </c>
      <c r="AE83">
        <v>-9.4158671730000005</v>
      </c>
      <c r="AF83">
        <v>257.90863780000001</v>
      </c>
      <c r="AG83">
        <v>0</v>
      </c>
      <c r="AH83">
        <v>2.4983315567446902</v>
      </c>
      <c r="AI83">
        <v>-6.1596052638080003</v>
      </c>
      <c r="AJ83">
        <v>132.20529225800399</v>
      </c>
      <c r="AK83">
        <v>0</v>
      </c>
      <c r="AL83">
        <v>4.3046775559999997</v>
      </c>
      <c r="AM83">
        <v>-1.0032833809999999</v>
      </c>
      <c r="AN83">
        <v>44.79384005</v>
      </c>
      <c r="AO83">
        <v>0</v>
      </c>
      <c r="AP83">
        <v>3.1946149618689499</v>
      </c>
      <c r="AQ83">
        <v>-1.8549828264103401</v>
      </c>
      <c r="AR83">
        <v>96.545229629002193</v>
      </c>
      <c r="AS83">
        <v>0</v>
      </c>
      <c r="AT83">
        <v>1.9037306163482199</v>
      </c>
      <c r="AU83">
        <v>-8.8185354224454393</v>
      </c>
      <c r="AV83">
        <v>505.533827592997</v>
      </c>
      <c r="AW83">
        <v>0</v>
      </c>
      <c r="AX83">
        <v>1.8991645109999999</v>
      </c>
      <c r="AY83">
        <v>-8.734556628</v>
      </c>
      <c r="AZ83">
        <v>54.789425610000002</v>
      </c>
      <c r="BA83">
        <v>0</v>
      </c>
      <c r="BB83">
        <v>1.7426344651571299</v>
      </c>
      <c r="BC83">
        <v>-9.5014347106235206</v>
      </c>
      <c r="BD83">
        <v>823.84026706399095</v>
      </c>
    </row>
    <row r="84" spans="1:56" x14ac:dyDescent="0.4">
      <c r="A84">
        <v>0</v>
      </c>
      <c r="B84">
        <v>2.067171112</v>
      </c>
      <c r="C84">
        <v>-6.0616270029999999</v>
      </c>
      <c r="D84">
        <v>0.575654216</v>
      </c>
      <c r="E84">
        <v>0</v>
      </c>
      <c r="F84">
        <v>2.3843818510377601</v>
      </c>
      <c r="G84">
        <v>-4.2104242430698102</v>
      </c>
      <c r="H84">
        <v>9.5910015071276504</v>
      </c>
      <c r="I84">
        <v>0</v>
      </c>
      <c r="J84">
        <v>2.4208183619999999</v>
      </c>
      <c r="K84">
        <v>-6.3776118009999996</v>
      </c>
      <c r="L84">
        <v>4.3578357289999996</v>
      </c>
      <c r="M84">
        <v>0</v>
      </c>
      <c r="N84">
        <v>2.58048213036703</v>
      </c>
      <c r="O84">
        <v>-8.0671062376459695</v>
      </c>
      <c r="P84">
        <v>191.14131996600099</v>
      </c>
      <c r="Q84">
        <v>0</v>
      </c>
      <c r="R84">
        <v>2.4451403960000002</v>
      </c>
      <c r="S84">
        <v>-5.9692951689999996</v>
      </c>
      <c r="T84">
        <v>48.418217839999997</v>
      </c>
      <c r="U84">
        <v>0</v>
      </c>
      <c r="V84">
        <v>2.1786520233207098</v>
      </c>
      <c r="W84">
        <v>-7.4814298459920101</v>
      </c>
      <c r="X84">
        <v>120.809969958005</v>
      </c>
      <c r="Y84">
        <v>0</v>
      </c>
      <c r="Z84">
        <v>1.88886299772976</v>
      </c>
      <c r="AA84">
        <v>-9.4738610744873206</v>
      </c>
      <c r="AB84">
        <v>37.621554235985897</v>
      </c>
      <c r="AC84">
        <v>0</v>
      </c>
      <c r="AD84">
        <v>1.5470764100000001</v>
      </c>
      <c r="AE84">
        <v>-9.7895100460000002</v>
      </c>
      <c r="AF84">
        <v>349.17554319999999</v>
      </c>
      <c r="AG84">
        <v>0</v>
      </c>
      <c r="AH84">
        <v>1.9927584476990701</v>
      </c>
      <c r="AI84">
        <v>-8.4817074729443291</v>
      </c>
      <c r="AJ84">
        <v>128.14686359299199</v>
      </c>
      <c r="AK84">
        <v>0</v>
      </c>
      <c r="AL84">
        <v>0.92526479699999997</v>
      </c>
      <c r="AM84">
        <v>-9.999691297</v>
      </c>
      <c r="AN84">
        <v>729.03992459999995</v>
      </c>
      <c r="AO84">
        <v>0</v>
      </c>
      <c r="AP84">
        <v>2.8185944358752599</v>
      </c>
      <c r="AQ84">
        <v>-4.7014258113747402</v>
      </c>
      <c r="AR84">
        <v>176.396834941988</v>
      </c>
      <c r="AS84">
        <v>0</v>
      </c>
      <c r="AT84">
        <v>2.24675739512714</v>
      </c>
      <c r="AU84">
        <v>-7.0623869378502597</v>
      </c>
      <c r="AV84">
        <v>382.73590682499298</v>
      </c>
      <c r="AW84">
        <v>0</v>
      </c>
      <c r="AX84">
        <v>1.7233395520000001</v>
      </c>
      <c r="AY84">
        <v>-9.5873184649999992</v>
      </c>
      <c r="AZ84">
        <v>73.240195349999993</v>
      </c>
      <c r="BA84">
        <v>0</v>
      </c>
      <c r="BB84">
        <v>1.6958618206765399</v>
      </c>
      <c r="BC84">
        <v>-9.7169379780861096</v>
      </c>
      <c r="BD84">
        <v>965.05308374800302</v>
      </c>
    </row>
    <row r="85" spans="1:56" x14ac:dyDescent="0.4">
      <c r="A85">
        <v>0</v>
      </c>
      <c r="B85">
        <v>1.599785483</v>
      </c>
      <c r="C85">
        <v>-3.0739314279999999</v>
      </c>
      <c r="D85">
        <v>0.77278723400000005</v>
      </c>
      <c r="E85">
        <v>0</v>
      </c>
      <c r="F85">
        <v>2.4370793426518702</v>
      </c>
      <c r="G85">
        <v>-1.4564155945871999</v>
      </c>
      <c r="H85">
        <v>8.7472016499377698</v>
      </c>
      <c r="I85">
        <v>0</v>
      </c>
      <c r="J85">
        <v>2.4073172189999998</v>
      </c>
      <c r="K85">
        <v>-4.0789010699999997</v>
      </c>
      <c r="L85">
        <v>4.6662927620000003</v>
      </c>
      <c r="M85">
        <v>0</v>
      </c>
      <c r="N85">
        <v>2.7573609045662</v>
      </c>
      <c r="O85">
        <v>-5.06318714205453</v>
      </c>
      <c r="P85">
        <v>80.012451657996195</v>
      </c>
      <c r="Q85">
        <v>0</v>
      </c>
      <c r="R85">
        <v>2.4361322570000001</v>
      </c>
      <c r="S85">
        <v>-5.4726791620000004</v>
      </c>
      <c r="T85">
        <v>49.265835060000001</v>
      </c>
      <c r="U85">
        <v>0</v>
      </c>
      <c r="V85">
        <v>3.7873498582846401</v>
      </c>
      <c r="W85">
        <v>-3.4909937847306298</v>
      </c>
      <c r="X85">
        <v>117.878876167</v>
      </c>
      <c r="Y85">
        <v>0</v>
      </c>
      <c r="Z85">
        <v>2.4534912908130901</v>
      </c>
      <c r="AA85">
        <v>-7.2929480421473301</v>
      </c>
      <c r="AB85">
        <v>36.802828975982202</v>
      </c>
      <c r="AC85">
        <v>0</v>
      </c>
      <c r="AD85">
        <v>2.4777014159999999</v>
      </c>
      <c r="AE85">
        <v>-7.244365062</v>
      </c>
      <c r="AF85">
        <v>264.57885149999998</v>
      </c>
      <c r="AG85">
        <v>0</v>
      </c>
      <c r="AH85">
        <v>4.5587572325522601</v>
      </c>
      <c r="AI85">
        <v>-1.0612785928178701</v>
      </c>
      <c r="AJ85">
        <v>96.893184560991301</v>
      </c>
      <c r="AK85">
        <v>0</v>
      </c>
      <c r="AL85">
        <v>1.3888335970000001</v>
      </c>
      <c r="AM85">
        <v>-9.9920329710000004</v>
      </c>
      <c r="AN85">
        <v>846.54545140000005</v>
      </c>
      <c r="AO85">
        <v>0</v>
      </c>
      <c r="AP85">
        <v>1.73502333582552</v>
      </c>
      <c r="AQ85">
        <v>-9.5368599851146598</v>
      </c>
      <c r="AR85">
        <v>109.52590741499399</v>
      </c>
      <c r="AS85">
        <v>0</v>
      </c>
      <c r="AT85">
        <v>1.69396388370357</v>
      </c>
      <c r="AU85">
        <v>-9.6957466243876897</v>
      </c>
      <c r="AV85">
        <v>769.30547744000796</v>
      </c>
      <c r="AW85">
        <v>0</v>
      </c>
      <c r="AX85">
        <v>1.691003985</v>
      </c>
      <c r="AY85">
        <v>-9.7303362329999992</v>
      </c>
      <c r="AZ85">
        <v>36.634758429999998</v>
      </c>
      <c r="BA85">
        <v>0</v>
      </c>
      <c r="BB85">
        <v>1.7083372018354599</v>
      </c>
      <c r="BC85">
        <v>-9.6621030771397507</v>
      </c>
      <c r="BD85">
        <v>1062.67701265899</v>
      </c>
    </row>
    <row r="86" spans="1:56" x14ac:dyDescent="0.4">
      <c r="A86">
        <v>0</v>
      </c>
      <c r="B86">
        <v>1.9904520020000001</v>
      </c>
      <c r="C86">
        <v>-1.2342653889999999</v>
      </c>
      <c r="D86">
        <v>0.54599890399999995</v>
      </c>
      <c r="E86">
        <v>0</v>
      </c>
      <c r="F86">
        <v>2.8428826231702402</v>
      </c>
      <c r="G86">
        <v>-6.8057034801460699</v>
      </c>
      <c r="H86">
        <v>82.288534628925802</v>
      </c>
      <c r="I86">
        <v>0</v>
      </c>
      <c r="J86">
        <v>1.929287298</v>
      </c>
      <c r="K86">
        <v>-6.7445512450000003</v>
      </c>
      <c r="L86">
        <v>4.0564951469999997</v>
      </c>
      <c r="M86">
        <v>0</v>
      </c>
      <c r="N86">
        <v>1.9086753360586199</v>
      </c>
      <c r="O86">
        <v>-6.3402293242563204</v>
      </c>
      <c r="P86">
        <v>112.206307857006</v>
      </c>
      <c r="Q86">
        <v>0</v>
      </c>
      <c r="R86">
        <v>2.0590450009999999</v>
      </c>
      <c r="S86">
        <v>-8.7470461880000006</v>
      </c>
      <c r="T86">
        <v>81.865815729999994</v>
      </c>
      <c r="U86">
        <v>0</v>
      </c>
      <c r="V86">
        <v>2.9848279772890902</v>
      </c>
      <c r="W86">
        <v>-7.2954750170631799</v>
      </c>
      <c r="X86">
        <v>111.974491766013</v>
      </c>
      <c r="Y86">
        <v>0</v>
      </c>
      <c r="Z86">
        <v>2.3342851480012201</v>
      </c>
      <c r="AA86">
        <v>-6.9848751166177099</v>
      </c>
      <c r="AB86">
        <v>88.226474407012503</v>
      </c>
      <c r="AC86">
        <v>0</v>
      </c>
      <c r="AD86">
        <v>2.314442085</v>
      </c>
      <c r="AE86">
        <v>-6.9242316810000002</v>
      </c>
      <c r="AF86">
        <v>191.94331030000001</v>
      </c>
      <c r="AG86">
        <v>0</v>
      </c>
      <c r="AH86">
        <v>3.0888399084984401</v>
      </c>
      <c r="AI86">
        <v>-4.43890226651106</v>
      </c>
      <c r="AJ86">
        <v>140.977629588014</v>
      </c>
      <c r="AK86">
        <v>0</v>
      </c>
      <c r="AL86">
        <v>2.7564651945717</v>
      </c>
      <c r="AM86">
        <v>-4.5901133750507102</v>
      </c>
      <c r="AN86">
        <v>122.994194085942</v>
      </c>
      <c r="AO86">
        <v>0</v>
      </c>
      <c r="AP86">
        <v>1.9047675732288101</v>
      </c>
      <c r="AQ86">
        <v>-8.7374453692666698</v>
      </c>
      <c r="AR86">
        <v>83.400562959985095</v>
      </c>
      <c r="AS86">
        <v>0</v>
      </c>
      <c r="AT86">
        <v>1.66373399930024</v>
      </c>
      <c r="AU86">
        <v>-9.7869274463554206</v>
      </c>
      <c r="AV86">
        <v>743.86384236701997</v>
      </c>
      <c r="AW86">
        <v>0</v>
      </c>
      <c r="AX86">
        <v>1.944576893</v>
      </c>
      <c r="AY86">
        <v>-9.2711176430000002</v>
      </c>
      <c r="AZ86">
        <v>94.749981480000002</v>
      </c>
      <c r="BA86">
        <v>0</v>
      </c>
      <c r="BB86">
        <v>1.9140037241535801</v>
      </c>
      <c r="BC86">
        <v>-8.6429990547035001</v>
      </c>
      <c r="BD86">
        <v>588.98766343999796</v>
      </c>
    </row>
    <row r="87" spans="1:56" x14ac:dyDescent="0.4">
      <c r="A87">
        <v>0</v>
      </c>
      <c r="B87">
        <v>2.4446047019999999</v>
      </c>
      <c r="C87">
        <v>-5.623913892</v>
      </c>
      <c r="D87">
        <v>0.59606937699999996</v>
      </c>
      <c r="E87">
        <v>0</v>
      </c>
      <c r="F87">
        <v>1.89612264982992</v>
      </c>
      <c r="G87">
        <v>-7.4477294098723199</v>
      </c>
      <c r="H87">
        <v>95.580879125045598</v>
      </c>
      <c r="I87">
        <v>0</v>
      </c>
      <c r="J87">
        <v>2.5977308529999998</v>
      </c>
      <c r="K87">
        <v>-4.7826655569999996</v>
      </c>
      <c r="L87">
        <v>4.4481216789999998</v>
      </c>
      <c r="M87">
        <v>0</v>
      </c>
      <c r="N87">
        <v>2.9677911272111999</v>
      </c>
      <c r="O87">
        <v>-4.6920110538708704</v>
      </c>
      <c r="P87">
        <v>154.17120001398101</v>
      </c>
      <c r="Q87">
        <v>0</v>
      </c>
      <c r="R87">
        <v>1.810444583</v>
      </c>
      <c r="S87">
        <v>-9.3857877920000004</v>
      </c>
      <c r="T87">
        <v>55.364603170000002</v>
      </c>
      <c r="U87">
        <v>0</v>
      </c>
      <c r="V87">
        <v>2.3652031854026601</v>
      </c>
      <c r="W87">
        <v>-7.0353121036377004</v>
      </c>
      <c r="X87">
        <v>108.104493546998</v>
      </c>
      <c r="Y87">
        <v>0</v>
      </c>
      <c r="Z87">
        <v>3.1280245266212798</v>
      </c>
      <c r="AA87">
        <v>-7.41116654965934</v>
      </c>
      <c r="AB87">
        <v>37.253600850992299</v>
      </c>
      <c r="AC87">
        <v>0</v>
      </c>
      <c r="AD87">
        <v>3.0787428449999998</v>
      </c>
      <c r="AE87">
        <v>-7.0717591830000002</v>
      </c>
      <c r="AF87">
        <v>194.53218509999999</v>
      </c>
      <c r="AG87">
        <v>0</v>
      </c>
      <c r="AH87">
        <v>2.0348617441408501</v>
      </c>
      <c r="AI87">
        <v>-8.3151002484019596</v>
      </c>
      <c r="AJ87">
        <v>129.23286651397899</v>
      </c>
      <c r="AK87">
        <v>0</v>
      </c>
      <c r="AL87">
        <v>2.1332519023779799</v>
      </c>
      <c r="AM87">
        <v>-8.1556994199800492</v>
      </c>
      <c r="AN87">
        <v>285.77391383796902</v>
      </c>
      <c r="AO87">
        <v>0</v>
      </c>
      <c r="AP87">
        <v>1.8531181504401499</v>
      </c>
      <c r="AQ87">
        <v>-9.5564972780756907</v>
      </c>
      <c r="AR87">
        <v>110.28181635599999</v>
      </c>
      <c r="AS87">
        <v>0</v>
      </c>
      <c r="AT87">
        <v>3.6127098245257501</v>
      </c>
      <c r="AU87">
        <v>-2.8997379328915498</v>
      </c>
      <c r="AV87">
        <v>120.20279199498999</v>
      </c>
      <c r="AW87">
        <v>0</v>
      </c>
      <c r="AX87">
        <v>1.658258411</v>
      </c>
      <c r="AY87">
        <v>-9.877557199</v>
      </c>
      <c r="AZ87">
        <v>76.917441909999994</v>
      </c>
      <c r="BA87">
        <v>0</v>
      </c>
      <c r="BB87">
        <v>1.6324694266807001</v>
      </c>
      <c r="BC87">
        <v>-9.8947452743002096</v>
      </c>
      <c r="BD87">
        <v>1163.7159606780001</v>
      </c>
    </row>
    <row r="88" spans="1:56" x14ac:dyDescent="0.4">
      <c r="A88">
        <v>0</v>
      </c>
      <c r="B88">
        <v>2.5938773159999999</v>
      </c>
      <c r="C88">
        <v>-7.5843928910000002</v>
      </c>
      <c r="D88">
        <v>0.67944901499999999</v>
      </c>
      <c r="E88">
        <v>0</v>
      </c>
      <c r="F88">
        <v>2.8432264182072</v>
      </c>
      <c r="G88">
        <v>-9.8286792292711294</v>
      </c>
      <c r="H88">
        <v>95.315852373139904</v>
      </c>
      <c r="I88">
        <v>0</v>
      </c>
      <c r="J88">
        <v>2.9952162659999999</v>
      </c>
      <c r="K88">
        <v>-1.8215198459999999</v>
      </c>
      <c r="L88">
        <v>2.536236556</v>
      </c>
      <c r="M88">
        <v>0</v>
      </c>
      <c r="N88">
        <v>3.1837776914953402</v>
      </c>
      <c r="O88">
        <v>-1.9523787723497901</v>
      </c>
      <c r="P88">
        <v>58.832687999994903</v>
      </c>
      <c r="Q88">
        <v>0</v>
      </c>
      <c r="R88">
        <v>1.958732814</v>
      </c>
      <c r="S88">
        <v>-9.4498059249999997</v>
      </c>
      <c r="T88">
        <v>82.710671980000001</v>
      </c>
      <c r="U88">
        <v>0</v>
      </c>
      <c r="V88">
        <v>2.2907108151318898</v>
      </c>
      <c r="W88">
        <v>-6.9396016097500102</v>
      </c>
      <c r="X88">
        <v>107.51450213103</v>
      </c>
      <c r="Y88">
        <v>0</v>
      </c>
      <c r="Z88">
        <v>3.0316051775930402</v>
      </c>
      <c r="AA88">
        <v>-4.1351377513882799</v>
      </c>
      <c r="AB88">
        <v>66.251922269991994</v>
      </c>
      <c r="AC88">
        <v>0</v>
      </c>
      <c r="AD88">
        <v>2.855903149</v>
      </c>
      <c r="AE88">
        <v>-4.2478121800000004</v>
      </c>
      <c r="AF88">
        <v>131.2929073</v>
      </c>
      <c r="AG88">
        <v>0</v>
      </c>
      <c r="AH88">
        <v>1.9125190160988099</v>
      </c>
      <c r="AI88">
        <v>-9.3726304072528208</v>
      </c>
      <c r="AJ88">
        <v>81.118067439005202</v>
      </c>
      <c r="AK88">
        <v>0</v>
      </c>
      <c r="AL88">
        <v>2.0025456000661501</v>
      </c>
      <c r="AM88">
        <v>-9.0281870141094398</v>
      </c>
      <c r="AN88">
        <v>267.72277088893998</v>
      </c>
      <c r="AO88">
        <v>0</v>
      </c>
      <c r="AP88">
        <v>2.2761097751947998</v>
      </c>
      <c r="AQ88">
        <v>-7.0591282231310304</v>
      </c>
      <c r="AR88">
        <v>132.34349426499099</v>
      </c>
      <c r="AS88">
        <v>0</v>
      </c>
      <c r="AT88">
        <v>1.41132788218243</v>
      </c>
      <c r="AU88">
        <v>-9.9853118795170399</v>
      </c>
      <c r="AV88">
        <v>1018.92350984498</v>
      </c>
      <c r="AW88">
        <v>0</v>
      </c>
      <c r="AX88">
        <v>1.6935652109999999</v>
      </c>
      <c r="AY88">
        <v>-9.7248017180000002</v>
      </c>
      <c r="AZ88">
        <v>36.590685880000002</v>
      </c>
      <c r="BA88">
        <v>0</v>
      </c>
      <c r="BB88">
        <v>1.6573159691289301</v>
      </c>
      <c r="BC88">
        <v>-9.8704898205022804</v>
      </c>
      <c r="BD88">
        <v>1267.1969481200199</v>
      </c>
    </row>
    <row r="89" spans="1:56" x14ac:dyDescent="0.4">
      <c r="A89">
        <v>0</v>
      </c>
      <c r="B89">
        <v>3.1941010969999999</v>
      </c>
      <c r="C89">
        <v>-1.709412194</v>
      </c>
      <c r="D89">
        <v>0.49633748799999999</v>
      </c>
      <c r="E89">
        <v>0</v>
      </c>
      <c r="F89">
        <v>1.26331655355738</v>
      </c>
      <c r="G89">
        <v>-1.20500621884489</v>
      </c>
      <c r="H89">
        <v>2.0404398350510702</v>
      </c>
      <c r="I89">
        <v>0</v>
      </c>
      <c r="J89">
        <v>1.9938719389999999</v>
      </c>
      <c r="K89">
        <v>-7.7334558830000004</v>
      </c>
      <c r="L89">
        <v>4.4677529529999997</v>
      </c>
      <c r="M89">
        <v>0</v>
      </c>
      <c r="N89">
        <v>1.71450516978778</v>
      </c>
      <c r="O89">
        <v>-7.0976226885612004</v>
      </c>
      <c r="P89">
        <v>224.47135619999599</v>
      </c>
      <c r="Q89">
        <v>0</v>
      </c>
      <c r="R89">
        <v>2.1200966979999998</v>
      </c>
      <c r="S89">
        <v>-9.2037943529999993</v>
      </c>
      <c r="T89">
        <v>82.005149470000006</v>
      </c>
      <c r="U89">
        <v>0</v>
      </c>
      <c r="V89">
        <v>3.7617278178168601</v>
      </c>
      <c r="W89">
        <v>-3.4043998649112401</v>
      </c>
      <c r="X89">
        <v>107.38749177102</v>
      </c>
      <c r="AG89">
        <v>0</v>
      </c>
      <c r="AH89">
        <v>1.8243987002205999</v>
      </c>
      <c r="AI89">
        <v>-9.5210071963236693</v>
      </c>
      <c r="AJ89">
        <v>93.286583097011302</v>
      </c>
      <c r="AK89">
        <v>0</v>
      </c>
      <c r="AL89">
        <v>1.8164594904303799</v>
      </c>
      <c r="AM89">
        <v>-9.6571930947538203</v>
      </c>
      <c r="AN89">
        <v>332.07087064301498</v>
      </c>
      <c r="AO89">
        <v>0</v>
      </c>
      <c r="AP89">
        <v>1.7015078126967</v>
      </c>
      <c r="AQ89">
        <v>-9.6616646683394194</v>
      </c>
      <c r="AR89">
        <v>152.68958256300499</v>
      </c>
      <c r="AS89">
        <v>0</v>
      </c>
      <c r="AT89">
        <v>3.3916325495550201</v>
      </c>
      <c r="AU89">
        <v>-2.5537109225279102</v>
      </c>
      <c r="AV89">
        <v>87.631720639998093</v>
      </c>
      <c r="AW89">
        <v>0</v>
      </c>
      <c r="AX89">
        <v>1.902578731</v>
      </c>
      <c r="AY89">
        <v>-8.669212065</v>
      </c>
      <c r="AZ89">
        <v>36.30406326</v>
      </c>
      <c r="BA89">
        <v>0</v>
      </c>
      <c r="BB89">
        <v>1.835603219295</v>
      </c>
      <c r="BC89">
        <v>-9.0404880518113302</v>
      </c>
      <c r="BD89">
        <v>700.26959129498505</v>
      </c>
    </row>
    <row r="90" spans="1:56" x14ac:dyDescent="0.4">
      <c r="A90">
        <v>0</v>
      </c>
      <c r="B90">
        <v>2.4446047019999999</v>
      </c>
      <c r="C90">
        <v>-5.623913892</v>
      </c>
      <c r="D90">
        <v>0.62646982500000004</v>
      </c>
      <c r="E90">
        <v>0</v>
      </c>
      <c r="F90">
        <v>2.6812432631194798</v>
      </c>
      <c r="G90">
        <v>-9.5874920063553901</v>
      </c>
      <c r="H90">
        <v>14.305379424011299</v>
      </c>
      <c r="I90">
        <v>0</v>
      </c>
      <c r="J90">
        <v>2.2442894820000001</v>
      </c>
      <c r="K90">
        <v>-7.2868448480000003</v>
      </c>
      <c r="L90">
        <v>5.3573150419999997</v>
      </c>
      <c r="M90">
        <v>0</v>
      </c>
      <c r="N90">
        <v>2.5079202303616301</v>
      </c>
      <c r="O90">
        <v>-2.5818552599946401</v>
      </c>
      <c r="P90">
        <v>49.847078901977497</v>
      </c>
      <c r="Q90">
        <v>0</v>
      </c>
      <c r="R90">
        <v>2.6032822119999999</v>
      </c>
      <c r="S90">
        <v>-8.6197863679999998</v>
      </c>
      <c r="T90">
        <v>83.194130319999999</v>
      </c>
      <c r="U90">
        <v>0</v>
      </c>
      <c r="V90">
        <v>2.5378482439891101</v>
      </c>
      <c r="W90">
        <v>-6.2754412934132802</v>
      </c>
      <c r="X90">
        <v>103.575380238005</v>
      </c>
      <c r="AG90">
        <v>0</v>
      </c>
      <c r="AH90">
        <v>1.80027874576953</v>
      </c>
      <c r="AI90">
        <v>-9.6011086943031998</v>
      </c>
      <c r="AJ90">
        <v>99.905803038011001</v>
      </c>
      <c r="AK90">
        <v>0</v>
      </c>
      <c r="AL90">
        <v>1.49929915607246</v>
      </c>
      <c r="AM90">
        <v>-9.9732076821020108</v>
      </c>
      <c r="AN90">
        <v>5097.5898540728904</v>
      </c>
      <c r="AO90">
        <v>0</v>
      </c>
      <c r="AP90">
        <v>1.6575373861664</v>
      </c>
      <c r="AQ90">
        <v>-9.81548689965304</v>
      </c>
      <c r="AR90">
        <v>176.48377635999299</v>
      </c>
      <c r="AS90">
        <v>0</v>
      </c>
      <c r="AT90">
        <v>2.8103417923285101</v>
      </c>
      <c r="AU90">
        <v>-5.2019870401740196</v>
      </c>
      <c r="AV90">
        <v>395.35606263496402</v>
      </c>
      <c r="AW90">
        <v>0</v>
      </c>
      <c r="AX90">
        <v>1.6623459519999999</v>
      </c>
      <c r="AY90">
        <v>-9.8541400790000004</v>
      </c>
      <c r="AZ90">
        <v>43.386077739999998</v>
      </c>
      <c r="BA90">
        <v>0</v>
      </c>
      <c r="BB90">
        <v>1.59933694801935</v>
      </c>
      <c r="BC90">
        <v>-9.9575109990925608</v>
      </c>
      <c r="BD90">
        <v>1574.0179161829799</v>
      </c>
    </row>
    <row r="91" spans="1:56" x14ac:dyDescent="0.4">
      <c r="A91">
        <v>0</v>
      </c>
      <c r="B91">
        <v>2.3830113289999999</v>
      </c>
      <c r="C91">
        <v>-6.2901639359999999</v>
      </c>
      <c r="D91">
        <v>0.77312639699999997</v>
      </c>
      <c r="E91">
        <v>0</v>
      </c>
      <c r="F91">
        <v>3.5024690149275202</v>
      </c>
      <c r="G91">
        <v>-7.5637424317769097</v>
      </c>
      <c r="H91">
        <v>27.011569587048101</v>
      </c>
      <c r="I91">
        <v>0</v>
      </c>
      <c r="J91">
        <v>2.8991726309999999</v>
      </c>
      <c r="K91">
        <v>-3.450396161</v>
      </c>
      <c r="L91">
        <v>5.0629773069999997</v>
      </c>
      <c r="M91">
        <v>0</v>
      </c>
      <c r="N91">
        <v>2.15503971928654</v>
      </c>
      <c r="O91">
        <v>-5.7390532221420898</v>
      </c>
      <c r="P91">
        <v>178.92596784900499</v>
      </c>
      <c r="Q91">
        <v>0</v>
      </c>
      <c r="R91">
        <v>2.8100217949999999</v>
      </c>
      <c r="S91">
        <v>-1.8328696879999999</v>
      </c>
      <c r="T91">
        <v>48.361564280000003</v>
      </c>
      <c r="U91">
        <v>0</v>
      </c>
      <c r="V91">
        <v>3.1758607119225601</v>
      </c>
      <c r="W91">
        <v>-7.2828942704463397</v>
      </c>
      <c r="X91">
        <v>103.008949052018</v>
      </c>
      <c r="AG91">
        <v>0</v>
      </c>
      <c r="AH91">
        <v>2.5302277603296601</v>
      </c>
      <c r="AI91">
        <v>-6.2984180293432699</v>
      </c>
      <c r="AJ91">
        <v>80.764382622000994</v>
      </c>
      <c r="AK91">
        <v>0</v>
      </c>
      <c r="AL91">
        <v>2.4195094264813002</v>
      </c>
      <c r="AM91">
        <v>-6.4580431360835799</v>
      </c>
      <c r="AN91">
        <v>224.88635819195699</v>
      </c>
      <c r="AO91">
        <v>0</v>
      </c>
      <c r="AP91">
        <v>3.09288437662084</v>
      </c>
      <c r="AQ91">
        <v>-3.09079606954981</v>
      </c>
      <c r="AR91">
        <v>97.233843889000099</v>
      </c>
      <c r="AS91">
        <v>0</v>
      </c>
      <c r="AT91">
        <v>3.40747257856468</v>
      </c>
      <c r="AU91">
        <v>-3.4332359410890501</v>
      </c>
      <c r="AV91">
        <v>211.02483189397</v>
      </c>
      <c r="AW91">
        <v>0</v>
      </c>
      <c r="AX91">
        <v>1.8195292759999999</v>
      </c>
      <c r="AY91">
        <v>-9.1353451680000006</v>
      </c>
      <c r="AZ91">
        <v>76.135966569999994</v>
      </c>
      <c r="BA91">
        <v>0</v>
      </c>
      <c r="BB91">
        <v>3.0209847178356801</v>
      </c>
      <c r="BC91">
        <v>-3.61981100552156</v>
      </c>
      <c r="BD91">
        <v>194.886105429992</v>
      </c>
    </row>
    <row r="92" spans="1:56" x14ac:dyDescent="0.4">
      <c r="A92">
        <v>0</v>
      </c>
      <c r="B92">
        <v>1.7057578019999999</v>
      </c>
      <c r="C92">
        <v>-1.6074106990000001</v>
      </c>
      <c r="D92">
        <v>0.71949921100000003</v>
      </c>
      <c r="E92">
        <v>0</v>
      </c>
      <c r="F92">
        <v>2.5628538381805499</v>
      </c>
      <c r="G92">
        <v>-6.5680197235775397</v>
      </c>
      <c r="H92">
        <v>58.398991896072403</v>
      </c>
      <c r="I92">
        <v>0</v>
      </c>
      <c r="J92">
        <v>2.1006501950000001</v>
      </c>
      <c r="K92">
        <v>-7.764681124</v>
      </c>
      <c r="L92">
        <v>4.5846676080000002</v>
      </c>
      <c r="M92">
        <v>0</v>
      </c>
      <c r="N92">
        <v>2.3633289225946301</v>
      </c>
      <c r="O92">
        <v>-5.57106283588735</v>
      </c>
      <c r="P92">
        <v>100.13305512399501</v>
      </c>
      <c r="Q92">
        <v>0</v>
      </c>
      <c r="R92">
        <v>2.2427117750000001</v>
      </c>
      <c r="S92">
        <v>-7.3546313960000003</v>
      </c>
      <c r="T92">
        <v>57.083551780000001</v>
      </c>
      <c r="U92">
        <v>0</v>
      </c>
      <c r="V92">
        <v>3.89122899203038</v>
      </c>
      <c r="W92">
        <v>-5.0570546979925597</v>
      </c>
      <c r="X92">
        <v>98.425802113022598</v>
      </c>
      <c r="AG92">
        <v>0</v>
      </c>
      <c r="AH92">
        <v>2.20953263632371</v>
      </c>
      <c r="AI92">
        <v>-1.2906440432561499</v>
      </c>
      <c r="AJ92">
        <v>132.580641816981</v>
      </c>
      <c r="AK92">
        <v>0</v>
      </c>
      <c r="AL92">
        <v>1.7875462524572601</v>
      </c>
      <c r="AM92">
        <v>-1.19651291314454</v>
      </c>
      <c r="AN92">
        <v>10.4585698610171</v>
      </c>
      <c r="AO92">
        <v>0</v>
      </c>
      <c r="AP92">
        <v>3.1872105842847098</v>
      </c>
      <c r="AQ92">
        <v>-2.5670271715674202</v>
      </c>
      <c r="AR92">
        <v>152.86866937100399</v>
      </c>
      <c r="AS92">
        <v>0</v>
      </c>
      <c r="AT92">
        <v>1.66609147703602</v>
      </c>
      <c r="AU92">
        <v>-9.8080506938563605</v>
      </c>
      <c r="AV92">
        <v>1078.22156463889</v>
      </c>
      <c r="AW92">
        <v>0</v>
      </c>
      <c r="AX92">
        <v>3.3166275390000002</v>
      </c>
      <c r="AY92">
        <v>-3.509796116</v>
      </c>
      <c r="AZ92">
        <v>36.191443069999998</v>
      </c>
      <c r="BA92">
        <v>0</v>
      </c>
      <c r="BB92">
        <v>1.8175024793301</v>
      </c>
      <c r="BC92">
        <v>-9.4588311360811801</v>
      </c>
      <c r="BD92">
        <v>535.74493659101404</v>
      </c>
    </row>
    <row r="93" spans="1:56" x14ac:dyDescent="0.4">
      <c r="A93">
        <v>0</v>
      </c>
      <c r="B93">
        <v>3.4303359659999999</v>
      </c>
      <c r="C93">
        <v>-1.913108496</v>
      </c>
      <c r="D93">
        <v>0.45602363499999998</v>
      </c>
      <c r="E93">
        <v>0</v>
      </c>
      <c r="F93">
        <v>2.8884139027086202</v>
      </c>
      <c r="G93">
        <v>-7.8326118659200903</v>
      </c>
      <c r="H93">
        <v>28.571411960991099</v>
      </c>
      <c r="I93">
        <v>0</v>
      </c>
      <c r="J93">
        <v>2.190559071</v>
      </c>
      <c r="K93">
        <v>-6.692514482</v>
      </c>
      <c r="L93">
        <v>4.7288312619999999</v>
      </c>
      <c r="M93">
        <v>0</v>
      </c>
      <c r="N93">
        <v>2.5111504250497299</v>
      </c>
      <c r="O93">
        <v>-4.2497952004512101</v>
      </c>
      <c r="P93">
        <v>80.265677469986201</v>
      </c>
      <c r="Q93">
        <v>0</v>
      </c>
      <c r="R93">
        <v>4.5361837549999997</v>
      </c>
      <c r="S93">
        <v>-1.111882321</v>
      </c>
      <c r="T93">
        <v>56.302913760000003</v>
      </c>
      <c r="U93">
        <v>0</v>
      </c>
      <c r="V93">
        <v>2.7218032063704101</v>
      </c>
      <c r="W93">
        <v>-5.5601456077947304</v>
      </c>
      <c r="X93">
        <v>97.622525036014807</v>
      </c>
      <c r="AG93">
        <v>0</v>
      </c>
      <c r="AH93">
        <v>1.8512352742840701</v>
      </c>
      <c r="AI93">
        <v>-9.3344639008133896</v>
      </c>
      <c r="AJ93">
        <v>125.238973500003</v>
      </c>
      <c r="AK93">
        <v>0</v>
      </c>
      <c r="AL93">
        <v>1.93153955930918</v>
      </c>
      <c r="AM93">
        <v>-8.8955897892896303</v>
      </c>
      <c r="AN93">
        <v>208.79672531597299</v>
      </c>
      <c r="AO93">
        <v>0</v>
      </c>
      <c r="AP93">
        <v>2.69142131476482</v>
      </c>
      <c r="AQ93">
        <v>-5.44561261785711</v>
      </c>
      <c r="AR93">
        <v>82.136834680015397</v>
      </c>
      <c r="AS93">
        <v>0</v>
      </c>
      <c r="AT93">
        <v>2.0606859054196698</v>
      </c>
      <c r="AU93">
        <v>-7.8958122305451504</v>
      </c>
      <c r="AV93">
        <v>442.91578495700298</v>
      </c>
      <c r="AW93">
        <v>0</v>
      </c>
      <c r="AX93">
        <v>1.7457068680000001</v>
      </c>
      <c r="AY93">
        <v>-9.6289032989999992</v>
      </c>
      <c r="AZ93">
        <v>94.169490449999998</v>
      </c>
      <c r="BA93">
        <v>0</v>
      </c>
      <c r="BB93">
        <v>3.1442466450457398</v>
      </c>
      <c r="BC93">
        <v>-1.5498173774333199</v>
      </c>
      <c r="BD93">
        <v>97.468295460013906</v>
      </c>
    </row>
    <row r="94" spans="1:56" x14ac:dyDescent="0.4">
      <c r="A94">
        <v>0</v>
      </c>
      <c r="B94">
        <v>3.3300179280000002</v>
      </c>
      <c r="C94">
        <v>-6.3678388019999996</v>
      </c>
      <c r="D94">
        <v>0.53886286900000002</v>
      </c>
      <c r="E94">
        <v>0</v>
      </c>
      <c r="F94">
        <v>2.57570795663811</v>
      </c>
      <c r="G94">
        <v>-7.8888310834378297</v>
      </c>
      <c r="H94">
        <v>34.525315612088797</v>
      </c>
      <c r="I94">
        <v>0</v>
      </c>
      <c r="J94">
        <v>2.2623102940000002</v>
      </c>
      <c r="K94">
        <v>-5.0498222960000003</v>
      </c>
      <c r="L94">
        <v>4.3055497369999998</v>
      </c>
      <c r="M94">
        <v>0</v>
      </c>
      <c r="N94">
        <v>1.9369002897624401</v>
      </c>
      <c r="O94">
        <v>-1.1459781973655601</v>
      </c>
      <c r="P94">
        <v>11.276546326000201</v>
      </c>
      <c r="Q94">
        <v>0</v>
      </c>
      <c r="R94">
        <v>3.041423166</v>
      </c>
      <c r="S94">
        <v>-2.3025766480000001</v>
      </c>
      <c r="T94">
        <v>54.238002160000001</v>
      </c>
      <c r="U94">
        <v>0</v>
      </c>
      <c r="V94">
        <v>2.0781489238214901</v>
      </c>
      <c r="W94">
        <v>-7.1208613080164103</v>
      </c>
      <c r="X94">
        <v>96.844459038984496</v>
      </c>
      <c r="AG94">
        <v>0</v>
      </c>
      <c r="AH94">
        <v>2.5811457700001901</v>
      </c>
      <c r="AI94">
        <v>-1.39911384910319</v>
      </c>
      <c r="AJ94">
        <v>125.02055949100701</v>
      </c>
      <c r="AK94">
        <v>0</v>
      </c>
      <c r="AL94">
        <v>2.1494996938946098</v>
      </c>
      <c r="AM94">
        <v>-1.3853599809521699</v>
      </c>
      <c r="AN94">
        <v>17.485676315962301</v>
      </c>
      <c r="AO94">
        <v>0</v>
      </c>
      <c r="AP94">
        <v>3.2875387853607498</v>
      </c>
      <c r="AQ94">
        <v>-3.5437060026568599</v>
      </c>
      <c r="AR94">
        <v>114.773131344001</v>
      </c>
      <c r="AS94">
        <v>0</v>
      </c>
      <c r="AT94">
        <v>1.7447494065659599</v>
      </c>
      <c r="AU94">
        <v>-9.4725563531893098</v>
      </c>
      <c r="AV94">
        <v>836.63730883400399</v>
      </c>
      <c r="AW94">
        <v>0</v>
      </c>
      <c r="AX94">
        <v>2.7345988370000001</v>
      </c>
      <c r="AY94">
        <v>-1.6408773969999999</v>
      </c>
      <c r="AZ94">
        <v>43.384153240000003</v>
      </c>
      <c r="BA94">
        <v>0</v>
      </c>
      <c r="BB94">
        <v>1.62025316167866</v>
      </c>
      <c r="BC94">
        <v>-9.9248307865066998</v>
      </c>
      <c r="BD94">
        <v>1048.7455707419999</v>
      </c>
    </row>
    <row r="95" spans="1:56" x14ac:dyDescent="0.4">
      <c r="A95">
        <v>0</v>
      </c>
      <c r="B95">
        <v>2.181399205</v>
      </c>
      <c r="C95">
        <v>-6.4563740200000002</v>
      </c>
      <c r="D95">
        <v>0.59269266200000004</v>
      </c>
      <c r="E95">
        <v>0</v>
      </c>
      <c r="F95">
        <v>2.1718693724568401</v>
      </c>
      <c r="G95">
        <v>-6.0172588904225304</v>
      </c>
      <c r="H95">
        <v>69.898788553196894</v>
      </c>
      <c r="I95">
        <v>0</v>
      </c>
      <c r="J95">
        <v>2.3583254070000002</v>
      </c>
      <c r="K95">
        <v>-5.1918196500000002</v>
      </c>
      <c r="L95">
        <v>5.4854674379999997</v>
      </c>
      <c r="M95">
        <v>0</v>
      </c>
      <c r="N95">
        <v>2.2165993649517501</v>
      </c>
      <c r="O95">
        <v>-5.3628513511633296</v>
      </c>
      <c r="P95">
        <v>189.65145017101801</v>
      </c>
      <c r="Q95">
        <v>0</v>
      </c>
      <c r="R95">
        <v>4.349788126</v>
      </c>
      <c r="S95">
        <v>-0.86485212099999997</v>
      </c>
      <c r="T95">
        <v>54.091465999999997</v>
      </c>
      <c r="U95">
        <v>0</v>
      </c>
      <c r="V95">
        <v>2.2263899792665498</v>
      </c>
      <c r="W95">
        <v>-6.9133021682783502</v>
      </c>
      <c r="X95">
        <v>94.514732034003799</v>
      </c>
      <c r="AG95">
        <v>0</v>
      </c>
      <c r="AH95">
        <v>1.8224954785401699</v>
      </c>
      <c r="AI95">
        <v>-9.5481798256864803</v>
      </c>
      <c r="AJ95">
        <v>125.391128168994</v>
      </c>
      <c r="AK95">
        <v>0</v>
      </c>
      <c r="AL95">
        <v>3.1124482428137399</v>
      </c>
      <c r="AM95">
        <v>-2.5225028371804301</v>
      </c>
      <c r="AN95">
        <v>56.339039759011897</v>
      </c>
      <c r="AO95">
        <v>0</v>
      </c>
      <c r="AP95">
        <v>1.70071673886631</v>
      </c>
      <c r="AQ95">
        <v>-9.6676508959146297</v>
      </c>
      <c r="AR95">
        <v>83.681367592973402</v>
      </c>
      <c r="AS95">
        <v>0</v>
      </c>
      <c r="AT95">
        <v>1.7288250995305099</v>
      </c>
      <c r="AU95">
        <v>-9.5346449854169393</v>
      </c>
      <c r="AV95">
        <v>855.17535617999897</v>
      </c>
      <c r="AW95">
        <v>0</v>
      </c>
      <c r="AX95">
        <v>1.6918703429999999</v>
      </c>
      <c r="AY95">
        <v>-9.7486369479999997</v>
      </c>
      <c r="AZ95">
        <v>94.069195550000003</v>
      </c>
      <c r="BA95">
        <v>0</v>
      </c>
      <c r="BB95">
        <v>1.6593183212106599</v>
      </c>
      <c r="BC95">
        <v>-9.8570009307359996</v>
      </c>
      <c r="BD95">
        <v>1192.04228084901</v>
      </c>
    </row>
    <row r="96" spans="1:56" x14ac:dyDescent="0.4">
      <c r="A96">
        <v>0</v>
      </c>
      <c r="B96">
        <v>3.5755010970000001</v>
      </c>
      <c r="C96">
        <v>-5.1985032960000002</v>
      </c>
      <c r="D96">
        <v>0.40556762499999999</v>
      </c>
      <c r="E96">
        <v>0</v>
      </c>
      <c r="F96">
        <v>1.7057578021488999</v>
      </c>
      <c r="G96">
        <v>-1.6074106987124801</v>
      </c>
      <c r="H96">
        <v>4.9088987759314398</v>
      </c>
      <c r="I96">
        <v>0</v>
      </c>
      <c r="J96">
        <v>1.9369002900000001</v>
      </c>
      <c r="K96">
        <v>-1.145978197</v>
      </c>
      <c r="L96">
        <v>4.4001563020000001</v>
      </c>
      <c r="M96">
        <v>0</v>
      </c>
      <c r="N96">
        <v>2.29120570007965</v>
      </c>
      <c r="O96">
        <v>-7.8904305444118101</v>
      </c>
      <c r="P96">
        <v>409.923753000999</v>
      </c>
      <c r="Q96">
        <v>0</v>
      </c>
      <c r="R96">
        <v>1.782983835</v>
      </c>
      <c r="S96">
        <v>-8.8399184099999992</v>
      </c>
      <c r="T96">
        <v>46.640380980000003</v>
      </c>
      <c r="U96">
        <v>0</v>
      </c>
      <c r="V96">
        <v>2.05191188445081</v>
      </c>
      <c r="W96">
        <v>-7.3829469264915497</v>
      </c>
      <c r="X96">
        <v>93.420053280002307</v>
      </c>
      <c r="AG96">
        <v>0</v>
      </c>
      <c r="AH96">
        <v>3.4527011905848202</v>
      </c>
      <c r="AI96">
        <v>-2.8026209388238699</v>
      </c>
      <c r="AJ96">
        <v>129.75656450900701</v>
      </c>
      <c r="AK96">
        <v>0</v>
      </c>
      <c r="AL96">
        <v>2.05250435046591</v>
      </c>
      <c r="AM96">
        <v>-8.6850965667755808</v>
      </c>
      <c r="AN96">
        <v>288.679729519994</v>
      </c>
      <c r="AO96">
        <v>0</v>
      </c>
      <c r="AP96">
        <v>2.1220934776696199</v>
      </c>
      <c r="AQ96">
        <v>-7.7176691818937799</v>
      </c>
      <c r="AR96">
        <v>114.47242964399599</v>
      </c>
      <c r="AS96">
        <v>0</v>
      </c>
      <c r="AT96">
        <v>1.60566527906961</v>
      </c>
      <c r="AU96">
        <v>-9.92104637638292</v>
      </c>
      <c r="AV96">
        <v>1127.0209825070001</v>
      </c>
      <c r="AW96">
        <v>0</v>
      </c>
      <c r="AX96">
        <v>2.1173358229999999</v>
      </c>
      <c r="AY96">
        <v>-7.6925706229999999</v>
      </c>
      <c r="AZ96">
        <v>94.222141010000001</v>
      </c>
      <c r="BA96">
        <v>0</v>
      </c>
      <c r="BB96">
        <v>1.6926569903636099</v>
      </c>
      <c r="BC96">
        <v>-9.7547541461347702</v>
      </c>
      <c r="BD96">
        <v>830.27446825697496</v>
      </c>
    </row>
    <row r="97" spans="1:56" x14ac:dyDescent="0.4">
      <c r="A97">
        <v>0</v>
      </c>
      <c r="B97">
        <v>2.5938773159999999</v>
      </c>
      <c r="C97">
        <v>-7.5843928910000002</v>
      </c>
      <c r="D97">
        <v>0.608992753</v>
      </c>
      <c r="E97">
        <v>0</v>
      </c>
      <c r="F97">
        <v>3.8968222455631398</v>
      </c>
      <c r="G97">
        <v>-6.2217254355277101</v>
      </c>
      <c r="H97">
        <v>311.900625314097</v>
      </c>
      <c r="I97">
        <v>0</v>
      </c>
      <c r="J97">
        <v>2.1606776609999998</v>
      </c>
      <c r="K97">
        <v>-6.3870354950000001</v>
      </c>
      <c r="L97">
        <v>4.6715569480000001</v>
      </c>
      <c r="M97">
        <v>0</v>
      </c>
      <c r="N97">
        <v>2.6287189342425501</v>
      </c>
      <c r="O97">
        <v>-4.8745618165836104</v>
      </c>
      <c r="P97">
        <v>38.595686412001598</v>
      </c>
      <c r="Q97">
        <v>0</v>
      </c>
      <c r="R97">
        <v>2.164637688</v>
      </c>
      <c r="S97">
        <v>-7.3881724789999996</v>
      </c>
      <c r="T97">
        <v>47.29453891</v>
      </c>
      <c r="U97">
        <v>0</v>
      </c>
      <c r="V97">
        <v>4.3243155608311996</v>
      </c>
      <c r="W97">
        <v>-1.48160463166551</v>
      </c>
      <c r="X97">
        <v>87.963840012001995</v>
      </c>
      <c r="AG97">
        <v>0</v>
      </c>
      <c r="AH97">
        <v>2.06498632142655</v>
      </c>
      <c r="AI97">
        <v>-8.8741242037678596</v>
      </c>
      <c r="AJ97">
        <v>127.492457629006</v>
      </c>
      <c r="AK97">
        <v>0</v>
      </c>
      <c r="AL97">
        <v>1.9627161091018801</v>
      </c>
      <c r="AM97">
        <v>-8.3430349414589493</v>
      </c>
      <c r="AN97">
        <v>304.69993345998199</v>
      </c>
      <c r="AO97">
        <v>0</v>
      </c>
      <c r="AP97">
        <v>1.7237638847889301</v>
      </c>
      <c r="AQ97">
        <v>-9.5711583258099502</v>
      </c>
      <c r="AR97">
        <v>97.540544390998505</v>
      </c>
      <c r="AS97">
        <v>0</v>
      </c>
      <c r="AT97">
        <v>2.0938650242048999</v>
      </c>
      <c r="AU97">
        <v>-8.0052335854166294</v>
      </c>
      <c r="AV97">
        <v>570.20232914999303</v>
      </c>
      <c r="AW97">
        <v>0</v>
      </c>
      <c r="AX97">
        <v>1.925919052</v>
      </c>
      <c r="AY97">
        <v>-8.6597742790000005</v>
      </c>
      <c r="AZ97">
        <v>43.374430320000002</v>
      </c>
      <c r="BA97">
        <v>0</v>
      </c>
      <c r="BB97">
        <v>2.1402793287750601</v>
      </c>
      <c r="BC97">
        <v>-7.5161685248665604</v>
      </c>
      <c r="BD97">
        <v>532.96470340801102</v>
      </c>
    </row>
    <row r="98" spans="1:56" x14ac:dyDescent="0.4">
      <c r="A98">
        <v>0</v>
      </c>
      <c r="B98">
        <v>1.654216047</v>
      </c>
      <c r="C98">
        <v>-3.9633015409999999</v>
      </c>
      <c r="D98">
        <v>0.60288568300000001</v>
      </c>
      <c r="E98">
        <v>0</v>
      </c>
      <c r="F98">
        <v>3.3439566744225799</v>
      </c>
      <c r="G98">
        <v>-5.4121348068694104</v>
      </c>
      <c r="H98">
        <v>173.40118943015099</v>
      </c>
      <c r="I98">
        <v>0</v>
      </c>
      <c r="J98">
        <v>2.219233091</v>
      </c>
      <c r="K98">
        <v>-7.0619178480000002</v>
      </c>
      <c r="L98">
        <v>4.4929512520000001</v>
      </c>
      <c r="M98">
        <v>0</v>
      </c>
      <c r="N98">
        <v>1.5677598095746399</v>
      </c>
      <c r="O98">
        <v>-8.0234464421045502</v>
      </c>
      <c r="P98">
        <v>76.529651024997193</v>
      </c>
      <c r="Q98">
        <v>0</v>
      </c>
      <c r="R98">
        <v>2.4867796370000002</v>
      </c>
      <c r="S98">
        <v>-8.8217837370000005</v>
      </c>
      <c r="T98">
        <v>85.87679808</v>
      </c>
      <c r="U98">
        <v>0</v>
      </c>
      <c r="V98">
        <v>3.9177034210881199</v>
      </c>
      <c r="W98">
        <v>-3.2402290728838001</v>
      </c>
      <c r="X98">
        <v>86.195993695000595</v>
      </c>
      <c r="AG98">
        <v>0</v>
      </c>
      <c r="AH98">
        <v>1.9246405191159499</v>
      </c>
      <c r="AI98">
        <v>-8.5618011002535699</v>
      </c>
      <c r="AJ98">
        <v>81.775244051998001</v>
      </c>
      <c r="AK98">
        <v>0</v>
      </c>
      <c r="AL98">
        <v>2.4282284596456898</v>
      </c>
      <c r="AM98">
        <v>-1.57591087210039</v>
      </c>
      <c r="AN98">
        <v>32.526327193016101</v>
      </c>
      <c r="AO98">
        <v>0</v>
      </c>
      <c r="AP98">
        <v>1.7038315271345901</v>
      </c>
      <c r="AQ98">
        <v>-9.6689327500984596</v>
      </c>
      <c r="AR98">
        <v>105.84926476998901</v>
      </c>
      <c r="AS98">
        <v>0</v>
      </c>
      <c r="AT98">
        <v>1.6006107768328901</v>
      </c>
      <c r="AU98">
        <v>-9.9441851692763308</v>
      </c>
      <c r="AV98">
        <v>1091.62816958999</v>
      </c>
      <c r="AW98">
        <v>0</v>
      </c>
      <c r="AX98">
        <v>2.1141705530000001</v>
      </c>
      <c r="AY98">
        <v>-7.9543698190000001</v>
      </c>
      <c r="AZ98">
        <v>76.316408199999998</v>
      </c>
      <c r="BA98">
        <v>0</v>
      </c>
      <c r="BB98">
        <v>1.8929897867700201</v>
      </c>
      <c r="BC98">
        <v>-8.7083090883247198</v>
      </c>
      <c r="BD98">
        <v>698.35293381600002</v>
      </c>
    </row>
    <row r="99" spans="1:56" x14ac:dyDescent="0.4">
      <c r="A99">
        <v>0</v>
      </c>
      <c r="B99">
        <v>2.8225382749999999</v>
      </c>
      <c r="C99">
        <v>-2.5668821049999999</v>
      </c>
      <c r="D99">
        <v>0.53943164600000004</v>
      </c>
      <c r="E99">
        <v>0</v>
      </c>
      <c r="F99">
        <v>2.50174475592399</v>
      </c>
      <c r="G99">
        <v>-8.2794536245798493</v>
      </c>
      <c r="H99">
        <v>46.005110098980303</v>
      </c>
      <c r="I99">
        <v>0</v>
      </c>
      <c r="J99">
        <v>1.939351442</v>
      </c>
      <c r="K99">
        <v>-7.9587769789999996</v>
      </c>
      <c r="L99">
        <v>3.9934627119999999</v>
      </c>
      <c r="M99">
        <v>0</v>
      </c>
      <c r="N99">
        <v>2.2418012244363501</v>
      </c>
      <c r="O99">
        <v>-5.9229823908043002</v>
      </c>
      <c r="P99">
        <v>56.491065764999803</v>
      </c>
      <c r="Q99">
        <v>0</v>
      </c>
      <c r="R99">
        <v>2.3925486540000001</v>
      </c>
      <c r="S99">
        <v>-6.4421002740000004</v>
      </c>
      <c r="T99">
        <v>56.596505430000001</v>
      </c>
      <c r="U99">
        <v>0</v>
      </c>
      <c r="V99">
        <v>3.85050169228884</v>
      </c>
      <c r="W99">
        <v>-4.4112146905745098</v>
      </c>
      <c r="X99">
        <v>84.865907901024897</v>
      </c>
      <c r="AG99">
        <v>0</v>
      </c>
      <c r="AH99">
        <v>2.77079771216314</v>
      </c>
      <c r="AI99">
        <v>-1.5912600505904699</v>
      </c>
      <c r="AJ99">
        <v>129.35097111697499</v>
      </c>
      <c r="AK99">
        <v>0</v>
      </c>
      <c r="AL99">
        <v>2.0015138877733398</v>
      </c>
      <c r="AM99">
        <v>-8.4087788057789208</v>
      </c>
      <c r="AN99">
        <v>260.31762482400501</v>
      </c>
      <c r="AO99">
        <v>0</v>
      </c>
      <c r="AP99">
        <v>2.0522373181831002</v>
      </c>
      <c r="AQ99">
        <v>-8.1034366437230396</v>
      </c>
      <c r="AR99">
        <v>68.945789639983502</v>
      </c>
      <c r="AS99">
        <v>0</v>
      </c>
      <c r="AT99">
        <v>2.9877014927118499</v>
      </c>
      <c r="AU99">
        <v>-2.38841478750106</v>
      </c>
      <c r="AV99">
        <v>122.991613912017</v>
      </c>
      <c r="AW99">
        <v>0</v>
      </c>
      <c r="AX99">
        <v>1.687097718</v>
      </c>
      <c r="AY99">
        <v>-9.757573571</v>
      </c>
      <c r="AZ99">
        <v>36.379636759999997</v>
      </c>
      <c r="BA99">
        <v>0</v>
      </c>
      <c r="BB99">
        <v>1.4867312132121699</v>
      </c>
      <c r="BC99">
        <v>-9.9740380152665296</v>
      </c>
      <c r="BD99">
        <v>1065.72841059701</v>
      </c>
    </row>
    <row r="100" spans="1:56" x14ac:dyDescent="0.4">
      <c r="A100">
        <v>0</v>
      </c>
      <c r="B100">
        <v>2.067171112</v>
      </c>
      <c r="C100">
        <v>-6.0616270029999999</v>
      </c>
      <c r="D100">
        <v>0.75561665899999997</v>
      </c>
      <c r="E100">
        <v>0</v>
      </c>
      <c r="F100">
        <v>3.4523741744328702</v>
      </c>
      <c r="G100">
        <v>-5.0156292318808999</v>
      </c>
      <c r="H100">
        <v>77.680202689953106</v>
      </c>
      <c r="I100">
        <v>0</v>
      </c>
      <c r="J100">
        <v>2.6393528650000002</v>
      </c>
      <c r="K100">
        <v>-1.8670063880000001</v>
      </c>
      <c r="L100">
        <v>4.8774254590000004</v>
      </c>
      <c r="M100">
        <v>0</v>
      </c>
      <c r="N100">
        <v>1.74455175760444</v>
      </c>
      <c r="O100">
        <v>-7.7994651425943502</v>
      </c>
      <c r="P100">
        <v>62.419399245998598</v>
      </c>
      <c r="Q100">
        <v>0</v>
      </c>
      <c r="R100">
        <v>1.8596700820000001</v>
      </c>
      <c r="S100">
        <v>-8.4435210269999992</v>
      </c>
      <c r="T100">
        <v>48.594696829999997</v>
      </c>
      <c r="U100">
        <v>0</v>
      </c>
      <c r="V100">
        <v>2.3428789210751302</v>
      </c>
      <c r="W100">
        <v>-6.5847691139247901</v>
      </c>
      <c r="X100">
        <v>82.066678209987003</v>
      </c>
      <c r="AG100">
        <v>0</v>
      </c>
      <c r="AH100">
        <v>2.0540206915112602</v>
      </c>
      <c r="AI100">
        <v>-8.3115222454188995</v>
      </c>
      <c r="AJ100">
        <v>130.12045893599799</v>
      </c>
      <c r="AK100">
        <v>0</v>
      </c>
      <c r="AL100">
        <v>1.42812825869571</v>
      </c>
      <c r="AM100">
        <v>-9.8532733808434596</v>
      </c>
      <c r="AN100">
        <v>373.57561021507701</v>
      </c>
      <c r="AO100">
        <v>0</v>
      </c>
      <c r="AP100">
        <v>3.1905251871540901</v>
      </c>
      <c r="AQ100">
        <v>-2.5620066270891</v>
      </c>
      <c r="AR100">
        <v>61.202464459987802</v>
      </c>
      <c r="AS100">
        <v>0</v>
      </c>
      <c r="AT100">
        <v>2.6633454402566898</v>
      </c>
      <c r="AU100">
        <v>-1.74992144738171</v>
      </c>
      <c r="AV100">
        <v>56.0589966650004</v>
      </c>
      <c r="AW100">
        <v>0</v>
      </c>
      <c r="AX100">
        <v>2.1428282109999999</v>
      </c>
      <c r="AY100">
        <v>-7.6820726090000004</v>
      </c>
      <c r="AZ100">
        <v>94.760453679999998</v>
      </c>
      <c r="BA100">
        <v>0</v>
      </c>
      <c r="BB100">
        <v>2.02141923991802</v>
      </c>
      <c r="BC100">
        <v>-8.2451228277274407</v>
      </c>
      <c r="BD100">
        <v>881.66816487500898</v>
      </c>
    </row>
    <row r="101" spans="1:56" x14ac:dyDescent="0.4">
      <c r="A101">
        <v>0</v>
      </c>
      <c r="B101">
        <v>2.9484284230000002</v>
      </c>
      <c r="C101">
        <v>-6.8854135650000003</v>
      </c>
      <c r="D101">
        <v>0.68553178199999998</v>
      </c>
      <c r="E101">
        <v>0</v>
      </c>
      <c r="F101">
        <v>1.6542160470757701</v>
      </c>
      <c r="G101">
        <v>-3.96330154091683</v>
      </c>
      <c r="H101">
        <v>94.668968776939394</v>
      </c>
      <c r="I101">
        <v>0</v>
      </c>
      <c r="J101">
        <v>2.3075905479999999</v>
      </c>
      <c r="K101">
        <v>-4.8754768310000003</v>
      </c>
      <c r="L101">
        <v>3.7415627360000001</v>
      </c>
      <c r="M101">
        <v>0</v>
      </c>
      <c r="N101">
        <v>2.6880913355818601</v>
      </c>
      <c r="O101">
        <v>-5.7611514586430701</v>
      </c>
      <c r="P101">
        <v>84.099731501999401</v>
      </c>
      <c r="Q101">
        <v>0</v>
      </c>
      <c r="R101">
        <v>1.8482353469999999</v>
      </c>
      <c r="S101">
        <v>-7.7045080539999997</v>
      </c>
      <c r="T101">
        <v>80.302592730000001</v>
      </c>
      <c r="U101">
        <v>0</v>
      </c>
      <c r="V101">
        <v>2.05697564597242</v>
      </c>
      <c r="W101">
        <v>-7.1002320168895201</v>
      </c>
      <c r="X101">
        <v>78.909120671043596</v>
      </c>
      <c r="AG101">
        <v>0</v>
      </c>
      <c r="AH101">
        <v>2.4551674543759199</v>
      </c>
      <c r="AI101">
        <v>-6.9700545129363896</v>
      </c>
      <c r="AJ101">
        <v>133.417061145009</v>
      </c>
      <c r="AK101">
        <v>0</v>
      </c>
      <c r="AL101">
        <v>2.4239619797618701</v>
      </c>
      <c r="AM101">
        <v>-6.8084307150860104</v>
      </c>
      <c r="AN101">
        <v>206.92438630107699</v>
      </c>
      <c r="AO101">
        <v>0</v>
      </c>
      <c r="AP101">
        <v>2.84925872948335</v>
      </c>
      <c r="AQ101">
        <v>-1.87567870271738</v>
      </c>
      <c r="AR101">
        <v>75.076403263985398</v>
      </c>
      <c r="AS101">
        <v>0</v>
      </c>
      <c r="AT101">
        <v>1.5151906894662801</v>
      </c>
      <c r="AU101">
        <v>-9.9760511673324999</v>
      </c>
      <c r="AV101">
        <v>1226.7659456270001</v>
      </c>
      <c r="AW101">
        <v>0</v>
      </c>
      <c r="AX101">
        <v>1.9644595410000001</v>
      </c>
      <c r="AY101">
        <v>-8.4588617349999993</v>
      </c>
      <c r="AZ101">
        <v>76.255802619999997</v>
      </c>
      <c r="BA101">
        <v>0</v>
      </c>
      <c r="BB101">
        <v>1.69452403261107</v>
      </c>
      <c r="BC101">
        <v>-9.7179771994037107</v>
      </c>
      <c r="BD101">
        <v>1477.80624160706</v>
      </c>
    </row>
    <row r="102" spans="1:56" x14ac:dyDescent="0.4">
      <c r="A102">
        <v>0</v>
      </c>
      <c r="B102">
        <v>2.3830113289999999</v>
      </c>
      <c r="C102">
        <v>-6.2901639359999999</v>
      </c>
      <c r="D102">
        <v>0.72620933700000001</v>
      </c>
      <c r="E102">
        <v>0</v>
      </c>
      <c r="F102">
        <v>2.92021839014763</v>
      </c>
      <c r="G102">
        <v>-9.7839038520737294</v>
      </c>
      <c r="H102">
        <v>329.44393989117799</v>
      </c>
      <c r="I102">
        <v>0</v>
      </c>
      <c r="J102">
        <v>2.1347005960000001</v>
      </c>
      <c r="K102">
        <v>-5.809555338</v>
      </c>
      <c r="L102">
        <v>4.6093747580000004</v>
      </c>
      <c r="M102">
        <v>0</v>
      </c>
      <c r="N102">
        <v>2.3665132385606702</v>
      </c>
      <c r="O102">
        <v>-5.3989988601029104</v>
      </c>
      <c r="P102">
        <v>63.704992364000603</v>
      </c>
      <c r="Q102">
        <v>0</v>
      </c>
      <c r="R102">
        <v>1.799319227</v>
      </c>
      <c r="S102">
        <v>-8.8251751029999994</v>
      </c>
      <c r="T102">
        <v>48.841323090000003</v>
      </c>
      <c r="U102">
        <v>0</v>
      </c>
      <c r="V102">
        <v>4.27227580858231</v>
      </c>
      <c r="W102">
        <v>-1.6141006572668499</v>
      </c>
      <c r="X102">
        <v>78.804248202010001</v>
      </c>
      <c r="AG102">
        <v>0</v>
      </c>
      <c r="AH102">
        <v>1.76855243618359</v>
      </c>
      <c r="AI102">
        <v>-9.2322030347113806</v>
      </c>
      <c r="AJ102">
        <v>133.306473600998</v>
      </c>
      <c r="AK102">
        <v>0</v>
      </c>
      <c r="AL102">
        <v>1.92765129708997</v>
      </c>
      <c r="AM102">
        <v>-9.1039114678237905</v>
      </c>
      <c r="AN102">
        <v>216.762771744048</v>
      </c>
      <c r="AO102">
        <v>0</v>
      </c>
      <c r="AP102">
        <v>2.8689660681953502</v>
      </c>
      <c r="AQ102">
        <v>-4.8575126320948501</v>
      </c>
      <c r="AR102">
        <v>97.767036953999195</v>
      </c>
      <c r="AS102">
        <v>0</v>
      </c>
      <c r="AT102">
        <v>2.63568408566009</v>
      </c>
      <c r="AU102">
        <v>-5.0292484219914604</v>
      </c>
      <c r="AV102">
        <v>265.320158547983</v>
      </c>
      <c r="AW102">
        <v>0</v>
      </c>
      <c r="AX102">
        <v>2.1681716149999999</v>
      </c>
      <c r="AY102">
        <v>-7.4011225390000002</v>
      </c>
      <c r="AZ102">
        <v>54.40674851</v>
      </c>
      <c r="BA102">
        <v>0</v>
      </c>
      <c r="BB102">
        <v>2.0920983669389002</v>
      </c>
      <c r="BC102">
        <v>-7.6634329633371898</v>
      </c>
      <c r="BD102">
        <v>826.44031104503597</v>
      </c>
    </row>
    <row r="103" spans="1:56" x14ac:dyDescent="0.4">
      <c r="A103">
        <v>0</v>
      </c>
      <c r="B103">
        <v>2.605348282</v>
      </c>
      <c r="C103">
        <v>-7.6004052959999999</v>
      </c>
      <c r="D103">
        <v>0.75894322700000005</v>
      </c>
      <c r="E103">
        <v>0</v>
      </c>
      <c r="F103">
        <v>2.5840565142378198</v>
      </c>
      <c r="G103">
        <v>-9.0501949210652892</v>
      </c>
      <c r="H103">
        <v>114.90152060589701</v>
      </c>
      <c r="I103">
        <v>0</v>
      </c>
      <c r="J103">
        <v>2.1006501950000001</v>
      </c>
      <c r="K103">
        <v>-7.764681124</v>
      </c>
      <c r="L103">
        <v>5.1215548750000002</v>
      </c>
      <c r="M103">
        <v>0</v>
      </c>
      <c r="N103">
        <v>2.5183700639553899</v>
      </c>
      <c r="O103">
        <v>-6.2811063156871496</v>
      </c>
      <c r="P103">
        <v>806.76432683499604</v>
      </c>
      <c r="Q103">
        <v>0</v>
      </c>
      <c r="R103">
        <v>2.4772394850000001</v>
      </c>
      <c r="S103">
        <v>-8.8384864889999992</v>
      </c>
      <c r="T103">
        <v>83.202678000000006</v>
      </c>
      <c r="U103">
        <v>0</v>
      </c>
      <c r="V103">
        <v>1.77805484361733</v>
      </c>
      <c r="W103">
        <v>-7.9378284511529902</v>
      </c>
      <c r="X103">
        <v>78.725752969970898</v>
      </c>
      <c r="AO103">
        <v>0</v>
      </c>
      <c r="AP103">
        <v>1.6728761992539001</v>
      </c>
      <c r="AQ103">
        <v>-9.7652943950765394</v>
      </c>
      <c r="AR103">
        <v>54.739799764996803</v>
      </c>
      <c r="AS103">
        <v>0</v>
      </c>
      <c r="AT103">
        <v>1.4424846700845599</v>
      </c>
      <c r="AU103">
        <v>-9.9828392260881191</v>
      </c>
      <c r="AV103">
        <v>1123.5338242959899</v>
      </c>
      <c r="AW103">
        <v>0</v>
      </c>
      <c r="AX103">
        <v>1.6598347019999999</v>
      </c>
      <c r="AY103">
        <v>-9.8657378960000006</v>
      </c>
      <c r="AZ103">
        <v>72.376490829999995</v>
      </c>
      <c r="BA103">
        <v>0</v>
      </c>
      <c r="BB103">
        <v>1.9910821416545299</v>
      </c>
      <c r="BC103">
        <v>-8.3098379132649995</v>
      </c>
      <c r="BD103">
        <v>901.99347675894296</v>
      </c>
    </row>
    <row r="104" spans="1:56" x14ac:dyDescent="0.4">
      <c r="A104">
        <v>0</v>
      </c>
      <c r="B104">
        <v>3.603302775</v>
      </c>
      <c r="C104">
        <v>-3.237628087</v>
      </c>
      <c r="D104">
        <v>0.506040716</v>
      </c>
      <c r="E104">
        <v>0</v>
      </c>
      <c r="F104">
        <v>1.9246126036837801</v>
      </c>
      <c r="G104">
        <v>-9.1070735365391808</v>
      </c>
      <c r="H104">
        <v>95.050025335047394</v>
      </c>
      <c r="I104">
        <v>0</v>
      </c>
      <c r="J104">
        <v>1.915097708</v>
      </c>
      <c r="K104">
        <v>-7.9522420880000002</v>
      </c>
      <c r="L104">
        <v>4.8054711509999999</v>
      </c>
      <c r="M104">
        <v>0</v>
      </c>
      <c r="N104">
        <v>2.1466009465288098</v>
      </c>
      <c r="O104">
        <v>-0.92864539393085099</v>
      </c>
      <c r="P104">
        <v>4.4863879760014198</v>
      </c>
      <c r="Q104">
        <v>0</v>
      </c>
      <c r="R104">
        <v>2.183754542</v>
      </c>
      <c r="S104">
        <v>-7.0440703759999996</v>
      </c>
      <c r="T104">
        <v>48.011608160000002</v>
      </c>
      <c r="U104">
        <v>0</v>
      </c>
      <c r="V104">
        <v>2.8576440363558699</v>
      </c>
      <c r="W104">
        <v>-4.6106586585150104</v>
      </c>
      <c r="X104">
        <v>78.681245191022697</v>
      </c>
      <c r="AO104">
        <v>0</v>
      </c>
      <c r="AP104">
        <v>2.8137950120370001</v>
      </c>
      <c r="AQ104">
        <v>-4.7269720949995202</v>
      </c>
      <c r="AR104">
        <v>53.713303096999802</v>
      </c>
      <c r="AS104">
        <v>0</v>
      </c>
      <c r="AT104">
        <v>2.7601805465856399</v>
      </c>
      <c r="AU104">
        <v>-4.7307749949778399</v>
      </c>
      <c r="AV104">
        <v>252.207734427996</v>
      </c>
      <c r="AW104">
        <v>0</v>
      </c>
      <c r="AX104">
        <v>1.66771384</v>
      </c>
      <c r="AY104">
        <v>-9.8411402930000005</v>
      </c>
      <c r="AZ104">
        <v>76.283925510000003</v>
      </c>
      <c r="BA104">
        <v>0</v>
      </c>
      <c r="BB104">
        <v>1.63168827103704</v>
      </c>
      <c r="BC104">
        <v>-9.9206348682481895</v>
      </c>
      <c r="BD104">
        <v>2310.9568341639801</v>
      </c>
    </row>
    <row r="105" spans="1:56" x14ac:dyDescent="0.4">
      <c r="A105">
        <v>0</v>
      </c>
      <c r="B105">
        <v>3.3314870939999999</v>
      </c>
      <c r="C105">
        <v>-4.2720180230000002</v>
      </c>
      <c r="D105">
        <v>0.50969041299999995</v>
      </c>
      <c r="E105">
        <v>0</v>
      </c>
      <c r="F105">
        <v>2.0086889607392999</v>
      </c>
      <c r="G105">
        <v>-5.6451385327477004</v>
      </c>
      <c r="H105">
        <v>20.322447595884999</v>
      </c>
      <c r="I105">
        <v>0</v>
      </c>
      <c r="J105">
        <v>2.9105258759999999</v>
      </c>
      <c r="K105">
        <v>-5.3068609249999996</v>
      </c>
      <c r="L105">
        <v>2.6628961809999998</v>
      </c>
      <c r="M105">
        <v>0</v>
      </c>
      <c r="N105">
        <v>2.76989259512888</v>
      </c>
      <c r="O105">
        <v>-7.4451045695048297</v>
      </c>
      <c r="P105">
        <v>51.318361163997899</v>
      </c>
      <c r="Q105">
        <v>0</v>
      </c>
      <c r="R105">
        <v>4.132774232</v>
      </c>
      <c r="S105">
        <v>-2.7810220110000001</v>
      </c>
      <c r="T105">
        <v>55.721226360000003</v>
      </c>
      <c r="U105">
        <v>0</v>
      </c>
      <c r="V105">
        <v>2.36271404497997</v>
      </c>
      <c r="W105">
        <v>-5.2464188708514898</v>
      </c>
      <c r="X105">
        <v>75.274026816012295</v>
      </c>
      <c r="AO105">
        <v>0</v>
      </c>
      <c r="AP105">
        <v>1.6661596636263101</v>
      </c>
      <c r="AQ105">
        <v>-9.8187655197241508</v>
      </c>
      <c r="AR105">
        <v>103.121528923016</v>
      </c>
      <c r="AS105">
        <v>0</v>
      </c>
      <c r="AT105">
        <v>1.6738176306918</v>
      </c>
      <c r="AU105">
        <v>-9.7799161065223998</v>
      </c>
      <c r="AV105">
        <v>1022.67182737498</v>
      </c>
      <c r="AW105">
        <v>0</v>
      </c>
      <c r="AX105">
        <v>3.1804465980000001</v>
      </c>
      <c r="AY105">
        <v>-3.7991207629999999</v>
      </c>
      <c r="AZ105">
        <v>54.594774870000002</v>
      </c>
      <c r="BA105">
        <v>0</v>
      </c>
      <c r="BB105">
        <v>2.1335203787240098</v>
      </c>
      <c r="BC105">
        <v>-7.50188379480453</v>
      </c>
      <c r="BD105">
        <v>574.57424340597902</v>
      </c>
    </row>
    <row r="106" spans="1:56" x14ac:dyDescent="0.4">
      <c r="A106">
        <v>0</v>
      </c>
      <c r="B106">
        <v>3.0365434059999998</v>
      </c>
      <c r="C106">
        <v>-6.7290517430000003</v>
      </c>
      <c r="D106">
        <v>0.44937090099999999</v>
      </c>
      <c r="E106">
        <v>0</v>
      </c>
      <c r="F106">
        <v>2.5788107824818298</v>
      </c>
      <c r="G106">
        <v>-6.9986894410258298</v>
      </c>
      <c r="H106">
        <v>45.888396461028599</v>
      </c>
      <c r="I106">
        <v>0</v>
      </c>
      <c r="J106">
        <v>2.6655827400000001</v>
      </c>
      <c r="K106">
        <v>-6.0317242029999996</v>
      </c>
      <c r="L106">
        <v>4.3415315569999997</v>
      </c>
      <c r="M106">
        <v>0</v>
      </c>
      <c r="N106">
        <v>1.9350589809509</v>
      </c>
      <c r="O106">
        <v>-9.1075591812038308</v>
      </c>
      <c r="P106">
        <v>112.37916729399799</v>
      </c>
      <c r="Q106">
        <v>0</v>
      </c>
      <c r="R106">
        <v>2.4420512419999998</v>
      </c>
      <c r="S106">
        <v>-2.043774457</v>
      </c>
      <c r="T106">
        <v>48.34463315</v>
      </c>
      <c r="U106">
        <v>0</v>
      </c>
      <c r="V106">
        <v>2.7604887992853602</v>
      </c>
      <c r="W106">
        <v>-5.01205688705463</v>
      </c>
      <c r="X106">
        <v>72.214632246003006</v>
      </c>
      <c r="AO106">
        <v>0</v>
      </c>
      <c r="AP106">
        <v>2.2736430001225298</v>
      </c>
      <c r="AQ106">
        <v>-8.5160148547740793</v>
      </c>
      <c r="AR106">
        <v>76.958170242025503</v>
      </c>
      <c r="AS106">
        <v>0</v>
      </c>
      <c r="AT106">
        <v>2.1449921256094799</v>
      </c>
      <c r="AU106">
        <v>-8.9116480801672999</v>
      </c>
      <c r="AV106">
        <v>317.34897426300398</v>
      </c>
      <c r="AW106">
        <v>0</v>
      </c>
      <c r="AX106">
        <v>1.6609567190000001</v>
      </c>
      <c r="AY106">
        <v>-9.8697119050000008</v>
      </c>
      <c r="AZ106">
        <v>93.970267300000003</v>
      </c>
      <c r="BA106">
        <v>0</v>
      </c>
      <c r="BB106">
        <v>1.5649579556906701</v>
      </c>
      <c r="BC106">
        <v>-9.9308440612451996</v>
      </c>
      <c r="BD106">
        <v>1122.266055654</v>
      </c>
    </row>
    <row r="107" spans="1:56" x14ac:dyDescent="0.4">
      <c r="A107">
        <v>0</v>
      </c>
      <c r="B107">
        <v>3.1941010969999999</v>
      </c>
      <c r="C107">
        <v>-1.709412194</v>
      </c>
      <c r="D107">
        <v>0.52911849099999997</v>
      </c>
      <c r="E107">
        <v>0</v>
      </c>
      <c r="F107">
        <v>4.4620366975665302</v>
      </c>
      <c r="G107">
        <v>-4.4681480845280497</v>
      </c>
      <c r="H107">
        <v>47.854595737066099</v>
      </c>
      <c r="I107">
        <v>0</v>
      </c>
      <c r="J107">
        <v>2.4208183619999999</v>
      </c>
      <c r="K107">
        <v>-6.3776118009999996</v>
      </c>
      <c r="L107">
        <v>4.6273127729999999</v>
      </c>
      <c r="M107">
        <v>0</v>
      </c>
      <c r="N107">
        <v>2.5796364691841802</v>
      </c>
      <c r="O107">
        <v>-2.4555336096069502</v>
      </c>
      <c r="P107">
        <v>13.9459370000004</v>
      </c>
      <c r="Q107">
        <v>0</v>
      </c>
      <c r="R107">
        <v>3.9080584209999998</v>
      </c>
      <c r="S107">
        <v>-4.8370510439999999</v>
      </c>
      <c r="T107">
        <v>56.262929530000001</v>
      </c>
      <c r="U107">
        <v>0</v>
      </c>
      <c r="V107">
        <v>2.4583322574926099</v>
      </c>
      <c r="W107">
        <v>-5.7337549339839899</v>
      </c>
      <c r="X107">
        <v>70.241945600020699</v>
      </c>
      <c r="AO107">
        <v>0</v>
      </c>
      <c r="AP107">
        <v>1.92440491205854</v>
      </c>
      <c r="AQ107">
        <v>-8.6568262486963992</v>
      </c>
      <c r="AR107">
        <v>45.427703697990999</v>
      </c>
      <c r="AS107">
        <v>0</v>
      </c>
      <c r="AT107">
        <v>1.9232007069461501</v>
      </c>
      <c r="AU107">
        <v>-8.6219057773085908</v>
      </c>
      <c r="AV107">
        <v>606.50630107801396</v>
      </c>
      <c r="AW107">
        <v>0</v>
      </c>
      <c r="AX107">
        <v>1.682215923</v>
      </c>
      <c r="AY107">
        <v>-9.7857705230000001</v>
      </c>
      <c r="AZ107">
        <v>72.316132429999996</v>
      </c>
      <c r="BA107">
        <v>0</v>
      </c>
      <c r="BB107">
        <v>3.0638328870837901</v>
      </c>
      <c r="BC107">
        <v>-3.7535201407535599</v>
      </c>
      <c r="BD107">
        <v>336.56378886598299</v>
      </c>
    </row>
    <row r="108" spans="1:56" x14ac:dyDescent="0.4">
      <c r="A108">
        <v>0</v>
      </c>
      <c r="B108">
        <v>2.682152324</v>
      </c>
      <c r="C108">
        <v>-1.88779813</v>
      </c>
      <c r="D108">
        <v>0.46942891399999997</v>
      </c>
      <c r="E108">
        <v>0</v>
      </c>
      <c r="F108">
        <v>3.7044437254484199</v>
      </c>
      <c r="G108">
        <v>-4.5844502191382102</v>
      </c>
      <c r="H108">
        <v>64.165377764031206</v>
      </c>
      <c r="I108">
        <v>0</v>
      </c>
      <c r="J108">
        <v>3.16750847</v>
      </c>
      <c r="K108">
        <v>-1.0129174999999999</v>
      </c>
      <c r="L108">
        <v>4.1956571949999999</v>
      </c>
      <c r="M108">
        <v>0</v>
      </c>
      <c r="N108">
        <v>2.2763359993938499</v>
      </c>
      <c r="O108">
        <v>-3.6425299280977601</v>
      </c>
      <c r="P108">
        <v>116.671718501998</v>
      </c>
      <c r="Q108">
        <v>0</v>
      </c>
      <c r="R108">
        <v>2.0414536779999999</v>
      </c>
      <c r="S108">
        <v>-7.9540666809999996</v>
      </c>
      <c r="T108">
        <v>48.883387030000002</v>
      </c>
      <c r="U108">
        <v>0</v>
      </c>
      <c r="V108">
        <v>4.5681653035668104</v>
      </c>
      <c r="W108">
        <v>-2.6544214662136301</v>
      </c>
      <c r="X108">
        <v>68.102440290967905</v>
      </c>
      <c r="AO108">
        <v>0</v>
      </c>
      <c r="AP108">
        <v>1.72080030599177</v>
      </c>
      <c r="AQ108">
        <v>-9.5746309849747</v>
      </c>
      <c r="AR108">
        <v>63.598716226988401</v>
      </c>
      <c r="AS108">
        <v>0</v>
      </c>
      <c r="AT108">
        <v>1.7119127948269399</v>
      </c>
      <c r="AU108">
        <v>-9.6288502569098799</v>
      </c>
      <c r="AV108">
        <v>807.23243577097298</v>
      </c>
      <c r="AW108">
        <v>0</v>
      </c>
      <c r="AX108">
        <v>1.660911155</v>
      </c>
      <c r="AY108">
        <v>-9.8777885110000003</v>
      </c>
      <c r="AZ108">
        <v>75.877388260000004</v>
      </c>
      <c r="BA108">
        <v>0</v>
      </c>
      <c r="BB108">
        <v>1.1852605535530001</v>
      </c>
      <c r="BC108">
        <v>-9.9969490422645304</v>
      </c>
      <c r="BD108">
        <v>1445.1436324639899</v>
      </c>
    </row>
    <row r="109" spans="1:56" x14ac:dyDescent="0.4">
      <c r="A109">
        <v>0</v>
      </c>
      <c r="B109">
        <v>1.9887174540000001</v>
      </c>
      <c r="C109">
        <v>-3.6292016970000001</v>
      </c>
      <c r="D109">
        <v>0.50578449599999997</v>
      </c>
      <c r="E109">
        <v>0</v>
      </c>
      <c r="F109">
        <v>3.1150879386583701</v>
      </c>
      <c r="G109">
        <v>-5.9302356180747902</v>
      </c>
      <c r="H109">
        <v>103.477094057016</v>
      </c>
      <c r="I109">
        <v>0</v>
      </c>
      <c r="J109">
        <v>2.291376611</v>
      </c>
      <c r="K109">
        <v>-5.3905574879999998</v>
      </c>
      <c r="L109">
        <v>4.9555523800000003</v>
      </c>
      <c r="M109">
        <v>0</v>
      </c>
      <c r="N109">
        <v>2.1102230445851902</v>
      </c>
      <c r="O109">
        <v>-7.5192926229382699</v>
      </c>
      <c r="P109">
        <v>73.852790677003199</v>
      </c>
      <c r="Q109">
        <v>0</v>
      </c>
      <c r="R109">
        <v>2.6237699569999999</v>
      </c>
      <c r="S109">
        <v>-1.738342906</v>
      </c>
      <c r="T109">
        <v>54.239832309999997</v>
      </c>
      <c r="U109">
        <v>0</v>
      </c>
      <c r="V109">
        <v>2.5637705431525002</v>
      </c>
      <c r="W109">
        <v>-4.7775824502511401</v>
      </c>
      <c r="X109">
        <v>64.410242204001406</v>
      </c>
      <c r="AO109">
        <v>0</v>
      </c>
      <c r="AP109">
        <v>1.71399668824633</v>
      </c>
      <c r="AQ109">
        <v>-9.6123085153431198</v>
      </c>
      <c r="AR109">
        <v>59.985523389012002</v>
      </c>
      <c r="AS109">
        <v>0</v>
      </c>
      <c r="AT109">
        <v>1.71565890784855</v>
      </c>
      <c r="AU109">
        <v>-9.6135094927519003</v>
      </c>
      <c r="AV109">
        <v>511.679369274061</v>
      </c>
      <c r="AW109">
        <v>0</v>
      </c>
      <c r="AX109">
        <v>1.6578332870000001</v>
      </c>
      <c r="AY109">
        <v>-9.8750909080000007</v>
      </c>
      <c r="AZ109">
        <v>94.003257039999994</v>
      </c>
      <c r="BA109">
        <v>0</v>
      </c>
      <c r="BB109">
        <v>1.6277404756382901</v>
      </c>
      <c r="BC109">
        <v>-9.91776072123867</v>
      </c>
      <c r="BD109">
        <v>1280.7732451510001</v>
      </c>
    </row>
    <row r="110" spans="1:56" x14ac:dyDescent="0.4">
      <c r="A110">
        <v>0</v>
      </c>
      <c r="B110">
        <v>3.4618088239999998</v>
      </c>
      <c r="C110">
        <v>-3.0438815959999999</v>
      </c>
      <c r="D110">
        <v>0.53160694600000002</v>
      </c>
      <c r="E110">
        <v>0</v>
      </c>
      <c r="F110">
        <v>4.0398531238364201</v>
      </c>
      <c r="G110">
        <v>-7.0055057639900697</v>
      </c>
      <c r="H110">
        <v>141.48450339701901</v>
      </c>
      <c r="I110">
        <v>0</v>
      </c>
      <c r="J110">
        <v>1.913407013</v>
      </c>
      <c r="K110">
        <v>-6.8206765410000001</v>
      </c>
      <c r="L110">
        <v>5.2854645749999998</v>
      </c>
      <c r="M110">
        <v>0</v>
      </c>
      <c r="N110">
        <v>2.3686479244399399</v>
      </c>
      <c r="O110">
        <v>-6.4966482380564701</v>
      </c>
      <c r="P110">
        <v>68.298029915000299</v>
      </c>
      <c r="Q110">
        <v>0</v>
      </c>
      <c r="R110">
        <v>3.5991474220000002</v>
      </c>
      <c r="S110">
        <v>-5.00225045</v>
      </c>
      <c r="T110">
        <v>85.524269630000006</v>
      </c>
      <c r="U110">
        <v>0</v>
      </c>
      <c r="V110">
        <v>2.9375176248802699</v>
      </c>
      <c r="W110">
        <v>-3.2671516557110101</v>
      </c>
      <c r="X110">
        <v>63.474619902990497</v>
      </c>
      <c r="AW110">
        <v>0</v>
      </c>
      <c r="AX110">
        <v>1.93252903</v>
      </c>
      <c r="AY110">
        <v>-8.5863403280000004</v>
      </c>
      <c r="AZ110">
        <v>75.847633569999999</v>
      </c>
      <c r="BA110">
        <v>0</v>
      </c>
      <c r="BB110">
        <v>1.6835918639699601</v>
      </c>
      <c r="BC110">
        <v>-9.7789509339684297</v>
      </c>
      <c r="BD110">
        <v>1095.9411333739899</v>
      </c>
    </row>
    <row r="111" spans="1:56" x14ac:dyDescent="0.4">
      <c r="A111">
        <v>0</v>
      </c>
      <c r="B111">
        <v>3.3314870939999999</v>
      </c>
      <c r="C111">
        <v>-4.2720180230000002</v>
      </c>
      <c r="D111">
        <v>0.49923355400000002</v>
      </c>
      <c r="E111">
        <v>0</v>
      </c>
      <c r="F111">
        <v>2.9617367472459399</v>
      </c>
      <c r="G111">
        <v>-2.0932535682437101</v>
      </c>
      <c r="H111">
        <v>8.7432966220658201</v>
      </c>
      <c r="I111">
        <v>0</v>
      </c>
      <c r="J111">
        <v>2.7823021649999999</v>
      </c>
      <c r="K111">
        <v>-1.604050121</v>
      </c>
      <c r="L111">
        <v>5.0198410359999999</v>
      </c>
      <c r="M111">
        <v>0</v>
      </c>
      <c r="N111">
        <v>2.55361364002452</v>
      </c>
      <c r="O111">
        <v>-6.4881624809413996</v>
      </c>
      <c r="P111">
        <v>68.748771689002695</v>
      </c>
      <c r="Q111">
        <v>0</v>
      </c>
      <c r="R111">
        <v>1.9542915810000001</v>
      </c>
      <c r="S111">
        <v>-9.2825559749999993</v>
      </c>
      <c r="T111">
        <v>47.866888539999998</v>
      </c>
      <c r="U111">
        <v>0</v>
      </c>
      <c r="V111">
        <v>4.8317968942023199</v>
      </c>
      <c r="W111">
        <v>-1.56219006694461</v>
      </c>
      <c r="X111">
        <v>63.355525032995502</v>
      </c>
      <c r="AW111">
        <v>0</v>
      </c>
      <c r="AX111">
        <v>1.6576444370000001</v>
      </c>
      <c r="AY111">
        <v>-9.8756385259999995</v>
      </c>
      <c r="AZ111">
        <v>72.24589958</v>
      </c>
      <c r="BA111">
        <v>0</v>
      </c>
      <c r="BB111">
        <v>1.9961298898938</v>
      </c>
      <c r="BC111">
        <v>-8.2662016690239497</v>
      </c>
      <c r="BD111">
        <v>750.05125989401097</v>
      </c>
    </row>
    <row r="112" spans="1:56" x14ac:dyDescent="0.4">
      <c r="A112">
        <v>0</v>
      </c>
      <c r="B112">
        <v>3.1963692799999999</v>
      </c>
      <c r="C112">
        <v>-1.7062923780000001</v>
      </c>
      <c r="D112">
        <v>0.47618640699999998</v>
      </c>
      <c r="E112">
        <v>0</v>
      </c>
      <c r="F112">
        <v>2.2998918130677701</v>
      </c>
      <c r="G112">
        <v>-8.1050316277177696</v>
      </c>
      <c r="H112">
        <v>86.575159369967807</v>
      </c>
      <c r="I112">
        <v>0</v>
      </c>
      <c r="J112">
        <v>2.260672988</v>
      </c>
      <c r="K112">
        <v>-4.9873101359999996</v>
      </c>
      <c r="L112">
        <v>4.119263288</v>
      </c>
      <c r="M112">
        <v>0</v>
      </c>
      <c r="N112">
        <v>2.3913889171870002</v>
      </c>
      <c r="O112">
        <v>-5.5564083004943798</v>
      </c>
      <c r="P112">
        <v>68.721029786000102</v>
      </c>
      <c r="Q112">
        <v>0</v>
      </c>
      <c r="R112">
        <v>2.8933314870000002</v>
      </c>
      <c r="S112">
        <v>-5.8869800669999997</v>
      </c>
      <c r="T112">
        <v>55.874302450000002</v>
      </c>
      <c r="U112">
        <v>0</v>
      </c>
      <c r="V112">
        <v>2.27128587368049</v>
      </c>
      <c r="W112">
        <v>-6.0348947543714102</v>
      </c>
      <c r="X112">
        <v>60.272102567018003</v>
      </c>
      <c r="AW112">
        <v>0</v>
      </c>
      <c r="AX112">
        <v>1.7261338420000001</v>
      </c>
      <c r="AY112">
        <v>-9.7808063440000002</v>
      </c>
      <c r="AZ112">
        <v>76.326778129999994</v>
      </c>
      <c r="BA112">
        <v>0</v>
      </c>
      <c r="BB112">
        <v>1.65320730280983</v>
      </c>
      <c r="BC112">
        <v>-9.9003575638818599</v>
      </c>
      <c r="BD112">
        <v>1411.4108090350001</v>
      </c>
    </row>
    <row r="113" spans="1:56" x14ac:dyDescent="0.4">
      <c r="A113">
        <v>0</v>
      </c>
      <c r="B113">
        <v>3.3076541339999999</v>
      </c>
      <c r="C113">
        <v>-3.778274487</v>
      </c>
      <c r="D113">
        <v>0.47558112200000002</v>
      </c>
      <c r="E113">
        <v>0</v>
      </c>
      <c r="F113">
        <v>3.6229941703066202</v>
      </c>
      <c r="G113">
        <v>-2.6576259292382001</v>
      </c>
      <c r="H113">
        <v>40.2643013899214</v>
      </c>
      <c r="I113">
        <v>0</v>
      </c>
      <c r="J113">
        <v>1.803779534</v>
      </c>
      <c r="K113">
        <v>-8.2471165289999995</v>
      </c>
      <c r="L113">
        <v>4.2957657060000001</v>
      </c>
      <c r="M113">
        <v>0</v>
      </c>
      <c r="N113">
        <v>2.3669446837308801</v>
      </c>
      <c r="O113">
        <v>-4.09518836420252</v>
      </c>
      <c r="P113">
        <v>44.172167037002502</v>
      </c>
      <c r="Q113">
        <v>0</v>
      </c>
      <c r="R113">
        <v>1.737882639</v>
      </c>
      <c r="S113">
        <v>-9.2970136439999997</v>
      </c>
      <c r="T113">
        <v>49.756667479999997</v>
      </c>
      <c r="U113">
        <v>0</v>
      </c>
      <c r="V113">
        <v>2.5661682181275101</v>
      </c>
      <c r="W113">
        <v>-4.5990290070358801</v>
      </c>
      <c r="X113">
        <v>57.688742938000303</v>
      </c>
      <c r="AW113">
        <v>0</v>
      </c>
      <c r="AX113">
        <v>1.657796482</v>
      </c>
      <c r="AY113">
        <v>-9.8754981780000008</v>
      </c>
      <c r="AZ113">
        <v>94.647485889999999</v>
      </c>
      <c r="BA113">
        <v>0</v>
      </c>
      <c r="BB113">
        <v>2.24298015299556</v>
      </c>
      <c r="BC113">
        <v>-6.9284885523027198</v>
      </c>
      <c r="BD113">
        <v>457.33205814400498</v>
      </c>
    </row>
    <row r="114" spans="1:56" x14ac:dyDescent="0.4">
      <c r="A114">
        <v>0</v>
      </c>
      <c r="B114">
        <v>3.3300179280000002</v>
      </c>
      <c r="C114">
        <v>-6.3678388019999996</v>
      </c>
      <c r="D114">
        <v>0.35208259600000003</v>
      </c>
      <c r="E114">
        <v>0</v>
      </c>
      <c r="F114">
        <v>3.2528741626461901</v>
      </c>
      <c r="G114">
        <v>-3.9528483490883199</v>
      </c>
      <c r="H114">
        <v>65.759768139803697</v>
      </c>
      <c r="I114">
        <v>0</v>
      </c>
      <c r="J114">
        <v>2.3302321620000002</v>
      </c>
      <c r="K114">
        <v>-7.2058437470000003</v>
      </c>
      <c r="L114">
        <v>4.3057534960000003</v>
      </c>
      <c r="M114">
        <v>0</v>
      </c>
      <c r="N114">
        <v>2.6129571998487902</v>
      </c>
      <c r="O114">
        <v>-2.8055915942960499</v>
      </c>
      <c r="P114">
        <v>12.6022179350038</v>
      </c>
      <c r="Q114">
        <v>0</v>
      </c>
      <c r="R114">
        <v>2.152121604</v>
      </c>
      <c r="S114">
        <v>-9.0078211560000003</v>
      </c>
      <c r="T114">
        <v>55.204004400000002</v>
      </c>
      <c r="U114">
        <v>0</v>
      </c>
      <c r="V114">
        <v>4.2591132513898504</v>
      </c>
      <c r="W114">
        <v>-1.88796701791092</v>
      </c>
      <c r="X114">
        <v>57.074137479008598</v>
      </c>
      <c r="AW114">
        <v>0</v>
      </c>
      <c r="AX114">
        <v>2.310343225</v>
      </c>
      <c r="AY114">
        <v>-6.81858655</v>
      </c>
      <c r="AZ114">
        <v>72.957096559999997</v>
      </c>
      <c r="BA114">
        <v>0</v>
      </c>
      <c r="BB114">
        <v>1.43419532984343</v>
      </c>
      <c r="BC114">
        <v>-9.9891882637681899</v>
      </c>
      <c r="BD114">
        <v>1847.24378073299</v>
      </c>
    </row>
    <row r="115" spans="1:56" x14ac:dyDescent="0.4">
      <c r="A115">
        <v>0</v>
      </c>
      <c r="B115">
        <v>2.1251631089999998</v>
      </c>
      <c r="C115">
        <v>-5.6220178629999999</v>
      </c>
      <c r="D115">
        <v>0.48954518899999999</v>
      </c>
      <c r="E115">
        <v>0</v>
      </c>
      <c r="F115">
        <v>4.4487372647844703</v>
      </c>
      <c r="G115">
        <v>-3.12698042195401</v>
      </c>
      <c r="H115">
        <v>26.208614277886198</v>
      </c>
      <c r="I115">
        <v>0</v>
      </c>
      <c r="J115">
        <v>1.9168627979999999</v>
      </c>
      <c r="K115">
        <v>-7.6741149059999998</v>
      </c>
      <c r="L115">
        <v>2.7725169740000002</v>
      </c>
      <c r="M115">
        <v>0</v>
      </c>
      <c r="N115">
        <v>2.1177941548641801</v>
      </c>
      <c r="O115">
        <v>-7.7749952372705096</v>
      </c>
      <c r="P115">
        <v>32.641682361005202</v>
      </c>
      <c r="Q115">
        <v>0</v>
      </c>
      <c r="R115">
        <v>2.5136690380000002</v>
      </c>
      <c r="S115">
        <v>-0.50689585199999998</v>
      </c>
      <c r="T115">
        <v>81.677389539999993</v>
      </c>
      <c r="U115">
        <v>0</v>
      </c>
      <c r="V115">
        <v>4.3339252821179803</v>
      </c>
      <c r="W115">
        <v>-2.09479368111537</v>
      </c>
      <c r="X115">
        <v>56.011385687976102</v>
      </c>
      <c r="AW115">
        <v>0</v>
      </c>
      <c r="AX115">
        <v>1.6637091660000001</v>
      </c>
      <c r="AY115">
        <v>-9.8528004500000002</v>
      </c>
      <c r="AZ115">
        <v>76.259015009999999</v>
      </c>
      <c r="BA115">
        <v>0</v>
      </c>
      <c r="BB115">
        <v>1.6690759464157401</v>
      </c>
      <c r="BC115">
        <v>-9.8302001168576201</v>
      </c>
      <c r="BD115">
        <v>1420.5690492839999</v>
      </c>
    </row>
    <row r="116" spans="1:56" x14ac:dyDescent="0.4">
      <c r="A116">
        <v>0</v>
      </c>
      <c r="B116">
        <v>2.9484284230000002</v>
      </c>
      <c r="C116">
        <v>-6.8854135650000003</v>
      </c>
      <c r="D116">
        <v>0.161145118</v>
      </c>
      <c r="E116">
        <v>0</v>
      </c>
      <c r="F116">
        <v>3.1706931916492298</v>
      </c>
      <c r="G116">
        <v>-3.5728664822285201</v>
      </c>
      <c r="H116">
        <v>56.521197716007002</v>
      </c>
      <c r="I116">
        <v>0</v>
      </c>
      <c r="J116">
        <v>1.853582522</v>
      </c>
      <c r="K116">
        <v>-8.3156467939999992</v>
      </c>
      <c r="L116">
        <v>3.8558069850000001</v>
      </c>
      <c r="M116">
        <v>0</v>
      </c>
      <c r="N116">
        <v>2.3232085647852698</v>
      </c>
      <c r="O116">
        <v>-1.5050111870481899</v>
      </c>
      <c r="P116">
        <v>1.9526267170003799</v>
      </c>
      <c r="Q116">
        <v>0</v>
      </c>
      <c r="R116">
        <v>3.8457640849999999</v>
      </c>
      <c r="S116">
        <v>-3.652627941</v>
      </c>
      <c r="T116">
        <v>56.506657959999998</v>
      </c>
      <c r="U116">
        <v>0</v>
      </c>
      <c r="V116">
        <v>2.7360363107196499</v>
      </c>
      <c r="W116">
        <v>-5.5934986620993703</v>
      </c>
      <c r="X116">
        <v>52.781855050998203</v>
      </c>
      <c r="AW116">
        <v>0</v>
      </c>
      <c r="AX116">
        <v>2.2538742059999999</v>
      </c>
      <c r="AY116">
        <v>-1.2497315099999999</v>
      </c>
      <c r="AZ116">
        <v>43.408176449999999</v>
      </c>
      <c r="BA116">
        <v>0</v>
      </c>
      <c r="BB116">
        <v>1.8218250071600399</v>
      </c>
      <c r="BC116">
        <v>-1.1622789198711101</v>
      </c>
      <c r="BD116">
        <v>110.698526188993</v>
      </c>
    </row>
    <row r="117" spans="1:56" x14ac:dyDescent="0.4">
      <c r="A117">
        <v>0</v>
      </c>
      <c r="B117">
        <v>2.2110102550000001</v>
      </c>
      <c r="C117">
        <v>-6.7918738139999997</v>
      </c>
      <c r="D117">
        <v>0.65898422899999998</v>
      </c>
      <c r="E117">
        <v>0</v>
      </c>
      <c r="F117">
        <v>3.2181122920760998</v>
      </c>
      <c r="G117">
        <v>-5.4588815434955498</v>
      </c>
      <c r="H117">
        <v>585.93691003788194</v>
      </c>
      <c r="I117">
        <v>0</v>
      </c>
      <c r="J117">
        <v>2.6024544930000002</v>
      </c>
      <c r="K117">
        <v>-6.5106585600000004</v>
      </c>
      <c r="L117">
        <v>2.1989291350000002</v>
      </c>
      <c r="M117">
        <v>0</v>
      </c>
      <c r="N117">
        <v>1.6682773964233999</v>
      </c>
      <c r="O117">
        <v>-7.83842278543319</v>
      </c>
      <c r="P117">
        <v>93.263134704000507</v>
      </c>
      <c r="Q117">
        <v>0</v>
      </c>
      <c r="R117">
        <v>1.713685825</v>
      </c>
      <c r="S117">
        <v>-9.1110308629999999</v>
      </c>
      <c r="T117">
        <v>48.849597770000003</v>
      </c>
      <c r="U117">
        <v>0</v>
      </c>
      <c r="V117">
        <v>4.16174914744788</v>
      </c>
      <c r="W117">
        <v>-2.2088953805032898</v>
      </c>
      <c r="X117">
        <v>52.651428584998897</v>
      </c>
    </row>
    <row r="118" spans="1:56" x14ac:dyDescent="0.4">
      <c r="A118">
        <v>0</v>
      </c>
      <c r="B118">
        <v>2.181399205</v>
      </c>
      <c r="C118">
        <v>-6.4563740200000002</v>
      </c>
      <c r="D118">
        <v>0.65240055299999999</v>
      </c>
      <c r="E118">
        <v>0</v>
      </c>
      <c r="F118">
        <v>2.7335730121477599</v>
      </c>
      <c r="G118">
        <v>-9.9225229900879306</v>
      </c>
      <c r="H118">
        <v>51.515319437952698</v>
      </c>
      <c r="I118">
        <v>0</v>
      </c>
      <c r="J118">
        <v>2.1495214300000001</v>
      </c>
      <c r="K118">
        <v>-7.0869094520000004</v>
      </c>
      <c r="L118">
        <v>2.643833506</v>
      </c>
      <c r="M118">
        <v>0</v>
      </c>
      <c r="N118">
        <v>1.7641212223243301</v>
      </c>
      <c r="O118">
        <v>-7.1557802603198297</v>
      </c>
      <c r="P118">
        <v>153.14571101700099</v>
      </c>
      <c r="Q118">
        <v>0</v>
      </c>
      <c r="R118">
        <v>2.6165530079999999</v>
      </c>
      <c r="S118">
        <v>-6.0462877050000001</v>
      </c>
      <c r="T118">
        <v>49.921826680000002</v>
      </c>
      <c r="U118">
        <v>0</v>
      </c>
      <c r="V118">
        <v>4.6032269987097898</v>
      </c>
      <c r="W118">
        <v>-1.80866871998608</v>
      </c>
      <c r="X118">
        <v>50.8172374010027</v>
      </c>
    </row>
    <row r="119" spans="1:56" x14ac:dyDescent="0.4">
      <c r="A119">
        <v>0</v>
      </c>
      <c r="B119">
        <v>2.6901539470000002</v>
      </c>
      <c r="C119">
        <v>-3.8556970480000001</v>
      </c>
      <c r="D119">
        <v>0.482741741</v>
      </c>
      <c r="E119">
        <v>0</v>
      </c>
      <c r="F119">
        <v>2.2096911298597899</v>
      </c>
      <c r="G119">
        <v>-9.5685101595997804</v>
      </c>
      <c r="H119">
        <v>132.28518838505201</v>
      </c>
      <c r="I119">
        <v>0</v>
      </c>
      <c r="J119">
        <v>2.3583254070000002</v>
      </c>
      <c r="K119">
        <v>-5.1918196500000002</v>
      </c>
      <c r="L119">
        <v>5.1209325740000002</v>
      </c>
      <c r="M119">
        <v>0</v>
      </c>
      <c r="N119">
        <v>2.9549332229454599</v>
      </c>
      <c r="O119">
        <v>-1.8393859592877799</v>
      </c>
      <c r="P119">
        <v>36.205048375995801</v>
      </c>
      <c r="Q119">
        <v>0</v>
      </c>
      <c r="R119">
        <v>4.5361837549999997</v>
      </c>
      <c r="S119">
        <v>-1.111882321</v>
      </c>
      <c r="T119">
        <v>54.502428510000001</v>
      </c>
      <c r="U119">
        <v>0</v>
      </c>
      <c r="V119">
        <v>2.4629112157039499</v>
      </c>
      <c r="W119">
        <v>-3.02527941897256</v>
      </c>
      <c r="X119">
        <v>39.8517222929949</v>
      </c>
    </row>
    <row r="120" spans="1:56" x14ac:dyDescent="0.4">
      <c r="A120">
        <v>0</v>
      </c>
      <c r="B120">
        <v>3.3886434169999999</v>
      </c>
      <c r="C120">
        <v>-3.5380626629999998</v>
      </c>
      <c r="D120">
        <v>0.51899367600000001</v>
      </c>
      <c r="E120">
        <v>0</v>
      </c>
      <c r="F120">
        <v>2.68162818592825</v>
      </c>
      <c r="G120">
        <v>-9.9234117540979199</v>
      </c>
      <c r="H120">
        <v>4355.7051510449901</v>
      </c>
      <c r="I120">
        <v>0</v>
      </c>
      <c r="J120">
        <v>2.290877498</v>
      </c>
      <c r="K120">
        <v>-2.1794480580000002</v>
      </c>
      <c r="L120">
        <v>3.9865117909999999</v>
      </c>
      <c r="M120">
        <v>0</v>
      </c>
      <c r="N120">
        <v>2.0876880890717602</v>
      </c>
      <c r="O120">
        <v>-6.5729070047899896</v>
      </c>
      <c r="P120">
        <v>58.4574034529941</v>
      </c>
      <c r="Q120">
        <v>0</v>
      </c>
      <c r="R120">
        <v>2.791294347</v>
      </c>
      <c r="S120">
        <v>-7.5885850399999999</v>
      </c>
      <c r="T120">
        <v>56.447456780000003</v>
      </c>
      <c r="U120">
        <v>0</v>
      </c>
      <c r="V120">
        <v>2.32672488417488</v>
      </c>
      <c r="W120">
        <v>-5.0100959711336301</v>
      </c>
      <c r="X120">
        <v>39.4418749379983</v>
      </c>
    </row>
    <row r="121" spans="1:56" x14ac:dyDescent="0.4">
      <c r="A121">
        <v>0</v>
      </c>
      <c r="B121">
        <v>3.772525173</v>
      </c>
      <c r="C121">
        <v>-2.299165517</v>
      </c>
      <c r="D121">
        <v>0.34387554599999998</v>
      </c>
      <c r="E121">
        <v>0</v>
      </c>
      <c r="F121">
        <v>2.7042991243599301</v>
      </c>
      <c r="G121">
        <v>-7.5152157974231599</v>
      </c>
      <c r="H121">
        <v>215.24609386105999</v>
      </c>
      <c r="I121">
        <v>0</v>
      </c>
      <c r="J121">
        <v>1.939351442</v>
      </c>
      <c r="K121">
        <v>-7.9587769789999996</v>
      </c>
      <c r="L121">
        <v>4.5498951229999998</v>
      </c>
      <c r="M121">
        <v>0</v>
      </c>
      <c r="N121">
        <v>1.8339337663512101</v>
      </c>
      <c r="O121">
        <v>-9.3659963909814703</v>
      </c>
      <c r="P121">
        <v>75.078583431000794</v>
      </c>
      <c r="Q121">
        <v>0</v>
      </c>
      <c r="R121">
        <v>1.7169012509999999</v>
      </c>
      <c r="S121">
        <v>-9.5762299080000002</v>
      </c>
      <c r="T121">
        <v>83.818376200000003</v>
      </c>
      <c r="U121">
        <v>0</v>
      </c>
      <c r="V121">
        <v>2.7054271364635598</v>
      </c>
      <c r="W121">
        <v>-2.07484696512872</v>
      </c>
      <c r="X121">
        <v>35.612872397003201</v>
      </c>
    </row>
    <row r="122" spans="1:56" x14ac:dyDescent="0.4">
      <c r="A122">
        <v>0</v>
      </c>
      <c r="B122">
        <v>2.605348282</v>
      </c>
      <c r="C122">
        <v>-7.6004052959999999</v>
      </c>
      <c r="D122">
        <v>0.74945004000000004</v>
      </c>
      <c r="E122">
        <v>0</v>
      </c>
      <c r="F122">
        <v>2.6620797062531998</v>
      </c>
      <c r="G122">
        <v>-3.0009765451450598</v>
      </c>
      <c r="H122">
        <v>561.69170402106795</v>
      </c>
      <c r="I122">
        <v>0</v>
      </c>
      <c r="J122">
        <v>2.143572781</v>
      </c>
      <c r="K122">
        <v>-4.8236561250000003</v>
      </c>
      <c r="L122">
        <v>4.6258831579999997</v>
      </c>
      <c r="M122">
        <v>0</v>
      </c>
      <c r="N122">
        <v>1.92636729662228</v>
      </c>
      <c r="O122">
        <v>-8.1894321038307396</v>
      </c>
      <c r="P122">
        <v>111.98094493000001</v>
      </c>
      <c r="Q122">
        <v>0</v>
      </c>
      <c r="R122">
        <v>1.8121826910000001</v>
      </c>
      <c r="S122">
        <v>-9.3571388199999994</v>
      </c>
      <c r="T122">
        <v>83.916322410000006</v>
      </c>
      <c r="U122">
        <v>0</v>
      </c>
      <c r="V122">
        <v>4.7399105821082097</v>
      </c>
      <c r="W122">
        <v>-1.38050933399012</v>
      </c>
      <c r="X122">
        <v>34.423734315001603</v>
      </c>
    </row>
    <row r="123" spans="1:56" x14ac:dyDescent="0.4">
      <c r="A123">
        <v>0</v>
      </c>
      <c r="B123">
        <v>3.1805947909999999</v>
      </c>
      <c r="C123">
        <v>-7.1558938339999996</v>
      </c>
      <c r="D123">
        <v>0.37187284300000001</v>
      </c>
      <c r="E123">
        <v>0</v>
      </c>
      <c r="F123">
        <v>4.0444198692986504</v>
      </c>
      <c r="G123">
        <v>-3.78614073606271</v>
      </c>
      <c r="H123">
        <v>42.928106074919903</v>
      </c>
      <c r="I123">
        <v>0</v>
      </c>
      <c r="J123">
        <v>1.9414324119999999</v>
      </c>
      <c r="K123">
        <v>-7.503126205</v>
      </c>
      <c r="L123">
        <v>4.9069818859999996</v>
      </c>
      <c r="M123">
        <v>0</v>
      </c>
      <c r="N123">
        <v>3.2542576388686899</v>
      </c>
      <c r="O123">
        <v>-1.8090914162955201</v>
      </c>
      <c r="P123">
        <v>23.957336425002701</v>
      </c>
      <c r="Q123">
        <v>0</v>
      </c>
      <c r="R123">
        <v>2.4438866259999998</v>
      </c>
      <c r="S123">
        <v>-6.0259572090000004</v>
      </c>
      <c r="T123">
        <v>55.141137100000002</v>
      </c>
      <c r="U123">
        <v>0</v>
      </c>
      <c r="V123">
        <v>2.9920023037130399</v>
      </c>
      <c r="W123">
        <v>-2.11794345666691</v>
      </c>
      <c r="X123">
        <v>32.009662695985703</v>
      </c>
    </row>
    <row r="124" spans="1:56" x14ac:dyDescent="0.4">
      <c r="A124">
        <v>0</v>
      </c>
      <c r="B124">
        <v>2.9879598810000001</v>
      </c>
      <c r="C124">
        <v>-7.3228637040000004</v>
      </c>
      <c r="D124">
        <v>0.44125693799999999</v>
      </c>
      <c r="E124">
        <v>0</v>
      </c>
      <c r="F124">
        <v>3.8393195393318198</v>
      </c>
      <c r="G124">
        <v>-2.25213661483071</v>
      </c>
      <c r="H124">
        <v>70.900766701903194</v>
      </c>
      <c r="I124">
        <v>0</v>
      </c>
      <c r="J124">
        <v>2.1460744950000001</v>
      </c>
      <c r="K124">
        <v>-6.8465821309999999</v>
      </c>
      <c r="L124">
        <v>3.729644548</v>
      </c>
      <c r="M124">
        <v>0</v>
      </c>
      <c r="N124">
        <v>2.1024899121745402</v>
      </c>
      <c r="O124">
        <v>-9.6109656576209996</v>
      </c>
      <c r="P124">
        <v>65.384848221998197</v>
      </c>
      <c r="Q124">
        <v>0</v>
      </c>
      <c r="R124">
        <v>3.098158024</v>
      </c>
      <c r="S124">
        <v>-6.1930979739999996</v>
      </c>
      <c r="T124">
        <v>55.403248779999998</v>
      </c>
      <c r="U124">
        <v>0</v>
      </c>
      <c r="V124">
        <v>2.3395813792370701</v>
      </c>
      <c r="W124">
        <v>-1.67801690587486</v>
      </c>
      <c r="X124">
        <v>31.522724605994799</v>
      </c>
    </row>
    <row r="125" spans="1:56" x14ac:dyDescent="0.4">
      <c r="A125">
        <v>0</v>
      </c>
      <c r="B125">
        <v>2.9032337849999998</v>
      </c>
      <c r="C125">
        <v>-1.5068369749999999</v>
      </c>
      <c r="D125">
        <v>0.499422331</v>
      </c>
      <c r="E125">
        <v>0</v>
      </c>
      <c r="F125">
        <v>1.46494230087774</v>
      </c>
      <c r="G125">
        <v>-6.1200824194532402</v>
      </c>
      <c r="H125">
        <v>69.824264524038796</v>
      </c>
      <c r="I125">
        <v>0</v>
      </c>
      <c r="J125">
        <v>2.9952162659999999</v>
      </c>
      <c r="K125">
        <v>-1.8215198459999999</v>
      </c>
      <c r="L125">
        <v>2.6752869530000001</v>
      </c>
      <c r="M125">
        <v>0</v>
      </c>
      <c r="N125">
        <v>2.3336602559575601</v>
      </c>
      <c r="O125">
        <v>-7.3468348371032199</v>
      </c>
      <c r="P125">
        <v>48.258737800999299</v>
      </c>
      <c r="Q125">
        <v>0</v>
      </c>
      <c r="R125">
        <v>2.1422544769999998</v>
      </c>
      <c r="S125">
        <v>-8.4718884770000003</v>
      </c>
      <c r="T125">
        <v>47.467671850000002</v>
      </c>
      <c r="U125">
        <v>0</v>
      </c>
      <c r="V125">
        <v>4.0186294026922802</v>
      </c>
      <c r="W125">
        <v>-1.23745604742757</v>
      </c>
      <c r="X125">
        <v>30.211623527982699</v>
      </c>
    </row>
    <row r="126" spans="1:56" x14ac:dyDescent="0.4">
      <c r="A126">
        <v>0</v>
      </c>
      <c r="B126">
        <v>2.2960228069999999</v>
      </c>
      <c r="C126">
        <v>-4.472146672</v>
      </c>
      <c r="D126">
        <v>0.63303124499999996</v>
      </c>
      <c r="E126">
        <v>0</v>
      </c>
      <c r="F126">
        <v>3.17726037238128</v>
      </c>
      <c r="G126">
        <v>-7.2795415557620702</v>
      </c>
      <c r="H126">
        <v>68.566200532019096</v>
      </c>
      <c r="I126">
        <v>0</v>
      </c>
      <c r="J126">
        <v>2.4245887449999999</v>
      </c>
      <c r="K126">
        <v>-6.3854005730000001</v>
      </c>
      <c r="L126">
        <v>4.5409595549999997</v>
      </c>
      <c r="M126">
        <v>0</v>
      </c>
      <c r="N126">
        <v>2.46294460327915</v>
      </c>
      <c r="O126">
        <v>-6.2295560796411404</v>
      </c>
      <c r="P126">
        <v>55.494062343997903</v>
      </c>
      <c r="Q126">
        <v>0</v>
      </c>
      <c r="R126">
        <v>2.4420512419999998</v>
      </c>
      <c r="S126">
        <v>-2.043774457</v>
      </c>
      <c r="T126">
        <v>49.019442859999998</v>
      </c>
      <c r="U126">
        <v>0</v>
      </c>
      <c r="V126">
        <v>2.55559750129345</v>
      </c>
      <c r="W126">
        <v>-2.7533817648970298</v>
      </c>
      <c r="X126">
        <v>25.022641986957701</v>
      </c>
    </row>
    <row r="127" spans="1:56" x14ac:dyDescent="0.4">
      <c r="A127">
        <v>0</v>
      </c>
      <c r="B127">
        <v>2.1251631089999998</v>
      </c>
      <c r="C127">
        <v>-5.6220178629999999</v>
      </c>
      <c r="D127">
        <v>0.89154129299999996</v>
      </c>
      <c r="E127">
        <v>0</v>
      </c>
      <c r="F127">
        <v>2.4370793426518702</v>
      </c>
      <c r="G127">
        <v>-1.4564155945871999</v>
      </c>
      <c r="H127">
        <v>12.383293666876799</v>
      </c>
      <c r="I127">
        <v>0</v>
      </c>
      <c r="J127">
        <v>2.3593332349999998</v>
      </c>
      <c r="K127">
        <v>-6.7265943620000002</v>
      </c>
      <c r="L127">
        <v>4.3588568260000002</v>
      </c>
      <c r="M127">
        <v>0</v>
      </c>
      <c r="N127">
        <v>1.88717248527061</v>
      </c>
      <c r="O127">
        <v>-7.97694728737254</v>
      </c>
      <c r="P127">
        <v>120.025847778</v>
      </c>
      <c r="Q127">
        <v>0</v>
      </c>
      <c r="R127">
        <v>2.7264057510000002</v>
      </c>
      <c r="S127">
        <v>-8.2017842339999998</v>
      </c>
      <c r="T127">
        <v>54.016945280000002</v>
      </c>
      <c r="U127">
        <v>0</v>
      </c>
      <c r="V127">
        <v>2.69389475086333</v>
      </c>
      <c r="W127">
        <v>-2.3596550642568799</v>
      </c>
      <c r="X127">
        <v>24.973982760973701</v>
      </c>
    </row>
    <row r="128" spans="1:56" x14ac:dyDescent="0.4">
      <c r="A128">
        <v>0</v>
      </c>
      <c r="B128">
        <v>3.772525173</v>
      </c>
      <c r="C128">
        <v>-2.299165517</v>
      </c>
      <c r="D128">
        <v>0.475803955</v>
      </c>
      <c r="E128">
        <v>0</v>
      </c>
      <c r="F128">
        <v>1.9705463093706601</v>
      </c>
      <c r="G128">
        <v>-7.14735483023225</v>
      </c>
      <c r="H128">
        <v>39.922713285079197</v>
      </c>
      <c r="I128">
        <v>0</v>
      </c>
      <c r="J128">
        <v>1.913407013</v>
      </c>
      <c r="K128">
        <v>-6.8206765410000001</v>
      </c>
      <c r="L128">
        <v>5.2030465970000002</v>
      </c>
      <c r="M128">
        <v>0</v>
      </c>
      <c r="N128">
        <v>1.6875175032365799</v>
      </c>
      <c r="O128">
        <v>-8.4697862958205707</v>
      </c>
      <c r="P128">
        <v>91.515308875001196</v>
      </c>
      <c r="Q128">
        <v>0</v>
      </c>
      <c r="R128">
        <v>1.820709911</v>
      </c>
      <c r="S128">
        <v>-9.5383432139999993</v>
      </c>
      <c r="T128">
        <v>53.70622487</v>
      </c>
      <c r="U128">
        <v>0</v>
      </c>
      <c r="V128">
        <v>4.4676503778352004</v>
      </c>
      <c r="W128">
        <v>-1.1127411796220701</v>
      </c>
      <c r="X128">
        <v>22.059792186017098</v>
      </c>
    </row>
    <row r="129" spans="1:24" x14ac:dyDescent="0.4">
      <c r="A129">
        <v>0</v>
      </c>
      <c r="B129">
        <v>1.8198159899999999</v>
      </c>
      <c r="C129">
        <v>-5.1659964199999999</v>
      </c>
      <c r="D129">
        <v>0.45483500199999999</v>
      </c>
      <c r="E129">
        <v>0</v>
      </c>
      <c r="F129">
        <v>2.7857701153230701</v>
      </c>
      <c r="G129">
        <v>-9.9341614863251699</v>
      </c>
      <c r="H129">
        <v>84.219402532093198</v>
      </c>
      <c r="I129">
        <v>0</v>
      </c>
      <c r="J129">
        <v>3.4241123070000001</v>
      </c>
      <c r="K129">
        <v>-1.6041186119999999</v>
      </c>
      <c r="L129">
        <v>4.4236650920000002</v>
      </c>
      <c r="M129">
        <v>0</v>
      </c>
      <c r="N129">
        <v>1.7502286787033701</v>
      </c>
      <c r="O129">
        <v>-6.75934888478786</v>
      </c>
      <c r="P129">
        <v>171.721486928996</v>
      </c>
      <c r="Q129">
        <v>0</v>
      </c>
      <c r="R129">
        <v>1.7327217829999999</v>
      </c>
      <c r="S129">
        <v>-7.9370849420000003</v>
      </c>
      <c r="T129">
        <v>80.513947160000001</v>
      </c>
      <c r="U129">
        <v>0</v>
      </c>
      <c r="V129">
        <v>3.8085563179571</v>
      </c>
      <c r="W129">
        <v>-1.03545371915604</v>
      </c>
      <c r="X129">
        <v>20.610510478028999</v>
      </c>
    </row>
    <row r="130" spans="1:24" x14ac:dyDescent="0.4">
      <c r="A130">
        <v>0</v>
      </c>
      <c r="B130">
        <v>3.314555366</v>
      </c>
      <c r="C130">
        <v>-2.6809825549999999</v>
      </c>
      <c r="D130">
        <v>0.53574669200000002</v>
      </c>
      <c r="E130">
        <v>0</v>
      </c>
      <c r="F130">
        <v>3.6093548162084499</v>
      </c>
      <c r="G130">
        <v>-2.1378897052132899</v>
      </c>
      <c r="H130">
        <v>26.406768128043002</v>
      </c>
      <c r="I130">
        <v>0</v>
      </c>
      <c r="J130">
        <v>2.2068154799999999</v>
      </c>
      <c r="K130">
        <v>-5.5258579579999996</v>
      </c>
      <c r="L130">
        <v>3.816913708</v>
      </c>
      <c r="M130">
        <v>0</v>
      </c>
      <c r="N130">
        <v>2.8234267774820898</v>
      </c>
      <c r="O130">
        <v>-4.4688783801269301</v>
      </c>
      <c r="P130">
        <v>26.232272391003701</v>
      </c>
      <c r="Q130">
        <v>0</v>
      </c>
      <c r="R130">
        <v>2.2987122090000001</v>
      </c>
      <c r="S130">
        <v>-7.878688768</v>
      </c>
      <c r="T130">
        <v>83.346573699999993</v>
      </c>
      <c r="U130">
        <v>0</v>
      </c>
      <c r="V130">
        <v>2.23275804632451</v>
      </c>
      <c r="W130">
        <v>-1.8419761683567299</v>
      </c>
      <c r="X130">
        <v>19.449918644007901</v>
      </c>
    </row>
    <row r="131" spans="1:24" x14ac:dyDescent="0.4">
      <c r="A131">
        <v>0</v>
      </c>
      <c r="B131">
        <v>2.5938773159999999</v>
      </c>
      <c r="C131">
        <v>-7.5843928910000002</v>
      </c>
      <c r="D131">
        <v>0.78900619999999999</v>
      </c>
      <c r="E131">
        <v>0</v>
      </c>
      <c r="F131">
        <v>2.58379557543154</v>
      </c>
      <c r="G131">
        <v>-9.9604488251073207</v>
      </c>
      <c r="H131">
        <v>119.533160476014</v>
      </c>
      <c r="I131">
        <v>0</v>
      </c>
      <c r="J131">
        <v>1.978933638</v>
      </c>
      <c r="K131">
        <v>-5.700350051</v>
      </c>
      <c r="L131">
        <v>4.139500774</v>
      </c>
      <c r="M131">
        <v>0</v>
      </c>
      <c r="N131">
        <v>2.4157489045034999</v>
      </c>
      <c r="O131">
        <v>-6.62630484932376</v>
      </c>
      <c r="P131">
        <v>85.039684161994899</v>
      </c>
      <c r="Q131">
        <v>0</v>
      </c>
      <c r="R131">
        <v>2.1490996789999999</v>
      </c>
      <c r="S131">
        <v>-8.6652981849999993</v>
      </c>
      <c r="T131">
        <v>56.613902260000003</v>
      </c>
      <c r="U131">
        <v>0</v>
      </c>
      <c r="V131">
        <v>2.8821908522874802</v>
      </c>
      <c r="W131">
        <v>-2.3944943779913301</v>
      </c>
      <c r="X131">
        <v>18.354701897013001</v>
      </c>
    </row>
    <row r="132" spans="1:24" x14ac:dyDescent="0.4">
      <c r="A132">
        <v>0</v>
      </c>
      <c r="B132">
        <v>2.3630374189999999</v>
      </c>
      <c r="C132">
        <v>-3.7021623410000002</v>
      </c>
      <c r="D132">
        <v>0.52452571699999995</v>
      </c>
      <c r="E132">
        <v>0</v>
      </c>
      <c r="F132">
        <v>3.6546035741969098</v>
      </c>
      <c r="G132">
        <v>-2.6445606519907199</v>
      </c>
      <c r="H132">
        <v>29.284408672945499</v>
      </c>
      <c r="I132">
        <v>0</v>
      </c>
      <c r="J132">
        <v>2.4456197340000001</v>
      </c>
      <c r="K132">
        <v>-5.3259897829999998</v>
      </c>
      <c r="L132">
        <v>2.8590120460000001</v>
      </c>
      <c r="M132">
        <v>0</v>
      </c>
      <c r="N132">
        <v>1.5527033778128401</v>
      </c>
      <c r="O132">
        <v>-8.3295060732265007</v>
      </c>
      <c r="P132">
        <v>69.199354746000594</v>
      </c>
      <c r="Q132">
        <v>0</v>
      </c>
      <c r="R132">
        <v>1.940815299</v>
      </c>
      <c r="S132">
        <v>-8.2854685200000002</v>
      </c>
      <c r="T132">
        <v>49.511020979999998</v>
      </c>
      <c r="U132">
        <v>0</v>
      </c>
      <c r="V132">
        <v>2.3803895486187101</v>
      </c>
      <c r="W132">
        <v>-1.61990233999205</v>
      </c>
      <c r="X132">
        <v>13.685816372046199</v>
      </c>
    </row>
    <row r="133" spans="1:24" x14ac:dyDescent="0.4">
      <c r="A133">
        <v>0</v>
      </c>
      <c r="B133">
        <v>2.4446047019999999</v>
      </c>
      <c r="C133">
        <v>-5.623913892</v>
      </c>
      <c r="D133">
        <v>0.77944299299999997</v>
      </c>
      <c r="E133">
        <v>0</v>
      </c>
      <c r="F133">
        <v>2.8905686904550101</v>
      </c>
      <c r="G133">
        <v>-7.6873828756486002</v>
      </c>
      <c r="H133">
        <v>714.76281851902604</v>
      </c>
      <c r="I133">
        <v>0</v>
      </c>
      <c r="J133">
        <v>2.0432649409999999</v>
      </c>
      <c r="K133">
        <v>-7.2060504480000001</v>
      </c>
      <c r="L133">
        <v>4.2778060050000004</v>
      </c>
      <c r="M133">
        <v>0</v>
      </c>
      <c r="N133">
        <v>2.4631959564389998</v>
      </c>
      <c r="O133">
        <v>-3.4372429396260999</v>
      </c>
      <c r="P133">
        <v>34.533348157005001</v>
      </c>
      <c r="Q133">
        <v>0</v>
      </c>
      <c r="R133">
        <v>1.865313277</v>
      </c>
      <c r="S133">
        <v>-8.2443342929999996</v>
      </c>
      <c r="T133">
        <v>79.290795090000003</v>
      </c>
      <c r="U133">
        <v>0</v>
      </c>
      <c r="V133">
        <v>2.31048017843964</v>
      </c>
      <c r="W133">
        <v>-1.7029818296261701</v>
      </c>
      <c r="X133">
        <v>12.1948704620008</v>
      </c>
    </row>
    <row r="134" spans="1:24" x14ac:dyDescent="0.4">
      <c r="A134">
        <v>0</v>
      </c>
      <c r="B134">
        <v>1.7955076299999999</v>
      </c>
      <c r="C134">
        <v>-4.6128136619999998</v>
      </c>
      <c r="D134">
        <v>0.39977080399999998</v>
      </c>
      <c r="E134">
        <v>0</v>
      </c>
      <c r="F134">
        <v>2.6116801396726701</v>
      </c>
      <c r="G134">
        <v>-5.9492095604014201</v>
      </c>
      <c r="H134">
        <v>55.6871884269639</v>
      </c>
      <c r="I134">
        <v>0</v>
      </c>
      <c r="J134">
        <v>1.7897200369999999</v>
      </c>
      <c r="K134">
        <v>-8.0379477250000004</v>
      </c>
      <c r="L134">
        <v>5.2615593829999998</v>
      </c>
      <c r="M134">
        <v>0</v>
      </c>
      <c r="N134">
        <v>1.8730439543427</v>
      </c>
      <c r="O134">
        <v>-9.2124441148068605</v>
      </c>
      <c r="P134">
        <v>71.464488170000493</v>
      </c>
      <c r="Q134">
        <v>0</v>
      </c>
      <c r="R134">
        <v>3.0099445720000002</v>
      </c>
      <c r="S134">
        <v>-7.3073472949999996</v>
      </c>
      <c r="T134">
        <v>57.267558940000001</v>
      </c>
      <c r="U134">
        <v>0</v>
      </c>
      <c r="V134">
        <v>2.2390213392545699</v>
      </c>
      <c r="W134">
        <v>-1.84098201606234</v>
      </c>
      <c r="X134">
        <v>12.0741918170242</v>
      </c>
    </row>
    <row r="135" spans="1:24" x14ac:dyDescent="0.4">
      <c r="A135">
        <v>0</v>
      </c>
      <c r="B135">
        <v>1.9904520020000001</v>
      </c>
      <c r="C135">
        <v>-1.2342653889999999</v>
      </c>
      <c r="D135">
        <v>0.48115752899999997</v>
      </c>
      <c r="E135">
        <v>0</v>
      </c>
      <c r="F135">
        <v>2.4145005354511899</v>
      </c>
      <c r="G135">
        <v>-9.9689154539111193</v>
      </c>
      <c r="H135">
        <v>94.322846278082494</v>
      </c>
      <c r="I135">
        <v>0</v>
      </c>
      <c r="J135">
        <v>1.8959256950000001</v>
      </c>
      <c r="K135">
        <v>-6.2991141219999998</v>
      </c>
      <c r="L135">
        <v>4.0816268219999996</v>
      </c>
      <c r="M135">
        <v>0</v>
      </c>
      <c r="N135">
        <v>1.8975165958637801</v>
      </c>
      <c r="O135">
        <v>-7.7082581646963497</v>
      </c>
      <c r="P135">
        <v>57.634722017995898</v>
      </c>
      <c r="Q135">
        <v>0</v>
      </c>
      <c r="R135">
        <v>4.2037804650000004</v>
      </c>
      <c r="S135">
        <v>-3.6576143170000002</v>
      </c>
      <c r="T135">
        <v>54.817947480000001</v>
      </c>
      <c r="U135">
        <v>0</v>
      </c>
      <c r="V135">
        <v>4.0312956809611302</v>
      </c>
      <c r="W135">
        <v>-0.81913006776455699</v>
      </c>
      <c r="X135">
        <v>11.993366954033201</v>
      </c>
    </row>
    <row r="136" spans="1:24" x14ac:dyDescent="0.4">
      <c r="A136">
        <v>0</v>
      </c>
      <c r="B136">
        <v>1.7113022819999999</v>
      </c>
      <c r="C136">
        <v>-1.6031136100000001</v>
      </c>
      <c r="D136">
        <v>0.69260266299999995</v>
      </c>
      <c r="E136">
        <v>0</v>
      </c>
      <c r="F136">
        <v>3.5841053821279698</v>
      </c>
      <c r="G136">
        <v>-7.22922196322759</v>
      </c>
      <c r="H136">
        <v>330.814925708109</v>
      </c>
      <c r="I136">
        <v>0</v>
      </c>
      <c r="J136">
        <v>2.5066116209999998</v>
      </c>
      <c r="K136">
        <v>-3.1695543349999999</v>
      </c>
      <c r="L136">
        <v>4.8333500469999997</v>
      </c>
      <c r="M136">
        <v>0</v>
      </c>
      <c r="N136">
        <v>2.5881461213909001</v>
      </c>
      <c r="O136">
        <v>-1.6658276412267301</v>
      </c>
      <c r="P136">
        <v>8.0236079519963805</v>
      </c>
      <c r="Q136">
        <v>0</v>
      </c>
      <c r="R136">
        <v>1.9690853399999999</v>
      </c>
      <c r="S136">
        <v>-8.8272057369999999</v>
      </c>
      <c r="T136">
        <v>54.33882698</v>
      </c>
      <c r="U136">
        <v>0</v>
      </c>
      <c r="V136">
        <v>1.7104097908788001</v>
      </c>
      <c r="W136">
        <v>-1.27847175405265</v>
      </c>
      <c r="X136">
        <v>10.0196261550008</v>
      </c>
    </row>
    <row r="137" spans="1:24" x14ac:dyDescent="0.4">
      <c r="A137">
        <v>0</v>
      </c>
      <c r="B137">
        <v>2.4880035829999998</v>
      </c>
      <c r="C137">
        <v>-2.3760058019999999</v>
      </c>
      <c r="D137">
        <v>0.62340063000000001</v>
      </c>
      <c r="E137">
        <v>0</v>
      </c>
      <c r="F137">
        <v>2.3392949205919802</v>
      </c>
      <c r="G137">
        <v>-3.6404863083150101</v>
      </c>
      <c r="H137">
        <v>31.4691772439982</v>
      </c>
      <c r="I137">
        <v>0</v>
      </c>
      <c r="J137">
        <v>1.9168627979999999</v>
      </c>
      <c r="K137">
        <v>-7.6741149059999998</v>
      </c>
      <c r="L137">
        <v>2.5408695680000002</v>
      </c>
      <c r="M137">
        <v>0</v>
      </c>
      <c r="N137">
        <v>2.0991262601461398</v>
      </c>
      <c r="O137">
        <v>-6.09660953434188</v>
      </c>
      <c r="P137">
        <v>59.572175078996203</v>
      </c>
      <c r="Q137">
        <v>0</v>
      </c>
      <c r="R137">
        <v>2.4119910739999999</v>
      </c>
      <c r="S137">
        <v>-5.4470816019999999</v>
      </c>
      <c r="T137">
        <v>48.751368859999999</v>
      </c>
      <c r="U137">
        <v>0</v>
      </c>
      <c r="V137">
        <v>3.0533331347033501</v>
      </c>
      <c r="W137">
        <v>-0.69200653991404404</v>
      </c>
      <c r="X137">
        <v>9.9028042959980596</v>
      </c>
    </row>
    <row r="138" spans="1:24" x14ac:dyDescent="0.4">
      <c r="A138">
        <v>0</v>
      </c>
      <c r="B138">
        <v>2.2960228069999999</v>
      </c>
      <c r="C138">
        <v>-4.472146672</v>
      </c>
      <c r="D138">
        <v>0.66945951999999997</v>
      </c>
      <c r="E138">
        <v>0</v>
      </c>
      <c r="F138">
        <v>2.9196715254472201</v>
      </c>
      <c r="G138">
        <v>-9.6936414093058207</v>
      </c>
      <c r="H138">
        <v>141.241574330953</v>
      </c>
      <c r="I138">
        <v>0</v>
      </c>
      <c r="J138">
        <v>2.3224192449999999</v>
      </c>
      <c r="K138">
        <v>-6.7615518440000004</v>
      </c>
      <c r="L138">
        <v>4.1764438879999997</v>
      </c>
      <c r="M138">
        <v>0</v>
      </c>
      <c r="N138">
        <v>2.3564932099973102</v>
      </c>
      <c r="O138">
        <v>-4.6347270342422799</v>
      </c>
      <c r="P138">
        <v>53.241571522004897</v>
      </c>
      <c r="Q138">
        <v>0</v>
      </c>
      <c r="R138">
        <v>1.848141458</v>
      </c>
      <c r="S138">
        <v>-9.4837805090000007</v>
      </c>
      <c r="T138">
        <v>47.616516959999998</v>
      </c>
      <c r="U138">
        <v>0</v>
      </c>
      <c r="V138">
        <v>2.4913165237956298</v>
      </c>
      <c r="W138">
        <v>-0.53272477046519395</v>
      </c>
      <c r="X138">
        <v>9.8348470970086002</v>
      </c>
    </row>
    <row r="139" spans="1:24" x14ac:dyDescent="0.4">
      <c r="A139">
        <v>0</v>
      </c>
      <c r="B139">
        <v>2.12918319</v>
      </c>
      <c r="C139">
        <v>-6.0476030950000004</v>
      </c>
      <c r="D139">
        <v>0.75324621999999997</v>
      </c>
      <c r="E139">
        <v>0</v>
      </c>
      <c r="F139">
        <v>1.96858940842575</v>
      </c>
      <c r="G139">
        <v>-6.0997657466025998</v>
      </c>
      <c r="H139">
        <v>30.0630387819837</v>
      </c>
      <c r="I139">
        <v>0</v>
      </c>
      <c r="J139">
        <v>2.5049762200000001</v>
      </c>
      <c r="K139">
        <v>-3.3752293139999998</v>
      </c>
      <c r="L139">
        <v>3.8963663180000001</v>
      </c>
      <c r="M139">
        <v>0</v>
      </c>
      <c r="N139">
        <v>2.1466009465288098</v>
      </c>
      <c r="O139">
        <v>-0.92864539393085099</v>
      </c>
      <c r="P139">
        <v>4.4734854299967903</v>
      </c>
      <c r="Q139">
        <v>0</v>
      </c>
      <c r="R139">
        <v>2.4323586270000002</v>
      </c>
      <c r="S139">
        <v>-5.997313202</v>
      </c>
      <c r="T139">
        <v>47.642672490000002</v>
      </c>
      <c r="U139">
        <v>0</v>
      </c>
      <c r="V139">
        <v>1.69743404562233</v>
      </c>
      <c r="W139">
        <v>-1.2905314544900099</v>
      </c>
      <c r="X139">
        <v>8.9689575660013308</v>
      </c>
    </row>
    <row r="140" spans="1:24" x14ac:dyDescent="0.4">
      <c r="A140">
        <v>0</v>
      </c>
      <c r="B140">
        <v>3.1963692799999999</v>
      </c>
      <c r="C140">
        <v>-1.7062923780000001</v>
      </c>
      <c r="D140">
        <v>0.476124826</v>
      </c>
      <c r="E140">
        <v>0</v>
      </c>
      <c r="F140">
        <v>2.1331391653442102</v>
      </c>
      <c r="G140">
        <v>-5.4968135352678598</v>
      </c>
      <c r="H140">
        <v>68.815112723968895</v>
      </c>
      <c r="I140">
        <v>0</v>
      </c>
      <c r="J140">
        <v>2.0127343579999999</v>
      </c>
      <c r="K140">
        <v>-6.2858955559999998</v>
      </c>
      <c r="L140">
        <v>4.577485652</v>
      </c>
      <c r="M140">
        <v>0</v>
      </c>
      <c r="N140">
        <v>2.0935957091600002</v>
      </c>
      <c r="O140">
        <v>-6.1422065154855501</v>
      </c>
      <c r="P140">
        <v>38.783321174996601</v>
      </c>
      <c r="Q140">
        <v>0</v>
      </c>
      <c r="R140">
        <v>2.4334382149999998</v>
      </c>
      <c r="S140">
        <v>-7.2739828480000002</v>
      </c>
      <c r="T140">
        <v>55.104670929999997</v>
      </c>
      <c r="U140">
        <v>0</v>
      </c>
      <c r="V140">
        <v>2.5136690379915501</v>
      </c>
      <c r="W140">
        <v>-0.50689585190417097</v>
      </c>
      <c r="X140">
        <v>6.0456538109574396</v>
      </c>
    </row>
    <row r="141" spans="1:24" x14ac:dyDescent="0.4">
      <c r="A141">
        <v>0</v>
      </c>
      <c r="B141">
        <v>3.1775430060000001</v>
      </c>
      <c r="C141">
        <v>-2.3766950819999999</v>
      </c>
      <c r="D141">
        <v>0.42259466600000001</v>
      </c>
      <c r="E141">
        <v>0</v>
      </c>
      <c r="F141">
        <v>2.80494595471079</v>
      </c>
      <c r="G141">
        <v>-1.66347594536046</v>
      </c>
      <c r="H141">
        <v>13.6967018458526</v>
      </c>
      <c r="I141">
        <v>0</v>
      </c>
      <c r="J141">
        <v>2.795496494</v>
      </c>
      <c r="K141">
        <v>-1.4195394619999999</v>
      </c>
      <c r="L141">
        <v>4.3981706420000002</v>
      </c>
      <c r="M141">
        <v>0</v>
      </c>
      <c r="N141">
        <v>2.1323612725762899</v>
      </c>
      <c r="O141">
        <v>-4.7828785546001402</v>
      </c>
      <c r="P141">
        <v>31.115620880002002</v>
      </c>
    </row>
    <row r="142" spans="1:24" x14ac:dyDescent="0.4">
      <c r="A142">
        <v>0</v>
      </c>
      <c r="B142">
        <v>3.5755010970000001</v>
      </c>
      <c r="C142">
        <v>-5.1985032960000002</v>
      </c>
      <c r="D142">
        <v>0.434633308</v>
      </c>
      <c r="E142">
        <v>0</v>
      </c>
      <c r="F142">
        <v>3.2000749877085499</v>
      </c>
      <c r="G142">
        <v>-2.3521751325902098</v>
      </c>
      <c r="H142">
        <v>39.890790011966601</v>
      </c>
      <c r="I142">
        <v>0</v>
      </c>
      <c r="J142">
        <v>2.0312576770000002</v>
      </c>
      <c r="K142">
        <v>-5.7003485930000002</v>
      </c>
      <c r="L142">
        <v>4.7090767729999996</v>
      </c>
      <c r="M142">
        <v>0</v>
      </c>
      <c r="N142">
        <v>2.79518621016258</v>
      </c>
      <c r="O142">
        <v>-4.4176425547550497</v>
      </c>
      <c r="P142">
        <v>58.107028202997697</v>
      </c>
    </row>
    <row r="143" spans="1:24" x14ac:dyDescent="0.4">
      <c r="A143">
        <v>0</v>
      </c>
      <c r="B143">
        <v>2.1612481309999998</v>
      </c>
      <c r="C143">
        <v>-6.4389616299999997</v>
      </c>
      <c r="D143">
        <v>0.60731771499999998</v>
      </c>
      <c r="E143">
        <v>0</v>
      </c>
      <c r="F143">
        <v>3.5374289328923401</v>
      </c>
      <c r="G143">
        <v>-5.59400065121162</v>
      </c>
      <c r="H143">
        <v>88.693725105142207</v>
      </c>
      <c r="I143">
        <v>0</v>
      </c>
      <c r="J143">
        <v>2.5288237549999999</v>
      </c>
      <c r="K143">
        <v>-4.942428434</v>
      </c>
      <c r="L143">
        <v>5.5892538370000002</v>
      </c>
      <c r="M143">
        <v>0</v>
      </c>
      <c r="N143">
        <v>2.77727076404198</v>
      </c>
      <c r="O143">
        <v>-3.2266162486323799</v>
      </c>
      <c r="P143">
        <v>33.7111965500007</v>
      </c>
    </row>
    <row r="144" spans="1:24" x14ac:dyDescent="0.4">
      <c r="A144">
        <v>0</v>
      </c>
      <c r="B144">
        <v>2.9879598810000001</v>
      </c>
      <c r="C144">
        <v>-7.3228637040000004</v>
      </c>
      <c r="D144">
        <v>0.38866334600000002</v>
      </c>
      <c r="E144">
        <v>0</v>
      </c>
      <c r="F144">
        <v>2.7568779373971601</v>
      </c>
      <c r="G144">
        <v>-9.7397454646892108</v>
      </c>
      <c r="H144">
        <v>110.499642004957</v>
      </c>
      <c r="I144">
        <v>0</v>
      </c>
      <c r="J144">
        <v>3.16750847</v>
      </c>
      <c r="K144">
        <v>-1.0129174999999999</v>
      </c>
      <c r="L144">
        <v>4.4915845020000003</v>
      </c>
      <c r="M144">
        <v>0</v>
      </c>
      <c r="N144">
        <v>2.0177682441945</v>
      </c>
      <c r="O144">
        <v>-6.6468737493023502</v>
      </c>
      <c r="P144">
        <v>76.686220331997902</v>
      </c>
    </row>
    <row r="145" spans="1:16" x14ac:dyDescent="0.4">
      <c r="A145">
        <v>0</v>
      </c>
      <c r="B145">
        <v>3.4664954610000001</v>
      </c>
      <c r="C145">
        <v>-2.4082538429999998</v>
      </c>
      <c r="D145">
        <v>0.52670332099999995</v>
      </c>
      <c r="E145">
        <v>0</v>
      </c>
      <c r="F145">
        <v>2.7265128933352298</v>
      </c>
      <c r="G145">
        <v>-6.7057410479969999</v>
      </c>
      <c r="H145">
        <v>68.607730540912598</v>
      </c>
      <c r="I145">
        <v>0</v>
      </c>
      <c r="J145">
        <v>2.2427567439999998</v>
      </c>
      <c r="K145">
        <v>-5.3821385360000003</v>
      </c>
      <c r="L145">
        <v>4.5825052130000001</v>
      </c>
      <c r="M145">
        <v>0</v>
      </c>
      <c r="N145">
        <v>2.8622311061725001</v>
      </c>
      <c r="O145">
        <v>-2.67743701121515</v>
      </c>
      <c r="P145">
        <v>23.920221111002299</v>
      </c>
    </row>
    <row r="146" spans="1:16" x14ac:dyDescent="0.4">
      <c r="A146">
        <v>0</v>
      </c>
      <c r="B146">
        <v>3.772525173</v>
      </c>
      <c r="C146">
        <v>-2.299165517</v>
      </c>
      <c r="D146">
        <v>0.485795955</v>
      </c>
      <c r="E146">
        <v>0</v>
      </c>
      <c r="F146">
        <v>3.2925569553410599</v>
      </c>
      <c r="G146">
        <v>-2.1733087723107301</v>
      </c>
      <c r="H146">
        <v>28.3312567770481</v>
      </c>
      <c r="I146">
        <v>0</v>
      </c>
      <c r="J146">
        <v>2.0435165780000002</v>
      </c>
      <c r="K146">
        <v>-5.4970649729999996</v>
      </c>
      <c r="L146">
        <v>4.1386510430000003</v>
      </c>
      <c r="M146">
        <v>0</v>
      </c>
      <c r="N146">
        <v>1.6876866256363801</v>
      </c>
      <c r="O146">
        <v>-8.7060488971967196</v>
      </c>
      <c r="P146">
        <v>91.048624427996401</v>
      </c>
    </row>
    <row r="147" spans="1:16" x14ac:dyDescent="0.4">
      <c r="A147">
        <v>0</v>
      </c>
      <c r="B147">
        <v>3.5755010970000001</v>
      </c>
      <c r="C147">
        <v>-5.1985032960000002</v>
      </c>
      <c r="D147">
        <v>0.44540036100000002</v>
      </c>
      <c r="E147">
        <v>0</v>
      </c>
      <c r="F147">
        <v>3.5840169867734102</v>
      </c>
      <c r="G147">
        <v>-2.1777367577344999</v>
      </c>
      <c r="H147">
        <v>31.391937569947899</v>
      </c>
      <c r="I147">
        <v>0</v>
      </c>
      <c r="J147">
        <v>2.8207515509999999</v>
      </c>
      <c r="K147">
        <v>-4.399572279</v>
      </c>
      <c r="L147">
        <v>2.8992127089999999</v>
      </c>
      <c r="M147">
        <v>0</v>
      </c>
      <c r="N147">
        <v>2.7621849695458498</v>
      </c>
      <c r="O147">
        <v>-5.9949852342935301</v>
      </c>
      <c r="P147">
        <v>72.393485705004395</v>
      </c>
    </row>
    <row r="148" spans="1:16" x14ac:dyDescent="0.4">
      <c r="A148">
        <v>0</v>
      </c>
      <c r="B148">
        <v>1.9843619050000001</v>
      </c>
      <c r="C148">
        <v>-3.6305291610000001</v>
      </c>
      <c r="D148">
        <v>0.41920565599999998</v>
      </c>
      <c r="E148">
        <v>0</v>
      </c>
      <c r="F148">
        <v>3.5767761492460699</v>
      </c>
      <c r="G148">
        <v>-5.07571064488027</v>
      </c>
      <c r="H148">
        <v>87.374785937135997</v>
      </c>
      <c r="I148">
        <v>0</v>
      </c>
      <c r="J148">
        <v>2.8396657570000001</v>
      </c>
      <c r="K148">
        <v>-3.5599033439999999</v>
      </c>
      <c r="L148">
        <v>4.7418513210000004</v>
      </c>
      <c r="M148">
        <v>0</v>
      </c>
      <c r="N148">
        <v>2.03163318349258</v>
      </c>
      <c r="O148">
        <v>-6.3810333359923996</v>
      </c>
      <c r="P148">
        <v>46.558821046004503</v>
      </c>
    </row>
    <row r="149" spans="1:16" x14ac:dyDescent="0.4">
      <c r="A149">
        <v>0</v>
      </c>
      <c r="B149">
        <v>3.664192828</v>
      </c>
      <c r="C149">
        <v>-5.2804276090000002</v>
      </c>
      <c r="D149">
        <v>0.43283085399999999</v>
      </c>
      <c r="E149">
        <v>0</v>
      </c>
      <c r="F149">
        <v>2.6512726908573701</v>
      </c>
      <c r="G149">
        <v>-9.7943083652612302</v>
      </c>
      <c r="H149">
        <v>22.171559883979999</v>
      </c>
      <c r="I149">
        <v>0</v>
      </c>
      <c r="J149">
        <v>3.1298167050000001</v>
      </c>
      <c r="K149">
        <v>-3.3458029809999998</v>
      </c>
      <c r="L149">
        <v>2.6745892160000002</v>
      </c>
      <c r="M149">
        <v>0</v>
      </c>
      <c r="N149">
        <v>2.1265198584949698</v>
      </c>
      <c r="O149">
        <v>-0.94284399657345397</v>
      </c>
      <c r="P149">
        <v>4.4885387260001099</v>
      </c>
    </row>
    <row r="150" spans="1:16" x14ac:dyDescent="0.4">
      <c r="A150">
        <v>0</v>
      </c>
      <c r="B150">
        <v>3.4303359659999999</v>
      </c>
      <c r="C150">
        <v>-1.913108496</v>
      </c>
      <c r="D150">
        <v>0.498815012</v>
      </c>
      <c r="E150">
        <v>0</v>
      </c>
      <c r="F150">
        <v>4.5425494696484296</v>
      </c>
      <c r="G150">
        <v>-4.5060555403895499</v>
      </c>
      <c r="H150">
        <v>66.737838384928097</v>
      </c>
      <c r="I150">
        <v>0</v>
      </c>
      <c r="J150">
        <v>2.7181524769999998</v>
      </c>
      <c r="K150">
        <v>-6.3048269020000003</v>
      </c>
      <c r="L150">
        <v>2.3515024370000002</v>
      </c>
      <c r="M150">
        <v>0</v>
      </c>
      <c r="N150">
        <v>2.1519442250977798</v>
      </c>
      <c r="O150">
        <v>-6.2182834807617899</v>
      </c>
      <c r="P150">
        <v>30.8853254729983</v>
      </c>
    </row>
    <row r="151" spans="1:16" x14ac:dyDescent="0.4">
      <c r="A151">
        <v>0</v>
      </c>
      <c r="B151">
        <v>2.5481995519999998</v>
      </c>
      <c r="C151">
        <v>-4.613844287</v>
      </c>
      <c r="D151">
        <v>0.68927547700000003</v>
      </c>
      <c r="E151">
        <v>0</v>
      </c>
      <c r="F151">
        <v>4.5980391140517298</v>
      </c>
      <c r="G151">
        <v>-4.4529847616109599</v>
      </c>
      <c r="H151">
        <v>19.566472308011701</v>
      </c>
      <c r="I151">
        <v>0</v>
      </c>
      <c r="J151">
        <v>2.4245887449999999</v>
      </c>
      <c r="K151">
        <v>-6.3854005730000001</v>
      </c>
      <c r="L151">
        <v>4.2351830100000001</v>
      </c>
      <c r="M151">
        <v>0</v>
      </c>
      <c r="N151">
        <v>2.1224299331136098</v>
      </c>
      <c r="O151">
        <v>-6.2695808272733498</v>
      </c>
      <c r="P151">
        <v>106.374698204002</v>
      </c>
    </row>
    <row r="152" spans="1:16" x14ac:dyDescent="0.4">
      <c r="A152">
        <v>0</v>
      </c>
      <c r="B152">
        <v>1.751739916</v>
      </c>
      <c r="C152">
        <v>-4.6181736889999998</v>
      </c>
      <c r="D152">
        <v>0.45618255000000002</v>
      </c>
      <c r="E152">
        <v>0</v>
      </c>
      <c r="F152">
        <v>2.5685316164068102</v>
      </c>
      <c r="G152">
        <v>-5.9575186317521496</v>
      </c>
      <c r="H152">
        <v>39.186970840906703</v>
      </c>
      <c r="I152">
        <v>0</v>
      </c>
      <c r="J152">
        <v>2.126519858</v>
      </c>
      <c r="K152">
        <v>-0.94284399699999999</v>
      </c>
      <c r="L152">
        <v>5.2324278619999998</v>
      </c>
      <c r="M152">
        <v>0</v>
      </c>
      <c r="N152">
        <v>2.60890500535703</v>
      </c>
      <c r="O152">
        <v>-3.4016038643092599</v>
      </c>
      <c r="P152">
        <v>35.588857262999198</v>
      </c>
    </row>
    <row r="153" spans="1:16" x14ac:dyDescent="0.4">
      <c r="A153">
        <v>0</v>
      </c>
      <c r="B153">
        <v>1.939356109</v>
      </c>
      <c r="C153">
        <v>-5.6269789399999999</v>
      </c>
      <c r="D153">
        <v>0.369386677</v>
      </c>
      <c r="E153">
        <v>0</v>
      </c>
      <c r="F153">
        <v>1.7977643993490799</v>
      </c>
      <c r="G153">
        <v>-5.1911992374327598</v>
      </c>
      <c r="H153">
        <v>868.682138864183</v>
      </c>
      <c r="I153">
        <v>0</v>
      </c>
      <c r="J153">
        <v>2.3911466020000001</v>
      </c>
      <c r="K153">
        <v>-4.2342958160000004</v>
      </c>
      <c r="L153">
        <v>4.4960172419999997</v>
      </c>
      <c r="M153">
        <v>0</v>
      </c>
      <c r="N153">
        <v>2.0217221726093202</v>
      </c>
      <c r="O153">
        <v>-6.9241213806281401</v>
      </c>
      <c r="P153">
        <v>81.721865297004101</v>
      </c>
    </row>
    <row r="154" spans="1:16" x14ac:dyDescent="0.4">
      <c r="A154">
        <v>0</v>
      </c>
      <c r="B154">
        <v>3.1775430060000001</v>
      </c>
      <c r="C154">
        <v>-2.3766950819999999</v>
      </c>
      <c r="D154">
        <v>0.434525526</v>
      </c>
      <c r="E154">
        <v>0</v>
      </c>
      <c r="F154">
        <v>1.9360598931681401</v>
      </c>
      <c r="G154">
        <v>-9.8136393025677204</v>
      </c>
      <c r="H154">
        <v>112.29279253980999</v>
      </c>
      <c r="I154">
        <v>0</v>
      </c>
      <c r="J154">
        <v>2.3686365299999999</v>
      </c>
      <c r="K154">
        <v>-6.699266969</v>
      </c>
      <c r="L154">
        <v>4.3509824879999996</v>
      </c>
      <c r="M154">
        <v>0</v>
      </c>
      <c r="N154">
        <v>2.6680951733135401</v>
      </c>
      <c r="O154">
        <v>-9.0951681902390593</v>
      </c>
      <c r="P154">
        <v>14.0274996549997</v>
      </c>
    </row>
    <row r="155" spans="1:16" x14ac:dyDescent="0.4">
      <c r="A155">
        <v>0</v>
      </c>
      <c r="B155">
        <v>2.12918319</v>
      </c>
      <c r="C155">
        <v>-6.0476030950000004</v>
      </c>
      <c r="D155">
        <v>0.81480149000000002</v>
      </c>
      <c r="E155">
        <v>0</v>
      </c>
      <c r="F155">
        <v>2.8767702793941901</v>
      </c>
      <c r="G155">
        <v>-2.2884788690528901</v>
      </c>
      <c r="H155">
        <v>22.3848153629805</v>
      </c>
      <c r="I155">
        <v>0</v>
      </c>
      <c r="J155">
        <v>2.7079134960000002</v>
      </c>
      <c r="K155">
        <v>-4.0974868420000004</v>
      </c>
      <c r="L155">
        <v>4.5255498169999999</v>
      </c>
      <c r="M155">
        <v>0</v>
      </c>
      <c r="N155">
        <v>1.3750311757209901</v>
      </c>
      <c r="O155">
        <v>-8.5404645896342792</v>
      </c>
      <c r="P155">
        <v>278.74636444800097</v>
      </c>
    </row>
    <row r="156" spans="1:16" x14ac:dyDescent="0.4">
      <c r="A156">
        <v>0</v>
      </c>
      <c r="B156">
        <v>2.9879598810000001</v>
      </c>
      <c r="C156">
        <v>-7.3228637040000004</v>
      </c>
      <c r="D156">
        <v>0.45940775099999998</v>
      </c>
      <c r="E156">
        <v>0</v>
      </c>
      <c r="F156">
        <v>2.1437278684182299</v>
      </c>
      <c r="G156">
        <v>-6.0394253992253102</v>
      </c>
      <c r="H156">
        <v>51.473641386022699</v>
      </c>
      <c r="I156">
        <v>0</v>
      </c>
      <c r="J156">
        <v>2.259498658</v>
      </c>
      <c r="K156">
        <v>-6.5913828370000003</v>
      </c>
      <c r="L156">
        <v>4.0683286870000002</v>
      </c>
      <c r="M156">
        <v>0</v>
      </c>
      <c r="N156">
        <v>3.0552853614075102</v>
      </c>
      <c r="O156">
        <v>-1.7068003836163299</v>
      </c>
      <c r="P156">
        <v>17.500838196006899</v>
      </c>
    </row>
    <row r="157" spans="1:16" x14ac:dyDescent="0.4">
      <c r="A157">
        <v>0</v>
      </c>
      <c r="B157">
        <v>2.1612481309999998</v>
      </c>
      <c r="C157">
        <v>-6.4389616299999997</v>
      </c>
      <c r="D157">
        <v>0.68306631500000003</v>
      </c>
      <c r="E157">
        <v>0</v>
      </c>
      <c r="F157">
        <v>2.8328344809234101</v>
      </c>
      <c r="G157">
        <v>-6.5386526767455999</v>
      </c>
      <c r="H157">
        <v>84.632835288997697</v>
      </c>
      <c r="I157">
        <v>0</v>
      </c>
      <c r="J157">
        <v>2.389817254</v>
      </c>
      <c r="K157">
        <v>-2.262965779</v>
      </c>
      <c r="L157">
        <v>4.6735260969999999</v>
      </c>
      <c r="M157">
        <v>0</v>
      </c>
      <c r="N157">
        <v>1.9385077626318199</v>
      </c>
      <c r="O157">
        <v>-7.7614677431110497</v>
      </c>
      <c r="P157">
        <v>103.77048899000501</v>
      </c>
    </row>
    <row r="158" spans="1:16" x14ac:dyDescent="0.4">
      <c r="A158">
        <v>0</v>
      </c>
      <c r="B158">
        <v>1.8372239990000001</v>
      </c>
      <c r="C158">
        <v>-3.7735961589999998</v>
      </c>
      <c r="D158">
        <v>0.52624445200000003</v>
      </c>
      <c r="E158">
        <v>0</v>
      </c>
      <c r="F158">
        <v>2.7696192682324798</v>
      </c>
      <c r="G158">
        <v>-9.8869598056266099</v>
      </c>
      <c r="H158">
        <v>48.444476288044797</v>
      </c>
      <c r="I158">
        <v>0</v>
      </c>
      <c r="J158">
        <v>1.8403010040000001</v>
      </c>
      <c r="K158">
        <v>-7.6978756979999998</v>
      </c>
      <c r="L158">
        <v>4.3207459420000003</v>
      </c>
      <c r="M158">
        <v>0</v>
      </c>
      <c r="N158">
        <v>1.8208823672262</v>
      </c>
      <c r="O158">
        <v>-7.4065243524915303</v>
      </c>
      <c r="P158">
        <v>113.37455838400599</v>
      </c>
    </row>
    <row r="159" spans="1:16" x14ac:dyDescent="0.4">
      <c r="A159">
        <v>0</v>
      </c>
      <c r="B159">
        <v>2.12918319</v>
      </c>
      <c r="C159">
        <v>-6.0476030950000004</v>
      </c>
      <c r="D159">
        <v>0.69021642000000005</v>
      </c>
      <c r="E159">
        <v>0</v>
      </c>
      <c r="F159">
        <v>3.0751615114059598</v>
      </c>
      <c r="G159">
        <v>-9.9731385839010898</v>
      </c>
      <c r="H159">
        <v>471.58830765285501</v>
      </c>
      <c r="I159">
        <v>0</v>
      </c>
      <c r="J159">
        <v>3.0643636349999999</v>
      </c>
      <c r="K159">
        <v>-1.7064266850000001</v>
      </c>
      <c r="L159">
        <v>2.6888044940000002</v>
      </c>
      <c r="M159">
        <v>0</v>
      </c>
      <c r="N159">
        <v>2.0649971489429002</v>
      </c>
      <c r="O159">
        <v>-6.5281484400446699</v>
      </c>
      <c r="P159">
        <v>79.531086565999402</v>
      </c>
    </row>
    <row r="160" spans="1:16" x14ac:dyDescent="0.4">
      <c r="A160">
        <v>0</v>
      </c>
      <c r="B160">
        <v>3.664192828</v>
      </c>
      <c r="C160">
        <v>-5.2804276090000002</v>
      </c>
      <c r="D160">
        <v>0.38575172499999999</v>
      </c>
      <c r="E160">
        <v>0</v>
      </c>
      <c r="F160">
        <v>1.3508704341207101</v>
      </c>
      <c r="G160">
        <v>-1.12037841288924</v>
      </c>
      <c r="H160">
        <v>3.8307787908706801</v>
      </c>
      <c r="I160">
        <v>0</v>
      </c>
      <c r="J160">
        <v>1.7970617600000001</v>
      </c>
      <c r="K160">
        <v>-7.9597245430000001</v>
      </c>
      <c r="L160">
        <v>4.8638542559999998</v>
      </c>
      <c r="M160">
        <v>0</v>
      </c>
      <c r="N160">
        <v>2.6535202602404802</v>
      </c>
      <c r="O160">
        <v>-4.55725458153504</v>
      </c>
      <c r="P160">
        <v>44.949933433002997</v>
      </c>
    </row>
    <row r="161" spans="1:16" x14ac:dyDescent="0.4">
      <c r="A161">
        <v>0</v>
      </c>
      <c r="B161">
        <v>2.682152324</v>
      </c>
      <c r="C161">
        <v>-1.88779813</v>
      </c>
      <c r="D161">
        <v>0.50260193600000003</v>
      </c>
      <c r="E161">
        <v>0</v>
      </c>
      <c r="F161">
        <v>2.1561003858941401</v>
      </c>
      <c r="G161">
        <v>-6.0313452235756904</v>
      </c>
      <c r="H161">
        <v>62.559271079953703</v>
      </c>
      <c r="I161">
        <v>0</v>
      </c>
      <c r="J161">
        <v>2.2819404809999999</v>
      </c>
      <c r="K161">
        <v>-6.7689607230000002</v>
      </c>
      <c r="L161">
        <v>5.6317580979999997</v>
      </c>
      <c r="M161">
        <v>0</v>
      </c>
      <c r="N161">
        <v>1.5243399791168699</v>
      </c>
      <c r="O161">
        <v>-7.7079193821275096</v>
      </c>
      <c r="P161">
        <v>131.08360785299701</v>
      </c>
    </row>
    <row r="162" spans="1:16" x14ac:dyDescent="0.4">
      <c r="A162">
        <v>0</v>
      </c>
      <c r="B162">
        <v>3.664192828</v>
      </c>
      <c r="C162">
        <v>-5.2804276090000002</v>
      </c>
      <c r="D162">
        <v>0.34626098700000002</v>
      </c>
      <c r="E162">
        <v>0</v>
      </c>
      <c r="F162">
        <v>3.46450088350795</v>
      </c>
      <c r="G162">
        <v>-4.3658727998594902</v>
      </c>
      <c r="H162">
        <v>177.01899257395399</v>
      </c>
      <c r="I162">
        <v>0</v>
      </c>
      <c r="J162">
        <v>2.0322350999999998</v>
      </c>
      <c r="K162">
        <v>-6.8710028139999997</v>
      </c>
      <c r="L162">
        <v>2.3443294479999999</v>
      </c>
      <c r="M162">
        <v>0</v>
      </c>
      <c r="N162">
        <v>1.8286145815810799</v>
      </c>
      <c r="O162">
        <v>-7.9075733911663102</v>
      </c>
      <c r="P162">
        <v>91.586385520000405</v>
      </c>
    </row>
    <row r="163" spans="1:16" x14ac:dyDescent="0.4">
      <c r="A163">
        <v>0</v>
      </c>
      <c r="B163">
        <v>2.2960228069999999</v>
      </c>
      <c r="C163">
        <v>-4.472146672</v>
      </c>
      <c r="D163">
        <v>0.58601285400000003</v>
      </c>
      <c r="E163">
        <v>0</v>
      </c>
      <c r="F163">
        <v>2.2562204754074</v>
      </c>
      <c r="G163">
        <v>-1.7737111240610199</v>
      </c>
      <c r="H163">
        <v>20.160533466143502</v>
      </c>
      <c r="I163">
        <v>0</v>
      </c>
      <c r="J163">
        <v>2.5697301229999998</v>
      </c>
      <c r="K163">
        <v>-4.6913500069999996</v>
      </c>
      <c r="L163">
        <v>4.3324854620000002</v>
      </c>
      <c r="M163">
        <v>0</v>
      </c>
      <c r="N163">
        <v>1.6953469528779499</v>
      </c>
      <c r="O163">
        <v>-8.1314912516554401</v>
      </c>
      <c r="P163">
        <v>80.529063823007107</v>
      </c>
    </row>
    <row r="164" spans="1:16" x14ac:dyDescent="0.4">
      <c r="A164">
        <v>0</v>
      </c>
      <c r="B164">
        <v>3.1805947909999999</v>
      </c>
      <c r="C164">
        <v>-7.1558938339999996</v>
      </c>
      <c r="D164">
        <v>0.36904380399999998</v>
      </c>
      <c r="E164">
        <v>0</v>
      </c>
      <c r="F164">
        <v>3.46450088350795</v>
      </c>
      <c r="G164">
        <v>-4.3658727998594902</v>
      </c>
      <c r="H164">
        <v>55.451536637032397</v>
      </c>
      <c r="I164">
        <v>0</v>
      </c>
      <c r="J164">
        <v>2.1216639850000001</v>
      </c>
      <c r="K164">
        <v>-7.101706751</v>
      </c>
      <c r="L164">
        <v>5.4747938439999997</v>
      </c>
      <c r="M164">
        <v>0</v>
      </c>
      <c r="N164">
        <v>2.7772101728153098</v>
      </c>
      <c r="O164">
        <v>-9.64937472381974</v>
      </c>
      <c r="P164">
        <v>59.716311651994999</v>
      </c>
    </row>
    <row r="165" spans="1:16" x14ac:dyDescent="0.4">
      <c r="A165">
        <v>0</v>
      </c>
      <c r="B165">
        <v>2.3630374189999999</v>
      </c>
      <c r="C165">
        <v>-3.7021623410000002</v>
      </c>
      <c r="D165">
        <v>0.39074440799999999</v>
      </c>
      <c r="E165">
        <v>0</v>
      </c>
      <c r="F165">
        <v>2.22338468934419</v>
      </c>
      <c r="G165">
        <v>-6.8329532218213798</v>
      </c>
      <c r="H165">
        <v>24.603278297930899</v>
      </c>
      <c r="I165">
        <v>0</v>
      </c>
      <c r="J165">
        <v>2.070439328</v>
      </c>
      <c r="K165">
        <v>-7.1449384250000003</v>
      </c>
      <c r="L165">
        <v>4.5051149580000001</v>
      </c>
      <c r="M165">
        <v>0</v>
      </c>
      <c r="N165">
        <v>1.8748802747465301</v>
      </c>
      <c r="O165">
        <v>-6.3170102180022401</v>
      </c>
      <c r="P165">
        <v>42.779421269995503</v>
      </c>
    </row>
    <row r="166" spans="1:16" x14ac:dyDescent="0.4">
      <c r="A166">
        <v>0</v>
      </c>
      <c r="B166">
        <v>2.2960228069999999</v>
      </c>
      <c r="C166">
        <v>-4.472146672</v>
      </c>
      <c r="D166">
        <v>0.61615964700000003</v>
      </c>
      <c r="E166">
        <v>0</v>
      </c>
      <c r="F166">
        <v>2.1253382076928902</v>
      </c>
      <c r="G166">
        <v>-9.5704765159205696</v>
      </c>
      <c r="H166">
        <v>228.67165663209701</v>
      </c>
      <c r="I166">
        <v>0</v>
      </c>
      <c r="J166">
        <v>2.1017039190000002</v>
      </c>
      <c r="K166">
        <v>-7.8099342170000003</v>
      </c>
      <c r="L166">
        <v>4.5491229129999997</v>
      </c>
      <c r="M166">
        <v>0</v>
      </c>
      <c r="N166">
        <v>1.2917475535616201</v>
      </c>
      <c r="O166">
        <v>-9.0103872769483608</v>
      </c>
      <c r="P166">
        <v>132.512476076008</v>
      </c>
    </row>
    <row r="167" spans="1:16" x14ac:dyDescent="0.4">
      <c r="A167">
        <v>0</v>
      </c>
      <c r="B167">
        <v>3.1805947909999999</v>
      </c>
      <c r="C167">
        <v>-7.1558938339999996</v>
      </c>
      <c r="D167">
        <v>0.38136762000000002</v>
      </c>
      <c r="E167">
        <v>0</v>
      </c>
      <c r="F167">
        <v>2.30175983341999</v>
      </c>
      <c r="G167">
        <v>-7.1060428534465396</v>
      </c>
      <c r="H167">
        <v>1383.31335749919</v>
      </c>
      <c r="I167">
        <v>0</v>
      </c>
      <c r="J167">
        <v>2.220446092</v>
      </c>
      <c r="K167">
        <v>-2.8183825320000002</v>
      </c>
      <c r="L167">
        <v>4.4353351539999997</v>
      </c>
      <c r="M167">
        <v>0</v>
      </c>
      <c r="N167">
        <v>2.3345266822297202</v>
      </c>
      <c r="O167">
        <v>-6.2068076246745099</v>
      </c>
      <c r="P167">
        <v>271.23072288400698</v>
      </c>
    </row>
    <row r="168" spans="1:16" x14ac:dyDescent="0.4">
      <c r="A168">
        <v>0</v>
      </c>
      <c r="B168">
        <v>1.772725986</v>
      </c>
      <c r="C168">
        <v>-5.1783550619999996</v>
      </c>
      <c r="D168">
        <v>0.37259822300000001</v>
      </c>
      <c r="E168">
        <v>0</v>
      </c>
      <c r="F168">
        <v>2.10306078095295</v>
      </c>
      <c r="G168">
        <v>-4.8425048150847996</v>
      </c>
      <c r="H168">
        <v>41.811583786038597</v>
      </c>
      <c r="I168">
        <v>0</v>
      </c>
      <c r="J168">
        <v>1.8296322819999999</v>
      </c>
      <c r="K168">
        <v>-8.4120077339999995</v>
      </c>
      <c r="L168">
        <v>5.3650706890000004</v>
      </c>
      <c r="M168">
        <v>0</v>
      </c>
      <c r="N168">
        <v>1.6649397978810201</v>
      </c>
      <c r="O168">
        <v>-0.60983845984773299</v>
      </c>
      <c r="P168">
        <v>1.90604339199489</v>
      </c>
    </row>
    <row r="169" spans="1:16" x14ac:dyDescent="0.4">
      <c r="A169">
        <v>0</v>
      </c>
      <c r="B169">
        <v>2.9032337849999998</v>
      </c>
      <c r="C169">
        <v>-1.5068369749999999</v>
      </c>
      <c r="D169">
        <v>0.37939684699999998</v>
      </c>
      <c r="E169">
        <v>0</v>
      </c>
      <c r="F169">
        <v>1.76944683358412</v>
      </c>
      <c r="G169">
        <v>-9.9923260728932597</v>
      </c>
      <c r="H169">
        <v>221.29205457889401</v>
      </c>
      <c r="I169">
        <v>0</v>
      </c>
      <c r="J169">
        <v>2.1667278579999998</v>
      </c>
      <c r="K169">
        <v>-7.3832598589999998</v>
      </c>
      <c r="L169">
        <v>3.9317600929999998</v>
      </c>
      <c r="M169">
        <v>0</v>
      </c>
      <c r="N169">
        <v>1.9734607708130301</v>
      </c>
      <c r="O169">
        <v>-7.0218820805525501</v>
      </c>
      <c r="P169">
        <v>62.395569931002598</v>
      </c>
    </row>
    <row r="170" spans="1:16" x14ac:dyDescent="0.4">
      <c r="A170">
        <v>0</v>
      </c>
      <c r="B170">
        <v>1.7057578019999999</v>
      </c>
      <c r="C170">
        <v>-1.6074106990000001</v>
      </c>
      <c r="D170">
        <v>0.50305656499999996</v>
      </c>
      <c r="E170">
        <v>0</v>
      </c>
      <c r="F170">
        <v>2.19625179051671</v>
      </c>
      <c r="G170">
        <v>-8.7506021476871094</v>
      </c>
      <c r="H170">
        <v>96.906043996103094</v>
      </c>
      <c r="I170">
        <v>0</v>
      </c>
      <c r="J170">
        <v>2.3449023759999998</v>
      </c>
      <c r="K170">
        <v>-0.650353811</v>
      </c>
      <c r="L170">
        <v>2.3732127589999998</v>
      </c>
      <c r="M170">
        <v>0</v>
      </c>
      <c r="N170">
        <v>1.4781431543044901</v>
      </c>
      <c r="O170">
        <v>-9.1072896017328109</v>
      </c>
      <c r="P170">
        <v>117.226563762989</v>
      </c>
    </row>
    <row r="171" spans="1:16" x14ac:dyDescent="0.4">
      <c r="A171">
        <v>0</v>
      </c>
      <c r="B171">
        <v>1.8372239990000001</v>
      </c>
      <c r="C171">
        <v>-3.7735961589999998</v>
      </c>
      <c r="D171">
        <v>0.43954485999999998</v>
      </c>
      <c r="E171">
        <v>0</v>
      </c>
      <c r="F171">
        <v>2.90323378491115</v>
      </c>
      <c r="G171">
        <v>-1.5068369745519701</v>
      </c>
      <c r="H171">
        <v>133.79101029993001</v>
      </c>
      <c r="I171">
        <v>0</v>
      </c>
      <c r="J171">
        <v>1.797048357</v>
      </c>
      <c r="K171">
        <v>-7.2842344370000003</v>
      </c>
      <c r="L171">
        <v>4.6768129519999997</v>
      </c>
      <c r="M171">
        <v>0</v>
      </c>
      <c r="N171">
        <v>3.22191442618103</v>
      </c>
      <c r="O171">
        <v>-6.0840122889650496</v>
      </c>
      <c r="P171">
        <v>34.563668953996903</v>
      </c>
    </row>
    <row r="172" spans="1:16" x14ac:dyDescent="0.4">
      <c r="A172">
        <v>0</v>
      </c>
      <c r="B172">
        <v>3.6323781049999999</v>
      </c>
      <c r="C172">
        <v>-2.0709322889999999</v>
      </c>
      <c r="D172">
        <v>0.43918564300000001</v>
      </c>
      <c r="E172">
        <v>0</v>
      </c>
      <c r="F172">
        <v>2.10395492588126</v>
      </c>
      <c r="G172">
        <v>-1.87006978143693</v>
      </c>
      <c r="H172">
        <v>4.87766818795353</v>
      </c>
      <c r="I172">
        <v>0</v>
      </c>
      <c r="J172">
        <v>2.2442894820000001</v>
      </c>
      <c r="K172">
        <v>-7.2868448480000003</v>
      </c>
      <c r="L172">
        <v>5.1657311210000003</v>
      </c>
      <c r="M172">
        <v>0</v>
      </c>
      <c r="N172">
        <v>2.2762504182021202</v>
      </c>
      <c r="O172">
        <v>-5.8818732153389703</v>
      </c>
      <c r="P172">
        <v>50.192641827990798</v>
      </c>
    </row>
    <row r="173" spans="1:16" x14ac:dyDescent="0.4">
      <c r="A173">
        <v>0</v>
      </c>
      <c r="B173">
        <v>2.682152324</v>
      </c>
      <c r="C173">
        <v>-1.88779813</v>
      </c>
      <c r="D173">
        <v>0.46988358600000002</v>
      </c>
      <c r="E173">
        <v>0</v>
      </c>
      <c r="F173">
        <v>1.94239095081621</v>
      </c>
      <c r="G173">
        <v>-9.9743183376325</v>
      </c>
      <c r="H173">
        <v>80.742550267139407</v>
      </c>
      <c r="I173">
        <v>0</v>
      </c>
      <c r="J173">
        <v>2.3719676559999998</v>
      </c>
      <c r="K173">
        <v>-4.18212837</v>
      </c>
      <c r="L173">
        <v>3.948808541</v>
      </c>
      <c r="M173">
        <v>0</v>
      </c>
      <c r="N173">
        <v>2.33056437819819</v>
      </c>
      <c r="O173">
        <v>-7.3837908734405699</v>
      </c>
      <c r="P173">
        <v>57.198100061999803</v>
      </c>
    </row>
    <row r="174" spans="1:16" x14ac:dyDescent="0.4">
      <c r="A174">
        <v>0</v>
      </c>
      <c r="B174">
        <v>2.9879598810000001</v>
      </c>
      <c r="C174">
        <v>-7.3228637040000004</v>
      </c>
      <c r="D174">
        <v>0.45314712099999999</v>
      </c>
      <c r="E174">
        <v>0</v>
      </c>
      <c r="F174">
        <v>4.2288953100968003</v>
      </c>
      <c r="G174">
        <v>-4.9509059463450296</v>
      </c>
      <c r="H174">
        <v>241.70429104799399</v>
      </c>
      <c r="I174">
        <v>0</v>
      </c>
      <c r="J174">
        <v>2.444531998</v>
      </c>
      <c r="K174">
        <v>-5.0961501250000003</v>
      </c>
      <c r="L174">
        <v>4.07522655</v>
      </c>
      <c r="M174">
        <v>0</v>
      </c>
      <c r="N174">
        <v>2.19386893936609</v>
      </c>
      <c r="O174">
        <v>-8.1900727578447405</v>
      </c>
      <c r="P174">
        <v>87.501592177999498</v>
      </c>
    </row>
    <row r="175" spans="1:16" x14ac:dyDescent="0.4">
      <c r="A175">
        <v>0</v>
      </c>
      <c r="B175">
        <v>3.603302775</v>
      </c>
      <c r="C175">
        <v>-3.237628087</v>
      </c>
      <c r="D175">
        <v>0.40875629899999999</v>
      </c>
      <c r="E175">
        <v>0</v>
      </c>
      <c r="F175">
        <v>3.3067415443019601</v>
      </c>
      <c r="G175">
        <v>-2.1372698206064</v>
      </c>
      <c r="H175">
        <v>8.8091697539202798</v>
      </c>
      <c r="I175">
        <v>0</v>
      </c>
      <c r="J175">
        <v>2.4427593189999999</v>
      </c>
      <c r="K175">
        <v>-6.3456928359999996</v>
      </c>
      <c r="L175">
        <v>4.4896978809999997</v>
      </c>
      <c r="M175">
        <v>0</v>
      </c>
      <c r="N175">
        <v>2.41861102004412</v>
      </c>
      <c r="O175">
        <v>-9.6512299726197508</v>
      </c>
      <c r="P175">
        <v>79.530201461006001</v>
      </c>
    </row>
    <row r="176" spans="1:16" x14ac:dyDescent="0.4">
      <c r="A176">
        <v>0</v>
      </c>
      <c r="B176">
        <v>1.5404283030000001</v>
      </c>
      <c r="C176">
        <v>-3.168066676</v>
      </c>
      <c r="D176">
        <v>0.75961730500000002</v>
      </c>
      <c r="E176">
        <v>0</v>
      </c>
      <c r="F176">
        <v>2.6112236675202198</v>
      </c>
      <c r="G176">
        <v>-7.2170758018469101</v>
      </c>
      <c r="H176">
        <v>107.15648248791599</v>
      </c>
      <c r="I176">
        <v>0</v>
      </c>
      <c r="J176">
        <v>1.913407013</v>
      </c>
      <c r="K176">
        <v>-6.8206765410000001</v>
      </c>
      <c r="L176">
        <v>4.5261821959999997</v>
      </c>
      <c r="M176">
        <v>0</v>
      </c>
      <c r="N176">
        <v>2.42427149182264</v>
      </c>
      <c r="O176">
        <v>-4.2200945981929703</v>
      </c>
      <c r="P176">
        <v>84.816201565990895</v>
      </c>
    </row>
    <row r="177" spans="1:16" x14ac:dyDescent="0.4">
      <c r="A177">
        <v>0</v>
      </c>
      <c r="B177">
        <v>2.9484284230000002</v>
      </c>
      <c r="C177">
        <v>-6.8854135650000003</v>
      </c>
      <c r="D177">
        <v>0.47958214100000002</v>
      </c>
      <c r="E177">
        <v>0</v>
      </c>
      <c r="F177">
        <v>4.3638925654506204</v>
      </c>
      <c r="G177">
        <v>-5.1822105918449202</v>
      </c>
      <c r="H177">
        <v>42.892776845023</v>
      </c>
      <c r="I177">
        <v>0</v>
      </c>
      <c r="J177">
        <v>1.8243604920000001</v>
      </c>
      <c r="K177">
        <v>-7.6687170340000002</v>
      </c>
      <c r="L177">
        <v>3.971266822</v>
      </c>
      <c r="M177">
        <v>0</v>
      </c>
      <c r="N177">
        <v>2.2749304793679999</v>
      </c>
      <c r="O177">
        <v>-6.2336755822577103</v>
      </c>
      <c r="P177">
        <v>25.517247088006101</v>
      </c>
    </row>
    <row r="178" spans="1:16" x14ac:dyDescent="0.4">
      <c r="A178">
        <v>0</v>
      </c>
      <c r="B178">
        <v>3.3749528519999998</v>
      </c>
      <c r="C178">
        <v>-3.0684652510000001</v>
      </c>
      <c r="D178">
        <v>0.45505250600000002</v>
      </c>
      <c r="E178">
        <v>0</v>
      </c>
      <c r="F178">
        <v>2.8295824837032701</v>
      </c>
      <c r="G178">
        <v>-9.5281833734870798</v>
      </c>
      <c r="H178">
        <v>33.369984731078098</v>
      </c>
      <c r="I178">
        <v>0</v>
      </c>
      <c r="J178">
        <v>2.321594111</v>
      </c>
      <c r="K178">
        <v>-4.7475809719999997</v>
      </c>
      <c r="L178">
        <v>4.5424772620000002</v>
      </c>
      <c r="M178">
        <v>0</v>
      </c>
      <c r="N178">
        <v>1.6585087128009499</v>
      </c>
      <c r="O178">
        <v>-8.3030129676559596</v>
      </c>
      <c r="P178">
        <v>68.481910796996004</v>
      </c>
    </row>
    <row r="179" spans="1:16" x14ac:dyDescent="0.4">
      <c r="A179">
        <v>0</v>
      </c>
      <c r="B179">
        <v>2.9032337849999998</v>
      </c>
      <c r="C179">
        <v>-1.5068369749999999</v>
      </c>
      <c r="D179">
        <v>0.38628789099999999</v>
      </c>
      <c r="E179">
        <v>0</v>
      </c>
      <c r="F179">
        <v>1.9644985205677199</v>
      </c>
      <c r="G179">
        <v>-9.7680876762428799</v>
      </c>
      <c r="H179">
        <v>253.73800296708899</v>
      </c>
      <c r="I179">
        <v>0</v>
      </c>
      <c r="J179">
        <v>2.9369757270000001</v>
      </c>
      <c r="K179">
        <v>-3.6299507129999999</v>
      </c>
      <c r="L179">
        <v>5.0358522629999998</v>
      </c>
      <c r="M179">
        <v>0</v>
      </c>
      <c r="N179">
        <v>2.5466779223348999</v>
      </c>
      <c r="O179">
        <v>-6.0473713894810297</v>
      </c>
      <c r="P179">
        <v>66.9185328879975</v>
      </c>
    </row>
    <row r="180" spans="1:16" x14ac:dyDescent="0.4">
      <c r="A180">
        <v>0</v>
      </c>
      <c r="B180">
        <v>2.420275927</v>
      </c>
      <c r="C180">
        <v>-6.7118918069999998</v>
      </c>
      <c r="D180">
        <v>0.61716141499999999</v>
      </c>
      <c r="E180">
        <v>0</v>
      </c>
      <c r="F180">
        <v>3.45193592583214</v>
      </c>
      <c r="G180">
        <v>-2.9900959745114002</v>
      </c>
      <c r="H180">
        <v>34.588331314036601</v>
      </c>
      <c r="I180">
        <v>0</v>
      </c>
      <c r="J180">
        <v>2.6655827400000001</v>
      </c>
      <c r="K180">
        <v>-6.0317242029999996</v>
      </c>
      <c r="L180">
        <v>3.713681207</v>
      </c>
      <c r="M180">
        <v>0</v>
      </c>
      <c r="N180">
        <v>2.47730642929332</v>
      </c>
      <c r="O180">
        <v>-3.7605785685092901</v>
      </c>
      <c r="P180">
        <v>24.1463916369975</v>
      </c>
    </row>
    <row r="181" spans="1:16" x14ac:dyDescent="0.4">
      <c r="A181">
        <v>0</v>
      </c>
      <c r="B181">
        <v>1.599785483</v>
      </c>
      <c r="C181">
        <v>-3.0739314279999999</v>
      </c>
      <c r="D181">
        <v>0.67261903599999995</v>
      </c>
      <c r="E181">
        <v>0</v>
      </c>
      <c r="F181">
        <v>2.4370793426518702</v>
      </c>
      <c r="G181">
        <v>-1.4564155945871999</v>
      </c>
      <c r="H181">
        <v>13.524237129138699</v>
      </c>
      <c r="I181">
        <v>0</v>
      </c>
      <c r="J181">
        <v>2.51852082</v>
      </c>
      <c r="K181">
        <v>-4.109761979</v>
      </c>
      <c r="L181">
        <v>4.9123320140000004</v>
      </c>
      <c r="M181">
        <v>0</v>
      </c>
      <c r="N181">
        <v>1.7630703218100601</v>
      </c>
      <c r="O181">
        <v>-9.2774375344611997</v>
      </c>
      <c r="P181">
        <v>261.57373601201101</v>
      </c>
    </row>
    <row r="182" spans="1:16" x14ac:dyDescent="0.4">
      <c r="A182">
        <v>0</v>
      </c>
      <c r="B182">
        <v>1.8436378600000001</v>
      </c>
      <c r="C182">
        <v>-1.479935861</v>
      </c>
      <c r="D182">
        <v>0.43615654599999998</v>
      </c>
      <c r="E182">
        <v>0</v>
      </c>
      <c r="F182">
        <v>2.69158292740673</v>
      </c>
      <c r="G182">
        <v>-9.5145364259134499</v>
      </c>
      <c r="H182">
        <v>118.439031893853</v>
      </c>
      <c r="I182">
        <v>0</v>
      </c>
      <c r="J182">
        <v>1.8228589559999999</v>
      </c>
      <c r="K182">
        <v>-6.8183218439999997</v>
      </c>
      <c r="L182">
        <v>5.1756074830000003</v>
      </c>
      <c r="M182">
        <v>0</v>
      </c>
      <c r="N182">
        <v>2.1162922712742902</v>
      </c>
      <c r="O182">
        <v>-6.1564866860974696</v>
      </c>
      <c r="P182">
        <v>59.850831953997798</v>
      </c>
    </row>
    <row r="183" spans="1:16" x14ac:dyDescent="0.4">
      <c r="A183">
        <v>0</v>
      </c>
      <c r="B183">
        <v>1.7955076299999999</v>
      </c>
      <c r="C183">
        <v>-4.6128136619999998</v>
      </c>
      <c r="D183">
        <v>0.53852151999999998</v>
      </c>
      <c r="E183">
        <v>0</v>
      </c>
      <c r="F183">
        <v>2.4513196896383</v>
      </c>
      <c r="G183">
        <v>-8.5924657928296693</v>
      </c>
      <c r="H183">
        <v>67.7125402051024</v>
      </c>
      <c r="I183">
        <v>0</v>
      </c>
      <c r="J183">
        <v>2.320513681</v>
      </c>
      <c r="K183">
        <v>-5.3301730129999996</v>
      </c>
      <c r="L183">
        <v>4.659358772</v>
      </c>
      <c r="M183">
        <v>0</v>
      </c>
      <c r="N183">
        <v>1.9222276123256801</v>
      </c>
      <c r="O183">
        <v>-7.0934016318052402</v>
      </c>
      <c r="P183">
        <v>98.814411390005205</v>
      </c>
    </row>
    <row r="184" spans="1:16" x14ac:dyDescent="0.4">
      <c r="A184">
        <v>0</v>
      </c>
      <c r="B184">
        <v>3.1963692799999999</v>
      </c>
      <c r="C184">
        <v>-1.7062923780000001</v>
      </c>
      <c r="D184">
        <v>0.46936905000000001</v>
      </c>
      <c r="E184">
        <v>0</v>
      </c>
      <c r="F184">
        <v>1.7047142638988799</v>
      </c>
      <c r="G184">
        <v>-1.5810060694264101</v>
      </c>
      <c r="H184">
        <v>10.6268638968467</v>
      </c>
      <c r="I184">
        <v>0</v>
      </c>
      <c r="J184">
        <v>1.965684575</v>
      </c>
      <c r="K184">
        <v>-7.8584951150000002</v>
      </c>
      <c r="L184">
        <v>4.1253627310000001</v>
      </c>
      <c r="M184">
        <v>0</v>
      </c>
      <c r="N184">
        <v>2.07742995787545</v>
      </c>
      <c r="O184">
        <v>-6.89824570306018</v>
      </c>
      <c r="P184">
        <v>62.3441329920024</v>
      </c>
    </row>
    <row r="185" spans="1:16" x14ac:dyDescent="0.4">
      <c r="A185">
        <v>0</v>
      </c>
      <c r="B185">
        <v>1.5404283030000001</v>
      </c>
      <c r="C185">
        <v>-3.168066676</v>
      </c>
      <c r="D185">
        <v>0.68971353099999999</v>
      </c>
      <c r="E185">
        <v>0</v>
      </c>
      <c r="F185">
        <v>2.1281769765208001</v>
      </c>
      <c r="G185">
        <v>-6.47248131951382</v>
      </c>
      <c r="H185">
        <v>361.85424634092402</v>
      </c>
      <c r="I185">
        <v>0</v>
      </c>
      <c r="J185">
        <v>2.4427593189999999</v>
      </c>
      <c r="K185">
        <v>-6.3456928359999996</v>
      </c>
      <c r="L185">
        <v>4.5094648660000001</v>
      </c>
      <c r="M185">
        <v>0</v>
      </c>
      <c r="N185">
        <v>1.7889033487939301</v>
      </c>
      <c r="O185">
        <v>-7.9667100171793699</v>
      </c>
      <c r="P185">
        <v>102.937707700999</v>
      </c>
    </row>
    <row r="186" spans="1:16" x14ac:dyDescent="0.4">
      <c r="A186">
        <v>0</v>
      </c>
      <c r="B186">
        <v>3.603302775</v>
      </c>
      <c r="C186">
        <v>-3.237628087</v>
      </c>
      <c r="D186">
        <v>0.44923805900000002</v>
      </c>
      <c r="E186">
        <v>0</v>
      </c>
      <c r="F186">
        <v>4.3639622075804398</v>
      </c>
      <c r="G186">
        <v>-5.2905087348245701</v>
      </c>
      <c r="H186">
        <v>133.37554974504701</v>
      </c>
      <c r="I186">
        <v>0</v>
      </c>
      <c r="J186">
        <v>1.8636962290000001</v>
      </c>
      <c r="K186">
        <v>-7.7057807770000002</v>
      </c>
      <c r="L186">
        <v>2.232460331</v>
      </c>
      <c r="M186">
        <v>0</v>
      </c>
      <c r="N186">
        <v>1.73855572933528</v>
      </c>
      <c r="O186">
        <v>-8.1885443195464909</v>
      </c>
      <c r="P186">
        <v>141.97977713000699</v>
      </c>
    </row>
    <row r="187" spans="1:16" x14ac:dyDescent="0.4">
      <c r="A187">
        <v>0</v>
      </c>
      <c r="B187">
        <v>2.2960228069999999</v>
      </c>
      <c r="C187">
        <v>-4.472146672</v>
      </c>
      <c r="D187">
        <v>0.78303244500000002</v>
      </c>
      <c r="E187">
        <v>0</v>
      </c>
      <c r="F187">
        <v>2.7733741371284899</v>
      </c>
      <c r="G187">
        <v>-9.8551486463045102</v>
      </c>
      <c r="H187">
        <v>106.21728936582799</v>
      </c>
      <c r="I187">
        <v>0</v>
      </c>
      <c r="J187">
        <v>2.3312443119999999</v>
      </c>
      <c r="K187">
        <v>-1.465113866</v>
      </c>
      <c r="L187">
        <v>5.775032897</v>
      </c>
      <c r="M187">
        <v>0</v>
      </c>
      <c r="N187">
        <v>2.7624763351806099</v>
      </c>
      <c r="O187">
        <v>-4.4940963599438604</v>
      </c>
      <c r="P187">
        <v>7.9408468290057499</v>
      </c>
    </row>
    <row r="188" spans="1:16" x14ac:dyDescent="0.4">
      <c r="A188">
        <v>0</v>
      </c>
      <c r="B188">
        <v>3.6323781049999999</v>
      </c>
      <c r="C188">
        <v>-2.0709322889999999</v>
      </c>
      <c r="D188">
        <v>0.52943649299999995</v>
      </c>
      <c r="E188">
        <v>0</v>
      </c>
      <c r="F188">
        <v>3.5495728843790801</v>
      </c>
      <c r="G188">
        <v>-2.8241054782074899</v>
      </c>
      <c r="H188">
        <v>56.090109284967099</v>
      </c>
      <c r="I188">
        <v>0</v>
      </c>
      <c r="J188">
        <v>2.0148958179999998</v>
      </c>
      <c r="K188">
        <v>-6.2513813630000001</v>
      </c>
      <c r="L188">
        <v>5.122109569</v>
      </c>
      <c r="M188">
        <v>0</v>
      </c>
      <c r="N188">
        <v>1.4910134660396099</v>
      </c>
      <c r="O188">
        <v>-7.9772062866232503</v>
      </c>
      <c r="P188">
        <v>103.030257642007</v>
      </c>
    </row>
    <row r="189" spans="1:16" x14ac:dyDescent="0.4">
      <c r="A189">
        <v>0</v>
      </c>
      <c r="B189">
        <v>3.365382028</v>
      </c>
      <c r="C189">
        <v>-3.0868501789999998</v>
      </c>
      <c r="D189">
        <v>0.495897319</v>
      </c>
      <c r="E189">
        <v>0</v>
      </c>
      <c r="F189">
        <v>1.92427486638806</v>
      </c>
      <c r="G189">
        <v>-5.1092704749666797</v>
      </c>
      <c r="H189">
        <v>19.6975024330895</v>
      </c>
      <c r="I189">
        <v>0</v>
      </c>
      <c r="J189">
        <v>2.0712724420000002</v>
      </c>
      <c r="K189">
        <v>-6.054784487</v>
      </c>
      <c r="L189">
        <v>3.9081517749999999</v>
      </c>
      <c r="M189">
        <v>0</v>
      </c>
      <c r="N189">
        <v>1.9867474708472199</v>
      </c>
      <c r="O189">
        <v>-8.19310310288399</v>
      </c>
      <c r="P189">
        <v>95.145164393994406</v>
      </c>
    </row>
    <row r="190" spans="1:16" x14ac:dyDescent="0.4">
      <c r="A190">
        <v>0</v>
      </c>
      <c r="B190">
        <v>2.9484284230000002</v>
      </c>
      <c r="C190">
        <v>-6.8854135650000003</v>
      </c>
      <c r="D190">
        <v>0.471537392</v>
      </c>
      <c r="E190">
        <v>0</v>
      </c>
      <c r="F190">
        <v>3.4248832809813998</v>
      </c>
      <c r="G190">
        <v>-1.9223711450068199</v>
      </c>
      <c r="H190">
        <v>203.66405672510101</v>
      </c>
      <c r="I190">
        <v>0</v>
      </c>
      <c r="J190">
        <v>2.3535369049999999</v>
      </c>
      <c r="K190">
        <v>-5.166549603</v>
      </c>
      <c r="L190">
        <v>5.146545809</v>
      </c>
      <c r="M190">
        <v>0</v>
      </c>
      <c r="N190">
        <v>2.4952278200729299</v>
      </c>
      <c r="O190">
        <v>-8.2628426075663199</v>
      </c>
      <c r="P190">
        <v>55.231409633997799</v>
      </c>
    </row>
    <row r="191" spans="1:16" x14ac:dyDescent="0.4">
      <c r="A191">
        <v>0</v>
      </c>
      <c r="B191">
        <v>2.9005404499999998</v>
      </c>
      <c r="C191">
        <v>-1.5076636029999999</v>
      </c>
      <c r="D191">
        <v>0.36971585000000001</v>
      </c>
      <c r="E191">
        <v>0</v>
      </c>
      <c r="F191">
        <v>3.4065371242812099</v>
      </c>
      <c r="G191">
        <v>-3.0276967712116898</v>
      </c>
      <c r="H191">
        <v>34.474465715000399</v>
      </c>
      <c r="I191">
        <v>0</v>
      </c>
      <c r="J191">
        <v>2.2392119730000002</v>
      </c>
      <c r="K191">
        <v>-4.9234731030000001</v>
      </c>
      <c r="L191">
        <v>4.9037337640000001</v>
      </c>
      <c r="M191">
        <v>0</v>
      </c>
      <c r="N191">
        <v>2.3153801865683001</v>
      </c>
      <c r="O191">
        <v>-5.3196947315371403</v>
      </c>
      <c r="P191">
        <v>45.389122063003001</v>
      </c>
    </row>
    <row r="192" spans="1:16" x14ac:dyDescent="0.4">
      <c r="A192">
        <v>0</v>
      </c>
      <c r="B192">
        <v>1.716325227</v>
      </c>
      <c r="C192">
        <v>-1.590662947</v>
      </c>
      <c r="D192">
        <v>0.68640496900000003</v>
      </c>
      <c r="E192">
        <v>0</v>
      </c>
      <c r="F192">
        <v>1.9697677556381299</v>
      </c>
      <c r="G192">
        <v>-9.9731940988233099</v>
      </c>
      <c r="H192">
        <v>50.241768280044198</v>
      </c>
      <c r="I192">
        <v>0</v>
      </c>
      <c r="J192">
        <v>2.0275153719999999</v>
      </c>
      <c r="K192">
        <v>-6.8312667239999998</v>
      </c>
      <c r="L192">
        <v>4.3530456319999997</v>
      </c>
      <c r="M192">
        <v>0</v>
      </c>
      <c r="N192">
        <v>2.37514595942968</v>
      </c>
      <c r="O192">
        <v>-4.5102984681426603</v>
      </c>
      <c r="P192">
        <v>111.055707179999</v>
      </c>
    </row>
    <row r="193" spans="1:16" x14ac:dyDescent="0.4">
      <c r="A193">
        <v>0</v>
      </c>
      <c r="B193">
        <v>1.716325227</v>
      </c>
      <c r="C193">
        <v>-1.590662947</v>
      </c>
      <c r="D193">
        <v>0.616051397</v>
      </c>
      <c r="E193">
        <v>0</v>
      </c>
      <c r="F193">
        <v>3.4979409796205099</v>
      </c>
      <c r="G193">
        <v>-9.7472548886887598</v>
      </c>
      <c r="H193">
        <v>103.695828815922</v>
      </c>
      <c r="I193">
        <v>0</v>
      </c>
      <c r="J193">
        <v>1.803779534</v>
      </c>
      <c r="K193">
        <v>-8.2471165289999995</v>
      </c>
      <c r="L193">
        <v>4.3387348579999996</v>
      </c>
      <c r="M193">
        <v>0</v>
      </c>
      <c r="N193">
        <v>2.5336873026023801</v>
      </c>
      <c r="O193">
        <v>-6.3124155567891096</v>
      </c>
      <c r="P193">
        <v>83.659248137992094</v>
      </c>
    </row>
    <row r="194" spans="1:16" x14ac:dyDescent="0.4">
      <c r="A194">
        <v>0</v>
      </c>
      <c r="B194">
        <v>3.664192828</v>
      </c>
      <c r="C194">
        <v>-5.2804276090000002</v>
      </c>
      <c r="D194">
        <v>0.3430667</v>
      </c>
      <c r="E194">
        <v>0</v>
      </c>
      <c r="F194">
        <v>1.7163252272626699</v>
      </c>
      <c r="G194">
        <v>-1.5906629467781299</v>
      </c>
      <c r="H194">
        <v>4.89293867908418</v>
      </c>
      <c r="I194">
        <v>0</v>
      </c>
      <c r="J194">
        <v>2.3592524460000002</v>
      </c>
      <c r="K194">
        <v>-4.9258013939999996</v>
      </c>
      <c r="L194">
        <v>4.5878115450000001</v>
      </c>
      <c r="M194">
        <v>0</v>
      </c>
      <c r="N194">
        <v>2.29594934562083</v>
      </c>
      <c r="O194">
        <v>-4.1876417051085904</v>
      </c>
      <c r="P194">
        <v>35.251176307996502</v>
      </c>
    </row>
    <row r="195" spans="1:16" x14ac:dyDescent="0.4">
      <c r="A195">
        <v>0</v>
      </c>
      <c r="B195">
        <v>3.603302775</v>
      </c>
      <c r="C195">
        <v>-3.237628087</v>
      </c>
      <c r="D195">
        <v>0.52259653800000005</v>
      </c>
      <c r="E195">
        <v>0</v>
      </c>
      <c r="F195">
        <v>1.7163252272626699</v>
      </c>
      <c r="G195">
        <v>-1.5906629467781299</v>
      </c>
      <c r="H195">
        <v>4.9063914099242503</v>
      </c>
      <c r="I195">
        <v>0</v>
      </c>
      <c r="J195">
        <v>2.016881266</v>
      </c>
      <c r="K195">
        <v>-7.0711933020000002</v>
      </c>
      <c r="L195">
        <v>2.218763032</v>
      </c>
      <c r="M195">
        <v>0</v>
      </c>
      <c r="N195">
        <v>2.1762962788207099</v>
      </c>
      <c r="O195">
        <v>-6.2815157071490404</v>
      </c>
      <c r="P195">
        <v>63.412599926989003</v>
      </c>
    </row>
    <row r="196" spans="1:16" x14ac:dyDescent="0.4">
      <c r="A196">
        <v>0</v>
      </c>
      <c r="B196">
        <v>2.4446047019999999</v>
      </c>
      <c r="C196">
        <v>-5.623913892</v>
      </c>
      <c r="D196">
        <v>0.66937409400000003</v>
      </c>
      <c r="E196">
        <v>0</v>
      </c>
      <c r="F196">
        <v>4.0705066796372797</v>
      </c>
      <c r="G196">
        <v>-6.4130318540683602</v>
      </c>
      <c r="H196">
        <v>68.864689715206595</v>
      </c>
      <c r="I196">
        <v>0</v>
      </c>
      <c r="J196">
        <v>2.507062431</v>
      </c>
      <c r="K196">
        <v>-4.0415025130000002</v>
      </c>
      <c r="L196">
        <v>4.8985016000000003</v>
      </c>
      <c r="M196">
        <v>0</v>
      </c>
      <c r="N196">
        <v>2.3959676851662302</v>
      </c>
      <c r="O196">
        <v>-2.9909484926927998</v>
      </c>
      <c r="P196">
        <v>26.417482732009301</v>
      </c>
    </row>
    <row r="197" spans="1:16" x14ac:dyDescent="0.4">
      <c r="A197">
        <v>0</v>
      </c>
      <c r="B197">
        <v>3.1941010969999999</v>
      </c>
      <c r="C197">
        <v>-1.709412194</v>
      </c>
      <c r="D197">
        <v>0.51841357099999996</v>
      </c>
      <c r="E197">
        <v>0</v>
      </c>
      <c r="F197">
        <v>3.7784113335260798</v>
      </c>
      <c r="G197">
        <v>-3.20066483593844</v>
      </c>
      <c r="H197">
        <v>389.49231596500601</v>
      </c>
      <c r="I197">
        <v>0</v>
      </c>
      <c r="J197">
        <v>2.3185505420000001</v>
      </c>
      <c r="K197">
        <v>-7.1939015770000001</v>
      </c>
      <c r="L197">
        <v>4.0646217269999996</v>
      </c>
      <c r="M197">
        <v>0</v>
      </c>
      <c r="N197">
        <v>2.23022562005937</v>
      </c>
      <c r="O197">
        <v>-6.7182914897239501</v>
      </c>
      <c r="P197">
        <v>72.766538126976201</v>
      </c>
    </row>
    <row r="198" spans="1:16" x14ac:dyDescent="0.4">
      <c r="A198">
        <v>0</v>
      </c>
      <c r="B198">
        <v>3.1963692799999999</v>
      </c>
      <c r="C198">
        <v>-1.7062923780000001</v>
      </c>
      <c r="D198">
        <v>0.41950182499999999</v>
      </c>
      <c r="E198">
        <v>0</v>
      </c>
      <c r="F198">
        <v>2.4515346453930298</v>
      </c>
      <c r="G198">
        <v>-9.7975909471542693</v>
      </c>
      <c r="H198">
        <v>11.329063227865801</v>
      </c>
      <c r="I198">
        <v>0</v>
      </c>
      <c r="J198">
        <v>2.5697301229999998</v>
      </c>
      <c r="K198">
        <v>-4.6913500069999996</v>
      </c>
      <c r="L198">
        <v>4.2255900039999998</v>
      </c>
      <c r="M198">
        <v>0</v>
      </c>
      <c r="N198">
        <v>2.5278584930497101</v>
      </c>
      <c r="O198">
        <v>-5.3596543956023099</v>
      </c>
      <c r="P198">
        <v>64.2709338839922</v>
      </c>
    </row>
    <row r="199" spans="1:16" x14ac:dyDescent="0.4">
      <c r="A199">
        <v>0</v>
      </c>
      <c r="B199">
        <v>1.8198159899999999</v>
      </c>
      <c r="C199">
        <v>-5.1659964199999999</v>
      </c>
      <c r="D199">
        <v>0.38622808199999997</v>
      </c>
      <c r="E199">
        <v>0</v>
      </c>
      <c r="F199">
        <v>2.3820354689174401</v>
      </c>
      <c r="G199">
        <v>-5.7255755136860902</v>
      </c>
      <c r="H199">
        <v>46.201822736067697</v>
      </c>
      <c r="I199">
        <v>0</v>
      </c>
      <c r="J199">
        <v>3.1358595939999998</v>
      </c>
      <c r="K199">
        <v>-2.7312362760000002</v>
      </c>
      <c r="L199">
        <v>4.7064996529999998</v>
      </c>
      <c r="M199">
        <v>0</v>
      </c>
      <c r="N199">
        <v>2.4992229880181198</v>
      </c>
      <c r="O199">
        <v>-5.5520218716164003</v>
      </c>
      <c r="P199">
        <v>31.159993032022602</v>
      </c>
    </row>
    <row r="200" spans="1:16" x14ac:dyDescent="0.4">
      <c r="A200">
        <v>0</v>
      </c>
      <c r="B200">
        <v>3.314555366</v>
      </c>
      <c r="C200">
        <v>-2.6809825549999999</v>
      </c>
      <c r="D200">
        <v>0.38568994099999998</v>
      </c>
      <c r="E200">
        <v>0</v>
      </c>
      <c r="F200">
        <v>4.6685249787795904</v>
      </c>
      <c r="G200">
        <v>-3.942924057355</v>
      </c>
      <c r="H200">
        <v>8.7264981600455904</v>
      </c>
      <c r="I200">
        <v>0</v>
      </c>
      <c r="J200">
        <v>2.1312048180000001</v>
      </c>
      <c r="K200">
        <v>-5.8251407620000002</v>
      </c>
      <c r="L200">
        <v>4.9593664979999996</v>
      </c>
      <c r="M200">
        <v>0</v>
      </c>
      <c r="N200">
        <v>2.2466445410442999</v>
      </c>
      <c r="O200">
        <v>-6.26753971878209</v>
      </c>
      <c r="P200">
        <v>357.21550069001302</v>
      </c>
    </row>
    <row r="201" spans="1:16" x14ac:dyDescent="0.4">
      <c r="A201">
        <v>0</v>
      </c>
      <c r="B201">
        <v>2.5481995519999998</v>
      </c>
      <c r="C201">
        <v>-4.613844287</v>
      </c>
      <c r="D201">
        <v>0.68241591800000001</v>
      </c>
      <c r="E201">
        <v>0</v>
      </c>
      <c r="F201">
        <v>2.80494595471079</v>
      </c>
      <c r="G201">
        <v>-1.66347594536046</v>
      </c>
      <c r="H201">
        <v>17.5790090712253</v>
      </c>
      <c r="I201">
        <v>0</v>
      </c>
      <c r="J201">
        <v>2.0851471319999999</v>
      </c>
      <c r="K201">
        <v>-6.4493720860000003</v>
      </c>
      <c r="L201">
        <v>4.5714157999999996</v>
      </c>
      <c r="M201">
        <v>0</v>
      </c>
      <c r="N201">
        <v>1.7880143323794799</v>
      </c>
      <c r="O201">
        <v>-9.9766693073410995</v>
      </c>
      <c r="P201">
        <v>124.95759973800099</v>
      </c>
    </row>
    <row r="202" spans="1:16" x14ac:dyDescent="0.4">
      <c r="A202">
        <v>0</v>
      </c>
      <c r="B202">
        <v>2.9484284230000002</v>
      </c>
      <c r="C202">
        <v>-6.8854135650000003</v>
      </c>
      <c r="D202">
        <v>0.37843267400000002</v>
      </c>
      <c r="E202">
        <v>0</v>
      </c>
      <c r="F202">
        <v>1.74185154565956</v>
      </c>
      <c r="G202">
        <v>-5.1785497177282496</v>
      </c>
      <c r="H202">
        <v>74.120492985006393</v>
      </c>
      <c r="I202">
        <v>0</v>
      </c>
      <c r="J202">
        <v>2.3477443089999999</v>
      </c>
      <c r="K202">
        <v>-0.64686686299999996</v>
      </c>
      <c r="L202">
        <v>2.463269484</v>
      </c>
      <c r="M202">
        <v>0</v>
      </c>
      <c r="N202">
        <v>1.6664355519226799</v>
      </c>
      <c r="O202">
        <v>-0.607076473206561</v>
      </c>
      <c r="P202">
        <v>1.8691671910055401</v>
      </c>
    </row>
    <row r="203" spans="1:16" x14ac:dyDescent="0.4">
      <c r="A203">
        <v>0</v>
      </c>
      <c r="B203">
        <v>2.5938773159999999</v>
      </c>
      <c r="C203">
        <v>-7.5843928910000002</v>
      </c>
      <c r="D203">
        <v>0.62245731800000004</v>
      </c>
      <c r="E203">
        <v>0</v>
      </c>
      <c r="F203">
        <v>3.0646453712311201</v>
      </c>
      <c r="G203">
        <v>-2.59060611028471</v>
      </c>
      <c r="H203">
        <v>26.641449403017699</v>
      </c>
      <c r="I203">
        <v>0</v>
      </c>
      <c r="J203">
        <v>2.6348710209999999</v>
      </c>
      <c r="K203">
        <v>-5.7038467390000003</v>
      </c>
      <c r="L203">
        <v>2.305478801</v>
      </c>
      <c r="M203">
        <v>0</v>
      </c>
      <c r="N203">
        <v>2.6527982236258798</v>
      </c>
      <c r="O203">
        <v>-5.69280269234243</v>
      </c>
      <c r="P203">
        <v>90.433012071007397</v>
      </c>
    </row>
    <row r="204" spans="1:16" x14ac:dyDescent="0.4">
      <c r="A204">
        <v>0</v>
      </c>
      <c r="B204">
        <v>2.4880035829999998</v>
      </c>
      <c r="C204">
        <v>-2.3760058019999999</v>
      </c>
      <c r="D204">
        <v>0.61957578000000002</v>
      </c>
      <c r="E204">
        <v>0</v>
      </c>
      <c r="F204">
        <v>2.4515643918313201</v>
      </c>
      <c r="G204">
        <v>-4.8711258439456104</v>
      </c>
      <c r="H204">
        <v>49.632291157031403</v>
      </c>
      <c r="I204">
        <v>0</v>
      </c>
      <c r="J204">
        <v>2.6331607340000001</v>
      </c>
      <c r="K204">
        <v>-5.1056606929999999</v>
      </c>
      <c r="L204">
        <v>2.3604956989999999</v>
      </c>
      <c r="M204">
        <v>0</v>
      </c>
      <c r="N204">
        <v>2.6556612391438001</v>
      </c>
      <c r="O204">
        <v>-4.1570515254628599</v>
      </c>
      <c r="P204">
        <v>42.059295326005603</v>
      </c>
    </row>
    <row r="205" spans="1:16" x14ac:dyDescent="0.4">
      <c r="A205">
        <v>0</v>
      </c>
      <c r="B205">
        <v>3.6143759809999998</v>
      </c>
      <c r="C205">
        <v>-2.1288667010000002</v>
      </c>
      <c r="D205">
        <v>0.52306631000000003</v>
      </c>
      <c r="E205">
        <v>0</v>
      </c>
      <c r="F205">
        <v>1.407620402307</v>
      </c>
      <c r="G205">
        <v>-6.8551628476529602</v>
      </c>
      <c r="H205">
        <v>158.94219182082401</v>
      </c>
      <c r="I205">
        <v>0</v>
      </c>
      <c r="J205">
        <v>2.2253366360000002</v>
      </c>
      <c r="K205">
        <v>-3.9376263229999999</v>
      </c>
      <c r="L205">
        <v>4.7118007579999999</v>
      </c>
      <c r="M205">
        <v>0</v>
      </c>
      <c r="N205">
        <v>2.22533663617443</v>
      </c>
      <c r="O205">
        <v>-3.9376263230825801</v>
      </c>
      <c r="P205">
        <v>47.165217849978902</v>
      </c>
    </row>
    <row r="206" spans="1:16" x14ac:dyDescent="0.4">
      <c r="A206">
        <v>0</v>
      </c>
      <c r="B206">
        <v>1.7896274169999999</v>
      </c>
      <c r="C206">
        <v>-6.501977203</v>
      </c>
      <c r="D206">
        <v>0.439476482</v>
      </c>
      <c r="E206">
        <v>0</v>
      </c>
      <c r="F206">
        <v>2.80421951150266</v>
      </c>
      <c r="G206">
        <v>-8.5695072024777499</v>
      </c>
      <c r="H206">
        <v>67.452311053173602</v>
      </c>
      <c r="I206">
        <v>0</v>
      </c>
      <c r="J206">
        <v>3.2941101650000002</v>
      </c>
      <c r="K206">
        <v>-4.6447197759999996</v>
      </c>
      <c r="L206">
        <v>3.4739451840000002</v>
      </c>
      <c r="M206">
        <v>0</v>
      </c>
      <c r="N206">
        <v>2.90652687537886</v>
      </c>
      <c r="O206">
        <v>-5.00206046161155</v>
      </c>
      <c r="P206">
        <v>60.381963274005102</v>
      </c>
    </row>
    <row r="207" spans="1:16" x14ac:dyDescent="0.4">
      <c r="A207">
        <v>0</v>
      </c>
      <c r="B207">
        <v>3.4618088239999998</v>
      </c>
      <c r="C207">
        <v>-3.0438815959999999</v>
      </c>
      <c r="D207">
        <v>0.579114138</v>
      </c>
      <c r="E207">
        <v>0</v>
      </c>
      <c r="F207">
        <v>4.7218520890192597</v>
      </c>
      <c r="G207">
        <v>-2.6637497771430598</v>
      </c>
      <c r="H207">
        <v>82.788009063107793</v>
      </c>
      <c r="I207">
        <v>0</v>
      </c>
      <c r="J207">
        <v>2.0500282689999998</v>
      </c>
      <c r="K207">
        <v>-5.8845429109999996</v>
      </c>
      <c r="L207">
        <v>5.3145044019999998</v>
      </c>
      <c r="M207">
        <v>0</v>
      </c>
      <c r="N207">
        <v>1.7697199101665499</v>
      </c>
      <c r="O207">
        <v>-6.85933964924235</v>
      </c>
      <c r="P207">
        <v>37.926326045999303</v>
      </c>
    </row>
    <row r="208" spans="1:16" x14ac:dyDescent="0.4">
      <c r="A208">
        <v>0</v>
      </c>
      <c r="B208">
        <v>2.9032337849999998</v>
      </c>
      <c r="C208">
        <v>-1.5068369749999999</v>
      </c>
      <c r="D208">
        <v>0.46725972900000001</v>
      </c>
      <c r="E208">
        <v>0</v>
      </c>
      <c r="F208">
        <v>2.2128957988197899</v>
      </c>
      <c r="G208">
        <v>-9.9333783059737808</v>
      </c>
      <c r="H208">
        <v>105.388409287203</v>
      </c>
      <c r="I208">
        <v>0</v>
      </c>
      <c r="J208">
        <v>2.016881266</v>
      </c>
      <c r="K208">
        <v>-7.0711933020000002</v>
      </c>
      <c r="L208">
        <v>2.7115140860000002</v>
      </c>
      <c r="M208">
        <v>0</v>
      </c>
      <c r="N208">
        <v>2.0760908942796599</v>
      </c>
      <c r="O208">
        <v>-6.6966613096185297</v>
      </c>
      <c r="P208">
        <v>53.789021026983299</v>
      </c>
    </row>
    <row r="209" spans="1:16" x14ac:dyDescent="0.4">
      <c r="A209">
        <v>0</v>
      </c>
      <c r="B209">
        <v>3.5755010970000001</v>
      </c>
      <c r="C209">
        <v>-5.1985032960000002</v>
      </c>
      <c r="D209">
        <v>0.46566400899999999</v>
      </c>
      <c r="E209">
        <v>0</v>
      </c>
      <c r="F209">
        <v>3.5962151161877398</v>
      </c>
      <c r="G209">
        <v>-2.6955859045838202</v>
      </c>
      <c r="H209">
        <v>34.387176293181199</v>
      </c>
      <c r="I209">
        <v>0</v>
      </c>
      <c r="J209">
        <v>2.4073172189999998</v>
      </c>
      <c r="K209">
        <v>-4.0789010699999997</v>
      </c>
      <c r="L209">
        <v>3.7794450199999998</v>
      </c>
      <c r="M209">
        <v>0</v>
      </c>
      <c r="N209">
        <v>2.8609391551255801</v>
      </c>
      <c r="O209">
        <v>-7.1886668780940699</v>
      </c>
      <c r="P209">
        <v>92.625230179022694</v>
      </c>
    </row>
    <row r="210" spans="1:16" x14ac:dyDescent="0.4">
      <c r="A210">
        <v>0</v>
      </c>
      <c r="B210">
        <v>2.3773853620000001</v>
      </c>
      <c r="C210">
        <v>-2.2352420890000002</v>
      </c>
      <c r="D210">
        <v>0.76294127099999998</v>
      </c>
      <c r="E210">
        <v>0</v>
      </c>
      <c r="F210">
        <v>2.4370793426518702</v>
      </c>
      <c r="G210">
        <v>-1.4564155945871999</v>
      </c>
      <c r="H210">
        <v>195.03268415504101</v>
      </c>
      <c r="I210">
        <v>0</v>
      </c>
      <c r="J210">
        <v>2.2253366360000002</v>
      </c>
      <c r="K210">
        <v>-3.9376263229999999</v>
      </c>
      <c r="L210">
        <v>4.5518979750000002</v>
      </c>
      <c r="M210">
        <v>0</v>
      </c>
      <c r="N210">
        <v>2.2030996819442898</v>
      </c>
      <c r="O210">
        <v>-3.9594271049543699</v>
      </c>
      <c r="P210">
        <v>38.814015958021599</v>
      </c>
    </row>
    <row r="211" spans="1:16" x14ac:dyDescent="0.4">
      <c r="A211">
        <v>0</v>
      </c>
      <c r="B211">
        <v>2.4783127010000001</v>
      </c>
      <c r="C211">
        <v>-2.0432070709999999</v>
      </c>
      <c r="D211">
        <v>0.69590395400000005</v>
      </c>
      <c r="E211">
        <v>0</v>
      </c>
      <c r="F211">
        <v>3.17036482708501</v>
      </c>
      <c r="G211">
        <v>-5.3517140176175504</v>
      </c>
      <c r="H211">
        <v>67.192989059025393</v>
      </c>
      <c r="I211">
        <v>0</v>
      </c>
      <c r="J211">
        <v>3.2057528870000001</v>
      </c>
      <c r="K211">
        <v>-3.179084311</v>
      </c>
      <c r="L211">
        <v>2.8577129069999998</v>
      </c>
      <c r="M211">
        <v>0</v>
      </c>
      <c r="N211">
        <v>2.9897337143506699</v>
      </c>
      <c r="O211">
        <v>-2.8102649273149201</v>
      </c>
      <c r="P211">
        <v>44.582182204991099</v>
      </c>
    </row>
    <row r="212" spans="1:16" x14ac:dyDescent="0.4">
      <c r="A212">
        <v>0</v>
      </c>
      <c r="B212">
        <v>1.8722792500000001</v>
      </c>
      <c r="C212">
        <v>-5.6531670519999997</v>
      </c>
      <c r="D212">
        <v>0.50933273999999995</v>
      </c>
      <c r="E212">
        <v>0</v>
      </c>
      <c r="F212">
        <v>2.6950425772934801</v>
      </c>
      <c r="G212">
        <v>-3.0572094885520902</v>
      </c>
      <c r="H212">
        <v>15.5750921459402</v>
      </c>
      <c r="I212">
        <v>0</v>
      </c>
      <c r="J212">
        <v>2.2444837350000002</v>
      </c>
      <c r="K212">
        <v>-6.5541487099999998</v>
      </c>
      <c r="L212">
        <v>4.4800417550000002</v>
      </c>
      <c r="M212">
        <v>0</v>
      </c>
      <c r="N212">
        <v>2.3543604559506801</v>
      </c>
      <c r="O212">
        <v>-6.8264292797888997</v>
      </c>
      <c r="P212">
        <v>71.8686657929793</v>
      </c>
    </row>
    <row r="213" spans="1:16" x14ac:dyDescent="0.4">
      <c r="A213">
        <v>0</v>
      </c>
      <c r="B213">
        <v>3.314555366</v>
      </c>
      <c r="C213">
        <v>-2.6809825549999999</v>
      </c>
      <c r="D213">
        <v>0.47938582600000001</v>
      </c>
      <c r="E213">
        <v>0</v>
      </c>
      <c r="F213">
        <v>2.3945545622522699</v>
      </c>
      <c r="G213">
        <v>-2.2016879070245299</v>
      </c>
      <c r="H213">
        <v>17.6066399558912</v>
      </c>
      <c r="I213">
        <v>0</v>
      </c>
      <c r="J213">
        <v>1.850115242</v>
      </c>
      <c r="K213">
        <v>-7.8635037539999999</v>
      </c>
      <c r="L213">
        <v>4.673856013</v>
      </c>
      <c r="M213">
        <v>0</v>
      </c>
      <c r="N213">
        <v>1.8476532855528001</v>
      </c>
      <c r="O213">
        <v>-6.8023362106477796</v>
      </c>
      <c r="P213">
        <v>61.732948859018499</v>
      </c>
    </row>
    <row r="214" spans="1:16" x14ac:dyDescent="0.4">
      <c r="A214">
        <v>0</v>
      </c>
      <c r="B214">
        <v>1.7955076299999999</v>
      </c>
      <c r="C214">
        <v>-4.6128136619999998</v>
      </c>
      <c r="D214">
        <v>0.482500451</v>
      </c>
      <c r="E214">
        <v>0</v>
      </c>
      <c r="F214">
        <v>2.2387652531227</v>
      </c>
      <c r="G214">
        <v>-9.9753502589875396</v>
      </c>
      <c r="H214">
        <v>93.566615738905895</v>
      </c>
      <c r="I214">
        <v>0</v>
      </c>
      <c r="J214">
        <v>2.585382965</v>
      </c>
      <c r="K214">
        <v>-2.59029702</v>
      </c>
      <c r="L214">
        <v>4.80178159</v>
      </c>
      <c r="M214">
        <v>0</v>
      </c>
      <c r="N214">
        <v>2.6598529768447601</v>
      </c>
      <c r="O214">
        <v>-2.6088004476738398</v>
      </c>
      <c r="P214">
        <v>22.9154563439951</v>
      </c>
    </row>
    <row r="215" spans="1:16" x14ac:dyDescent="0.4">
      <c r="A215">
        <v>0</v>
      </c>
      <c r="B215">
        <v>2.2110102550000001</v>
      </c>
      <c r="C215">
        <v>-6.7918738139999997</v>
      </c>
      <c r="D215">
        <v>0.70156480499999996</v>
      </c>
      <c r="E215">
        <v>0</v>
      </c>
      <c r="F215">
        <v>3.0646453712311201</v>
      </c>
      <c r="G215">
        <v>-2.59060611028471</v>
      </c>
      <c r="H215">
        <v>38.509269500151198</v>
      </c>
      <c r="I215">
        <v>0</v>
      </c>
      <c r="J215">
        <v>2.2570908749999998</v>
      </c>
      <c r="K215">
        <v>-6.5923813320000004</v>
      </c>
      <c r="L215">
        <v>4.6453628690000004</v>
      </c>
      <c r="M215">
        <v>0</v>
      </c>
      <c r="N215">
        <v>2.20903011117321</v>
      </c>
      <c r="O215">
        <v>-6.1079757123693597</v>
      </c>
      <c r="P215">
        <v>71.332858567999196</v>
      </c>
    </row>
    <row r="216" spans="1:16" x14ac:dyDescent="0.4">
      <c r="A216">
        <v>0</v>
      </c>
      <c r="B216">
        <v>3.6236966599999998</v>
      </c>
      <c r="C216">
        <v>-2.6276647789999998</v>
      </c>
      <c r="D216">
        <v>0.33249842499999999</v>
      </c>
      <c r="E216">
        <v>0</v>
      </c>
      <c r="F216">
        <v>2.0794281316771701</v>
      </c>
      <c r="G216">
        <v>-6.4721201197107803</v>
      </c>
      <c r="H216">
        <v>120.507763500791</v>
      </c>
      <c r="I216">
        <v>0</v>
      </c>
      <c r="J216">
        <v>1.832131529</v>
      </c>
      <c r="K216">
        <v>-8.0986621079999992</v>
      </c>
      <c r="L216">
        <v>4.4187935500000002</v>
      </c>
      <c r="M216">
        <v>0</v>
      </c>
      <c r="N216">
        <v>1.44424870785218</v>
      </c>
      <c r="O216">
        <v>-7.7097978452917504</v>
      </c>
      <c r="P216">
        <v>75.932001357985399</v>
      </c>
    </row>
    <row r="217" spans="1:16" x14ac:dyDescent="0.4">
      <c r="A217">
        <v>0</v>
      </c>
      <c r="B217">
        <v>2.181399205</v>
      </c>
      <c r="C217">
        <v>-6.4563740200000002</v>
      </c>
      <c r="D217">
        <v>0.73231286200000001</v>
      </c>
      <c r="E217">
        <v>0</v>
      </c>
      <c r="F217">
        <v>3.4898730054307401</v>
      </c>
      <c r="G217">
        <v>-2.3852626179377201</v>
      </c>
      <c r="H217">
        <v>501.59448066702998</v>
      </c>
      <c r="I217">
        <v>0</v>
      </c>
      <c r="J217">
        <v>2.1739492509999998</v>
      </c>
      <c r="K217">
        <v>-6.7159943289999999</v>
      </c>
      <c r="L217">
        <v>4.4479135010000004</v>
      </c>
      <c r="M217">
        <v>0</v>
      </c>
      <c r="N217">
        <v>1.7575407853906</v>
      </c>
      <c r="O217">
        <v>-7.3151447748587799</v>
      </c>
      <c r="P217">
        <v>67.302771010989005</v>
      </c>
    </row>
    <row r="218" spans="1:16" x14ac:dyDescent="0.4">
      <c r="A218">
        <v>0</v>
      </c>
      <c r="B218">
        <v>2.9879598810000001</v>
      </c>
      <c r="C218">
        <v>-7.3228637040000004</v>
      </c>
      <c r="D218">
        <v>0.36269590299999999</v>
      </c>
      <c r="E218">
        <v>0</v>
      </c>
      <c r="F218">
        <v>2.1718693724568401</v>
      </c>
      <c r="G218">
        <v>-6.0172588904225304</v>
      </c>
      <c r="H218">
        <v>56.672690283972699</v>
      </c>
      <c r="I218">
        <v>0</v>
      </c>
      <c r="J218">
        <v>2.106427751</v>
      </c>
      <c r="K218">
        <v>-7.433473931</v>
      </c>
      <c r="L218">
        <v>4.3613537960000004</v>
      </c>
      <c r="M218">
        <v>0</v>
      </c>
      <c r="N218">
        <v>1.7506928206405199</v>
      </c>
      <c r="O218">
        <v>-8.3891160172785195</v>
      </c>
      <c r="P218">
        <v>69.721049779996903</v>
      </c>
    </row>
    <row r="219" spans="1:16" x14ac:dyDescent="0.4">
      <c r="A219">
        <v>0</v>
      </c>
      <c r="B219">
        <v>1.654216047</v>
      </c>
      <c r="C219">
        <v>-3.9633015409999999</v>
      </c>
      <c r="D219">
        <v>0.58422669299999996</v>
      </c>
      <c r="E219">
        <v>0</v>
      </c>
      <c r="F219">
        <v>3.0365311199013401</v>
      </c>
      <c r="G219">
        <v>-6.3456591218515799</v>
      </c>
      <c r="H219">
        <v>112.610955189913</v>
      </c>
      <c r="I219">
        <v>0</v>
      </c>
      <c r="J219">
        <v>1.8738764299999999</v>
      </c>
      <c r="K219">
        <v>-6.9846511629999997</v>
      </c>
      <c r="L219">
        <v>4.5764269909999999</v>
      </c>
      <c r="M219">
        <v>0</v>
      </c>
      <c r="N219">
        <v>1.68447446194842</v>
      </c>
      <c r="O219">
        <v>-6.9698945410763598</v>
      </c>
      <c r="P219">
        <v>281.46476147498402</v>
      </c>
    </row>
    <row r="220" spans="1:16" x14ac:dyDescent="0.4">
      <c r="A220">
        <v>0</v>
      </c>
      <c r="B220">
        <v>3.3749528519999998</v>
      </c>
      <c r="C220">
        <v>-3.0684652510000001</v>
      </c>
      <c r="D220">
        <v>0.392775657</v>
      </c>
      <c r="E220">
        <v>0</v>
      </c>
      <c r="F220">
        <v>2.81573873850706</v>
      </c>
      <c r="G220">
        <v>-9.8440680992514107</v>
      </c>
      <c r="H220">
        <v>60.697409051004797</v>
      </c>
      <c r="I220">
        <v>0</v>
      </c>
      <c r="J220">
        <v>2.503813541</v>
      </c>
      <c r="K220">
        <v>-5.3866494060000001</v>
      </c>
      <c r="L220">
        <v>2.797745146</v>
      </c>
      <c r="M220">
        <v>0</v>
      </c>
      <c r="N220">
        <v>2.6529315043969199</v>
      </c>
      <c r="O220">
        <v>-5.6661701591734701</v>
      </c>
      <c r="P220">
        <v>46.217240644997197</v>
      </c>
    </row>
    <row r="221" spans="1:16" x14ac:dyDescent="0.4">
      <c r="A221">
        <v>0</v>
      </c>
      <c r="B221">
        <v>3.1805947909999999</v>
      </c>
      <c r="C221">
        <v>-7.1558938339999996</v>
      </c>
      <c r="D221">
        <v>0.35991294800000001</v>
      </c>
      <c r="E221">
        <v>0</v>
      </c>
      <c r="F221">
        <v>3.3749528524916101</v>
      </c>
      <c r="G221">
        <v>-3.06846525109796</v>
      </c>
      <c r="H221">
        <v>34.457777366973403</v>
      </c>
      <c r="I221">
        <v>0</v>
      </c>
      <c r="J221">
        <v>3.219377481</v>
      </c>
      <c r="K221">
        <v>-3.0088157720000002</v>
      </c>
      <c r="L221">
        <v>2.445276062</v>
      </c>
      <c r="M221">
        <v>0</v>
      </c>
      <c r="N221">
        <v>3.57517134035953</v>
      </c>
      <c r="O221">
        <v>-2.4775154690964598</v>
      </c>
      <c r="P221">
        <v>23.836625402997001</v>
      </c>
    </row>
    <row r="222" spans="1:16" x14ac:dyDescent="0.4">
      <c r="A222">
        <v>0</v>
      </c>
      <c r="B222">
        <v>2.1877199269999998</v>
      </c>
      <c r="C222">
        <v>-5.4416010650000004</v>
      </c>
      <c r="D222">
        <v>0.50638519000000004</v>
      </c>
      <c r="E222">
        <v>0</v>
      </c>
      <c r="F222">
        <v>1.49904562267945</v>
      </c>
      <c r="G222">
        <v>-9.9943881117481901</v>
      </c>
      <c r="H222">
        <v>196.68498162994999</v>
      </c>
    </row>
    <row r="223" spans="1:16" x14ac:dyDescent="0.4">
      <c r="A223">
        <v>0</v>
      </c>
      <c r="B223">
        <v>3.3300179280000002</v>
      </c>
      <c r="C223">
        <v>-6.3678388019999996</v>
      </c>
      <c r="D223">
        <v>0.29866567700000002</v>
      </c>
      <c r="E223">
        <v>0</v>
      </c>
      <c r="F223">
        <v>2.2500582967573801</v>
      </c>
      <c r="G223">
        <v>-7.1447158753780098</v>
      </c>
      <c r="H223">
        <v>63.018166879890401</v>
      </c>
    </row>
    <row r="224" spans="1:16" x14ac:dyDescent="0.4">
      <c r="A224">
        <v>0</v>
      </c>
      <c r="B224">
        <v>2.5481995519999998</v>
      </c>
      <c r="C224">
        <v>-4.613844287</v>
      </c>
      <c r="D224">
        <v>0.57210903400000002</v>
      </c>
      <c r="E224">
        <v>0</v>
      </c>
      <c r="F224">
        <v>3.1758058157867302</v>
      </c>
      <c r="G224">
        <v>-5.5930254578771601</v>
      </c>
      <c r="H224">
        <v>60.299772395985201</v>
      </c>
    </row>
    <row r="225" spans="1:8" x14ac:dyDescent="0.4">
      <c r="A225">
        <v>0</v>
      </c>
      <c r="B225">
        <v>2.6901539470000002</v>
      </c>
      <c r="C225">
        <v>-3.8556970480000001</v>
      </c>
      <c r="D225">
        <v>0.39324157700000001</v>
      </c>
      <c r="E225">
        <v>0</v>
      </c>
      <c r="F225">
        <v>2.0436331618447001</v>
      </c>
      <c r="G225">
        <v>-4.9768521131713399</v>
      </c>
      <c r="H225">
        <v>37.5344704838935</v>
      </c>
    </row>
    <row r="226" spans="1:8" x14ac:dyDescent="0.4">
      <c r="A226">
        <v>0</v>
      </c>
      <c r="B226">
        <v>1.772725986</v>
      </c>
      <c r="C226">
        <v>-5.1783550619999996</v>
      </c>
      <c r="D226">
        <v>0.47273358799999998</v>
      </c>
      <c r="E226">
        <v>0</v>
      </c>
      <c r="F226">
        <v>3.42698761169363</v>
      </c>
      <c r="G226">
        <v>-9.6976409325623294</v>
      </c>
      <c r="H226">
        <v>375.446568630868</v>
      </c>
    </row>
    <row r="227" spans="1:8" x14ac:dyDescent="0.4">
      <c r="A227">
        <v>0</v>
      </c>
      <c r="B227">
        <v>2.12918319</v>
      </c>
      <c r="C227">
        <v>-6.0476030950000004</v>
      </c>
      <c r="D227">
        <v>0.63608485800000003</v>
      </c>
      <c r="E227">
        <v>0</v>
      </c>
      <c r="F227">
        <v>2.0006545116922601</v>
      </c>
      <c r="G227">
        <v>-7.9243768602386604</v>
      </c>
      <c r="H227">
        <v>41.731405221857102</v>
      </c>
    </row>
    <row r="228" spans="1:8" x14ac:dyDescent="0.4">
      <c r="A228">
        <v>0</v>
      </c>
      <c r="B228">
        <v>2.2110102550000001</v>
      </c>
      <c r="C228">
        <v>-6.7918738139999997</v>
      </c>
      <c r="D228">
        <v>0.53924444500000002</v>
      </c>
      <c r="E228">
        <v>0</v>
      </c>
      <c r="F228">
        <v>2.2828267866458098</v>
      </c>
      <c r="G228">
        <v>-9.1671278736002293</v>
      </c>
      <c r="H228">
        <v>57.886059420881701</v>
      </c>
    </row>
    <row r="229" spans="1:8" x14ac:dyDescent="0.4">
      <c r="A229">
        <v>0</v>
      </c>
      <c r="B229">
        <v>1.654216047</v>
      </c>
      <c r="C229">
        <v>-3.9633015409999999</v>
      </c>
      <c r="D229">
        <v>0.72295036499999998</v>
      </c>
      <c r="E229">
        <v>0</v>
      </c>
      <c r="F229">
        <v>2.7307246808946601</v>
      </c>
      <c r="G229">
        <v>-9.9146973419770905</v>
      </c>
      <c r="H229">
        <v>13.625727305887199</v>
      </c>
    </row>
    <row r="230" spans="1:8" x14ac:dyDescent="0.4">
      <c r="A230">
        <v>0</v>
      </c>
      <c r="B230">
        <v>3.6323781049999999</v>
      </c>
      <c r="C230">
        <v>-2.0709322889999999</v>
      </c>
      <c r="D230">
        <v>0.43619616999999999</v>
      </c>
      <c r="E230">
        <v>0</v>
      </c>
      <c r="F230">
        <v>3.0992919492965001</v>
      </c>
      <c r="G230">
        <v>-1.8782172087722799</v>
      </c>
      <c r="H230">
        <v>1673.4404344928901</v>
      </c>
    </row>
    <row r="231" spans="1:8" x14ac:dyDescent="0.4">
      <c r="A231">
        <v>0</v>
      </c>
      <c r="B231">
        <v>1.772725986</v>
      </c>
      <c r="C231">
        <v>-5.1783550619999996</v>
      </c>
      <c r="D231">
        <v>0.48291425199999999</v>
      </c>
      <c r="E231">
        <v>0</v>
      </c>
      <c r="F231">
        <v>2.4539007684512502</v>
      </c>
      <c r="G231">
        <v>-9.8961944464099894</v>
      </c>
      <c r="H231">
        <v>24.272913662018201</v>
      </c>
    </row>
    <row r="232" spans="1:8" x14ac:dyDescent="0.4">
      <c r="A232">
        <v>0</v>
      </c>
      <c r="B232">
        <v>2.5481995519999998</v>
      </c>
      <c r="C232">
        <v>-4.613844287</v>
      </c>
      <c r="D232">
        <v>0.74986936599999998</v>
      </c>
      <c r="E232">
        <v>0</v>
      </c>
      <c r="F232">
        <v>2.3820514129952199</v>
      </c>
      <c r="G232">
        <v>-4.15620846377921</v>
      </c>
      <c r="H232">
        <v>33.577835061820203</v>
      </c>
    </row>
    <row r="233" spans="1:8" x14ac:dyDescent="0.4">
      <c r="A233">
        <v>0</v>
      </c>
      <c r="B233">
        <v>3.3886434169999999</v>
      </c>
      <c r="C233">
        <v>-3.5380626629999998</v>
      </c>
      <c r="D233">
        <v>0.445872506</v>
      </c>
      <c r="E233">
        <v>0</v>
      </c>
      <c r="F233">
        <v>3.7026565981505799</v>
      </c>
      <c r="G233">
        <v>-4.2059789266209</v>
      </c>
      <c r="H233">
        <v>53.058251701993797</v>
      </c>
    </row>
    <row r="234" spans="1:8" x14ac:dyDescent="0.4">
      <c r="A234">
        <v>0</v>
      </c>
      <c r="B234">
        <v>1.772725986</v>
      </c>
      <c r="C234">
        <v>-5.1783550619999996</v>
      </c>
      <c r="D234">
        <v>0.37925109000000001</v>
      </c>
      <c r="E234">
        <v>0</v>
      </c>
      <c r="F234">
        <v>1.9211741158461699</v>
      </c>
      <c r="G234">
        <v>-6.8308467017737904</v>
      </c>
      <c r="H234">
        <v>91.642054725205497</v>
      </c>
    </row>
    <row r="235" spans="1:8" x14ac:dyDescent="0.4">
      <c r="A235">
        <v>0</v>
      </c>
      <c r="B235">
        <v>3.3076541339999999</v>
      </c>
      <c r="C235">
        <v>-3.778274487</v>
      </c>
      <c r="D235">
        <v>0.49660763400000002</v>
      </c>
      <c r="E235">
        <v>0</v>
      </c>
      <c r="F235">
        <v>3.3076541335983598</v>
      </c>
      <c r="G235">
        <v>-3.77827448660614</v>
      </c>
      <c r="H235">
        <v>56.653721072943803</v>
      </c>
    </row>
    <row r="236" spans="1:8" x14ac:dyDescent="0.4">
      <c r="A236">
        <v>0</v>
      </c>
      <c r="B236">
        <v>3.664192828</v>
      </c>
      <c r="C236">
        <v>-5.2804276090000002</v>
      </c>
      <c r="D236">
        <v>0.43600285100000002</v>
      </c>
      <c r="E236">
        <v>0</v>
      </c>
      <c r="F236">
        <v>3.4463646957702898</v>
      </c>
      <c r="G236">
        <v>-5.7732508762727699</v>
      </c>
      <c r="H236">
        <v>55.437314199982197</v>
      </c>
    </row>
    <row r="237" spans="1:8" x14ac:dyDescent="0.4">
      <c r="A237">
        <v>0</v>
      </c>
      <c r="B237">
        <v>1.9887174540000001</v>
      </c>
      <c r="C237">
        <v>-3.6292016970000001</v>
      </c>
      <c r="D237">
        <v>0.449404943</v>
      </c>
      <c r="E237">
        <v>0</v>
      </c>
      <c r="F237">
        <v>2.6316296094078502</v>
      </c>
      <c r="G237">
        <v>-9.9258793753235697</v>
      </c>
      <c r="H237">
        <v>8.7323503680527192</v>
      </c>
    </row>
    <row r="238" spans="1:8" x14ac:dyDescent="0.4">
      <c r="A238">
        <v>0</v>
      </c>
      <c r="B238">
        <v>2.958259993</v>
      </c>
      <c r="C238">
        <v>-2.1295323960000001</v>
      </c>
      <c r="D238">
        <v>0.46973247400000001</v>
      </c>
      <c r="E238">
        <v>0</v>
      </c>
      <c r="F238">
        <v>2.5990325396481699</v>
      </c>
      <c r="G238">
        <v>-2.0350814816196601</v>
      </c>
      <c r="H238">
        <v>13.781907954020401</v>
      </c>
    </row>
    <row r="239" spans="1:8" x14ac:dyDescent="0.4">
      <c r="A239">
        <v>0</v>
      </c>
      <c r="B239">
        <v>1.939356109</v>
      </c>
      <c r="C239">
        <v>-5.6269789399999999</v>
      </c>
      <c r="D239">
        <v>0.52576025999999998</v>
      </c>
      <c r="E239">
        <v>0</v>
      </c>
      <c r="F239">
        <v>2.10603816923591</v>
      </c>
      <c r="G239">
        <v>-9.5722694385520892</v>
      </c>
      <c r="H239">
        <v>156.02157439500999</v>
      </c>
    </row>
    <row r="240" spans="1:8" x14ac:dyDescent="0.4">
      <c r="A240">
        <v>0</v>
      </c>
      <c r="B240">
        <v>1.9887174540000001</v>
      </c>
      <c r="C240">
        <v>-3.6292016970000001</v>
      </c>
      <c r="D240">
        <v>0.47946947400000001</v>
      </c>
      <c r="E240">
        <v>0</v>
      </c>
      <c r="F240">
        <v>2.5957564796881898</v>
      </c>
      <c r="G240">
        <v>-9.9640950281347802</v>
      </c>
      <c r="H240">
        <v>86.063810183899406</v>
      </c>
    </row>
    <row r="241" spans="1:56" x14ac:dyDescent="0.4">
      <c r="A241">
        <v>0</v>
      </c>
      <c r="B241">
        <v>1.7955076299999999</v>
      </c>
      <c r="C241">
        <v>-4.6128136619999998</v>
      </c>
      <c r="D241">
        <v>0.49603158200000003</v>
      </c>
      <c r="E241">
        <v>0</v>
      </c>
      <c r="F241">
        <v>2.5038137691488198</v>
      </c>
      <c r="G241">
        <v>-9.3227011361259695</v>
      </c>
      <c r="H241">
        <v>35.647422897862199</v>
      </c>
    </row>
    <row r="242" spans="1:56" x14ac:dyDescent="0.4">
      <c r="A242">
        <v>0</v>
      </c>
      <c r="B242">
        <v>1.7057578019999999</v>
      </c>
      <c r="C242">
        <v>-1.6074106990000001</v>
      </c>
      <c r="D242">
        <v>0.60614612300000004</v>
      </c>
      <c r="E242">
        <v>0</v>
      </c>
      <c r="F242">
        <v>1.7057578021488999</v>
      </c>
      <c r="G242">
        <v>-1.6074106987124801</v>
      </c>
      <c r="H242">
        <v>11.714932174887499</v>
      </c>
    </row>
    <row r="243" spans="1:56" x14ac:dyDescent="0.4">
      <c r="A243">
        <v>0</v>
      </c>
      <c r="B243">
        <v>1.9904520020000001</v>
      </c>
      <c r="C243">
        <v>-1.2342653889999999</v>
      </c>
      <c r="D243">
        <v>0.39409364099999999</v>
      </c>
      <c r="E243">
        <v>0</v>
      </c>
      <c r="F243">
        <v>1.99045200152031</v>
      </c>
      <c r="G243">
        <v>-1.2342653888997299</v>
      </c>
      <c r="H243">
        <v>204.97646057582401</v>
      </c>
    </row>
    <row r="255" spans="1:56" x14ac:dyDescent="0.4">
      <c r="A255">
        <f>SUM(A4:A103)</f>
        <v>0</v>
      </c>
      <c r="B255">
        <f>AVERAGEA(B4:B103)</f>
        <v>2.6609988425199997</v>
      </c>
      <c r="C255">
        <f>AVERAGEA(C4:C103)</f>
        <v>-4.1262998036300012</v>
      </c>
      <c r="D255">
        <f>AVERAGEA(D4:D103)</f>
        <v>0.49736209161</v>
      </c>
      <c r="E255">
        <f>SUM(E4:E103)</f>
        <v>0</v>
      </c>
      <c r="F255">
        <f>AVERAGEA(F4:F103)</f>
        <v>2.7794547449991605</v>
      </c>
      <c r="G255">
        <f>AVERAGEA(G4:G103)</f>
        <v>-5.8110879010454504</v>
      </c>
      <c r="H255">
        <f>AVERAGEA(H4:H103)</f>
        <v>136.59547641130146</v>
      </c>
      <c r="I255">
        <f>SUM(I4:I103)</f>
        <v>0</v>
      </c>
      <c r="J255">
        <f>AVERAGEA(J4:J103)</f>
        <v>2.3172585161000008</v>
      </c>
      <c r="K255">
        <f>AVERAGEA(K4:K103)</f>
        <v>-5.3020302213499981</v>
      </c>
      <c r="L255">
        <f>AVERAGEA(L4:L103)</f>
        <v>4.5273371467699999</v>
      </c>
      <c r="M255">
        <f>SUM(M4:M103)</f>
        <v>0</v>
      </c>
      <c r="N255">
        <f>AVERAGEA(N4:N103)</f>
        <v>2.2884275581422067</v>
      </c>
      <c r="O255">
        <f>AVERAGEA(O4:O103)</f>
        <v>-5.8258113039373551</v>
      </c>
      <c r="P255">
        <f>AVERAGEA(P4:P103)</f>
        <v>151.86796143298855</v>
      </c>
      <c r="Q255">
        <f>SUM(Q4:Q103)</f>
        <v>0</v>
      </c>
      <c r="R255">
        <f>AVERAGEA(R4:R103)</f>
        <v>2.5964170117399998</v>
      </c>
      <c r="S255">
        <f>AVERAGEA(S4:S103)</f>
        <v>-6.3852308694000008</v>
      </c>
      <c r="T255">
        <f>AVERAGEA(T4:T103)</f>
        <v>64.076519374900002</v>
      </c>
      <c r="U255">
        <f>SUM(U4:U103)</f>
        <v>0</v>
      </c>
      <c r="V255">
        <f>AVERAGEA(V4:V103)</f>
        <v>2.2115956229837654</v>
      </c>
      <c r="W255">
        <f>AVERAGEA(W4:W103)</f>
        <v>-7.8633339715092152</v>
      </c>
      <c r="X255">
        <f>AVERAGEA(X4:X103)</f>
        <v>568.25403757822824</v>
      </c>
      <c r="Y255">
        <f>SUM(Y4:Y103)</f>
        <v>0</v>
      </c>
      <c r="Z255">
        <f>AVERAGEA(Z4:Z103)</f>
        <v>2.4567753524843696</v>
      </c>
      <c r="AA255">
        <f>AVERAGEA(AA4:AA103)</f>
        <v>-6.768533888469431</v>
      </c>
      <c r="AB255">
        <f>AVERAGEA(AB4:AB103)</f>
        <v>77.210619170411348</v>
      </c>
      <c r="AC255">
        <f>SUM(AC4:AC103)</f>
        <v>0</v>
      </c>
      <c r="AD255">
        <f>AVERAGEA(AD4:AD103)</f>
        <v>2.3835043676941177</v>
      </c>
      <c r="AE255">
        <f>AVERAGEA(AE4:AE103)</f>
        <v>-6.7859573123529424</v>
      </c>
      <c r="AF255">
        <f>AVERAGEA(AF4:AF103)</f>
        <v>374.84950887778825</v>
      </c>
      <c r="AG255">
        <f>SUM(AG4:AG103)</f>
        <v>0</v>
      </c>
      <c r="AH255">
        <f>AVERAGEA(AH4:AH103)</f>
        <v>2.3693170757787332</v>
      </c>
      <c r="AI255">
        <f>AVERAGEA(AI4:AI103)</f>
        <v>-6.9349610429152699</v>
      </c>
      <c r="AJ255">
        <f>AVERAGEA(AJ4:AJ103)</f>
        <v>138.64432508077715</v>
      </c>
      <c r="AK255">
        <f>SUM(AK4:AK103)</f>
        <v>0</v>
      </c>
      <c r="AL255">
        <f>AVERAGEA(AL4:AL103)</f>
        <v>2.2920020141920112</v>
      </c>
      <c r="AM255">
        <f>AVERAGEA(AM4:AM103)</f>
        <v>-6.9787034613082168</v>
      </c>
      <c r="AN255">
        <f>AVERAGEA(AN4:AN103)</f>
        <v>470.8738988539381</v>
      </c>
      <c r="AO255">
        <f>SUM(AO4:AO103)</f>
        <v>0</v>
      </c>
      <c r="AP255">
        <f>AVERAGEA(AP4:AP103)</f>
        <v>2.2751730065294518</v>
      </c>
      <c r="AQ255">
        <f>AVERAGEA(AQ4:AQ103)</f>
        <v>-6.9339040797144991</v>
      </c>
      <c r="AR255">
        <f>AVERAGEA(AR4:AR103)</f>
        <v>148.17019804323024</v>
      </c>
      <c r="AS255">
        <f>SUM(AS4:AS103)</f>
        <v>0</v>
      </c>
      <c r="AT255">
        <f>AVERAGEA(AT4:AT103)</f>
        <v>2.240281119126601</v>
      </c>
      <c r="AU255">
        <f>AVERAGEA(AU4:AU103)</f>
        <v>-6.9099621744317687</v>
      </c>
      <c r="AV255">
        <f>AVERAGEA(AV4:AV103)</f>
        <v>604.43728235647745</v>
      </c>
      <c r="AW255">
        <f>SUM(AW4:AW103)</f>
        <v>0</v>
      </c>
      <c r="AX255">
        <f>AVERAGEA(AX4:AX103)</f>
        <v>2.0296215914400002</v>
      </c>
      <c r="AY255">
        <f>AVERAGEA(AY4:AY103)</f>
        <v>-8.1335399532099988</v>
      </c>
      <c r="AZ255">
        <f>AVERAGEA(AZ4:AZ103)</f>
        <v>190.08622731380012</v>
      </c>
      <c r="BA255">
        <f>SUM(BA4:BA103)</f>
        <v>0</v>
      </c>
      <c r="BB255">
        <f>AVERAGEA(BB4:BB103)</f>
        <v>2.0054409495753442</v>
      </c>
      <c r="BC255">
        <f>AVERAGEA(BC4:BC103)</f>
        <v>-8.1412720650467083</v>
      </c>
      <c r="BD255">
        <f>AVERAGEA(BD4:BD103)</f>
        <v>973.23589627444971</v>
      </c>
    </row>
    <row r="256" spans="1:56" x14ac:dyDescent="0.4">
      <c r="A256">
        <f>AVERAGEA(A4:A103)*100</f>
        <v>0</v>
      </c>
      <c r="B256">
        <f>STDEVPA(B4:B103)</f>
        <v>0.63557987467703358</v>
      </c>
      <c r="C256">
        <f>-STDEVPA(C4:C103)</f>
        <v>-2.0810083814496765</v>
      </c>
      <c r="D256">
        <f>STDEVPA(D4:D103)</f>
        <v>0.1385677229843886</v>
      </c>
      <c r="E256">
        <f>AVERAGEA(E4:E103)*100</f>
        <v>0</v>
      </c>
      <c r="F256">
        <f>STDEVPA(F4:F103)</f>
        <v>0.7907554349005208</v>
      </c>
      <c r="G256">
        <f>-STDEVPA(G4:G103)</f>
        <v>-2.9750053270137515</v>
      </c>
      <c r="H256">
        <f>STDEVPA(H4:H103)</f>
        <v>239.10954358896265</v>
      </c>
      <c r="I256">
        <f>AVERAGEA(I4:I103)*100</f>
        <v>0</v>
      </c>
      <c r="J256">
        <f>STDEVPA(J4:J103)</f>
        <v>0.33601278897861075</v>
      </c>
      <c r="K256">
        <f>-STDEVPA(K4:K103)</f>
        <v>-1.9121611929932316</v>
      </c>
      <c r="L256">
        <f>STDEVPA(L4:L103)</f>
        <v>0.82680462624433648</v>
      </c>
      <c r="M256">
        <f>AVERAGEA(M4:M103)*100</f>
        <v>0</v>
      </c>
      <c r="N256">
        <f>STDEVPA(N4:N103)</f>
        <v>0.42016572264766522</v>
      </c>
      <c r="O256">
        <f>-STDEVPA(O4:O103)</f>
        <v>-2.1945583288042703</v>
      </c>
      <c r="P256">
        <f>STDEVPA(P4:P103)</f>
        <v>147.76199265467864</v>
      </c>
      <c r="Q256">
        <f>AVERAGEA(Q4:Q103)*100</f>
        <v>0</v>
      </c>
      <c r="R256">
        <f>STDEVPA(R4:R103)</f>
        <v>0.87791435428377396</v>
      </c>
      <c r="S256">
        <f>-STDEVPA(S4:S103)</f>
        <v>-2.9691762493384712</v>
      </c>
      <c r="T256">
        <f>STDEVPA(T4:T103)</f>
        <v>14.901838011027563</v>
      </c>
      <c r="U256">
        <f>AVERAGEA(U4:U103)*100</f>
        <v>0</v>
      </c>
      <c r="V256">
        <f>STDEVPA(V4:V103)</f>
        <v>0.78648714171887135</v>
      </c>
      <c r="W256">
        <f>-STDEVPA(W4:W103)</f>
        <v>-2.0658178815074635</v>
      </c>
      <c r="X256">
        <f>STDEVPA(X4:X103)</f>
        <v>1060.054075664975</v>
      </c>
      <c r="Y256">
        <f>AVERAGEA(Y4:Y103)*100</f>
        <v>0</v>
      </c>
      <c r="Z256">
        <f>STDEVPA(Z4:Z103)</f>
        <v>0.75329113598052333</v>
      </c>
      <c r="AA256">
        <f>-STDEVPA(AA4:AA103)</f>
        <v>-2.9203653330201536</v>
      </c>
      <c r="AB256">
        <f>STDEVPA(AB4:AB103)</f>
        <v>29.797076840819567</v>
      </c>
      <c r="AC256">
        <f>AVERAGEA(AC4:AC103)*100</f>
        <v>0</v>
      </c>
      <c r="AD256">
        <f>STDEVPA(AD4:AD103)</f>
        <v>0.78402326111460985</v>
      </c>
      <c r="AE256">
        <f>-STDEVPA(AE4:AE103)</f>
        <v>-2.998818356823135</v>
      </c>
      <c r="AF256">
        <f>STDEVPA(AF4:AF103)</f>
        <v>701.98069859831628</v>
      </c>
      <c r="AG256">
        <f>AVERAGEA(AG4:AG103)*100</f>
        <v>0</v>
      </c>
      <c r="AH256">
        <f>STDEVPA(AH4:AH103)</f>
        <v>0.67545491077058961</v>
      </c>
      <c r="AI256">
        <f>-STDEVPA(AI4:AI103)</f>
        <v>-2.7774941862506024</v>
      </c>
      <c r="AJ256">
        <f>STDEVPA(AJ4:AJ103)</f>
        <v>35.777611450086276</v>
      </c>
      <c r="AK256">
        <f>AVERAGEA(AK4:AK103)*100</f>
        <v>0</v>
      </c>
      <c r="AL256">
        <f>STDEVPA(AL4:AL103)</f>
        <v>0.7521650113530467</v>
      </c>
      <c r="AM256">
        <f>-STDEVPA(AM4:AM103)</f>
        <v>-2.8748687883786017</v>
      </c>
      <c r="AN256">
        <f>STDEVPA(AN4:AN103)</f>
        <v>780.46523072837374</v>
      </c>
      <c r="AO256">
        <f>AVERAGEA(AO4:AO103)*100</f>
        <v>0</v>
      </c>
      <c r="AP256">
        <f>STDEVPA(AP4:AP103)</f>
        <v>0.58899949550823882</v>
      </c>
      <c r="AQ256">
        <f>-STDEVPA(AQ4:AQ103)</f>
        <v>-2.8889976099850965</v>
      </c>
      <c r="AR256">
        <f>STDEVPA(AR4:AR103)</f>
        <v>49.17107644929289</v>
      </c>
      <c r="AS256">
        <f>AVERAGEA(AS4:AS103)*100</f>
        <v>0</v>
      </c>
      <c r="AT256">
        <f>STDEVPA(AT4:AT103)</f>
        <v>0.6187788692738746</v>
      </c>
      <c r="AU256">
        <f>-STDEVPA(AU4:AU103)</f>
        <v>-2.9568521672192705</v>
      </c>
      <c r="AV256">
        <f>STDEVPA(AV4:AV103)</f>
        <v>606.03100158276982</v>
      </c>
      <c r="AW256">
        <f>AVERAGEA(AW4:AW103)*100</f>
        <v>0</v>
      </c>
      <c r="AX256">
        <f>STDEVPA(AX4:AX103)</f>
        <v>0.49329326534032564</v>
      </c>
      <c r="AY256">
        <f>-STDEVPA(AY4:AY103)</f>
        <v>-2.3808884143776985</v>
      </c>
      <c r="AZ256">
        <f>STDEVPA(AZ4:AZ103)</f>
        <v>147.79287543710478</v>
      </c>
      <c r="BA256">
        <f>AVERAGEA(BA4:BA103)*100</f>
        <v>0</v>
      </c>
      <c r="BB256">
        <f>STDEVPA(BB4:BB103)</f>
        <v>0.50721212539926308</v>
      </c>
      <c r="BC256">
        <f>-STDEVPA(BC4:BC103)</f>
        <v>-2.4169863307042325</v>
      </c>
      <c r="BD256">
        <f>STDEVPA(BD4:BD103)</f>
        <v>590.38170364808855</v>
      </c>
    </row>
  </sheetData>
  <mergeCells count="21">
    <mergeCell ref="A1:H1"/>
    <mergeCell ref="A2:D2"/>
    <mergeCell ref="E2:H2"/>
    <mergeCell ref="I1:P1"/>
    <mergeCell ref="Q1:X1"/>
    <mergeCell ref="Y1:AF1"/>
    <mergeCell ref="AG1:AN1"/>
    <mergeCell ref="I2:L2"/>
    <mergeCell ref="M2:P2"/>
    <mergeCell ref="Q2:T2"/>
    <mergeCell ref="U2:X2"/>
    <mergeCell ref="Y2:AB2"/>
    <mergeCell ref="AC2:AF2"/>
    <mergeCell ref="AG2:AJ2"/>
    <mergeCell ref="AK2:AN2"/>
    <mergeCell ref="AO1:AV1"/>
    <mergeCell ref="AW1:BD1"/>
    <mergeCell ref="AO2:AR2"/>
    <mergeCell ref="AS2:AV2"/>
    <mergeCell ref="AW2:AZ2"/>
    <mergeCell ref="BA2:BD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goals</vt:lpstr>
      <vt:lpstr>goals detailed</vt:lpstr>
      <vt:lpstr>goals processed</vt:lpstr>
      <vt:lpstr>scale</vt:lpstr>
      <vt:lpstr>scale detailed</vt:lpstr>
      <vt:lpstr>scale 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Faria</dc:creator>
  <cp:lastModifiedBy>Miguel Faria</cp:lastModifiedBy>
  <dcterms:created xsi:type="dcterms:W3CDTF">2015-06-05T18:17:20Z</dcterms:created>
  <dcterms:modified xsi:type="dcterms:W3CDTF">2022-01-14T15:04:44Z</dcterms:modified>
</cp:coreProperties>
</file>