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rc\OneDrive - Universitat de Barcelona\soft\"/>
    </mc:Choice>
  </mc:AlternateContent>
  <xr:revisionPtr revIDLastSave="1" documentId="11_BB7FF39C690E3C91676A3E23C6D03F87058FB124" xr6:coauthVersionLast="44" xr6:coauthVersionMax="44" xr10:uidLastSave="{C84A5188-C53C-403E-86F5-B3FDD444B085}"/>
  <bookViews>
    <workbookView xWindow="-96" yWindow="-96" windowWidth="19392" windowHeight="10392" activeTab="1" xr2:uid="{00000000-000D-0000-FFFF-FFFF00000000}"/>
  </bookViews>
  <sheets>
    <sheet name="grid parameters" sheetId="4" r:id="rId1"/>
    <sheet name="point to plane" sheetId="1" r:id="rId2"/>
    <sheet name="2 points &amp; So" sheetId="3" r:id="rId3"/>
  </sheets>
  <definedNames>
    <definedName name="_xlnm.Print_Area" localSheetId="1">'point to plane'!$A$3:$L$9</definedName>
    <definedName name="Z_0A8BEE7E_CF9F_4D2A_8084_4435C5C22125_.wvu.Cols" localSheetId="1" hidden="1">'point to plane'!$E:$J</definedName>
  </definedNames>
  <calcPr calcId="191029"/>
  <customWorkbookViews>
    <customWorkbookView name="miguel - Vista personalizada" guid="{0A8BEE7E-CF9F-4D2A-8084-4435C5C22125}" mergeInterval="0" personalView="1" maximized="1" windowWidth="1276" windowHeight="62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3" l="1"/>
  <c r="E16" i="3"/>
  <c r="E15" i="3"/>
  <c r="E14" i="3"/>
  <c r="E13" i="3"/>
  <c r="E12" i="3"/>
  <c r="E11" i="3"/>
  <c r="E10" i="3"/>
  <c r="E9" i="3"/>
  <c r="K23" i="1" l="1"/>
  <c r="K22" i="1"/>
  <c r="K21" i="1"/>
  <c r="K20" i="1"/>
  <c r="K19" i="1"/>
  <c r="K18" i="1"/>
  <c r="K17" i="1"/>
  <c r="K16" i="1"/>
  <c r="H5" i="1" l="1"/>
  <c r="G5" i="1"/>
  <c r="F5" i="1"/>
  <c r="E5" i="1"/>
  <c r="H3" i="3"/>
  <c r="I3" i="3"/>
  <c r="J3" i="3"/>
  <c r="J4" i="3" s="1"/>
  <c r="J5" i="3"/>
  <c r="C3" i="4"/>
  <c r="C6" i="4" s="1"/>
  <c r="I4" i="3" l="1"/>
  <c r="K12" i="1"/>
  <c r="K14" i="1"/>
  <c r="K13" i="1"/>
  <c r="K15" i="1"/>
  <c r="E8" i="1"/>
  <c r="H4" i="3"/>
  <c r="I5" i="3"/>
  <c r="K4" i="3" s="1"/>
  <c r="H5" i="3"/>
  <c r="F8" i="1"/>
  <c r="G8" i="1"/>
  <c r="I8" i="1" l="1"/>
  <c r="K8" i="1" s="1"/>
  <c r="L4" i="3"/>
  <c r="M4" i="3"/>
  <c r="N4" i="3"/>
  <c r="E8" i="3" s="1"/>
  <c r="J8" i="1"/>
  <c r="L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C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miguel:</t>
        </r>
        <r>
          <rPr>
            <sz val="8"/>
            <color indexed="81"/>
            <rFont val="Tahoma"/>
            <family val="2"/>
          </rPr>
          <t xml:space="preserve">
this value will be used  to correct So data from geographic coordinates to UTM grid coord. and viceversa</t>
        </r>
      </text>
    </comment>
  </commentList>
</comments>
</file>

<file path=xl/sharedStrings.xml><?xml version="1.0" encoding="utf-8"?>
<sst xmlns="http://schemas.openxmlformats.org/spreadsheetml/2006/main" count="61" uniqueCount="40">
  <si>
    <t>waypoint</t>
  </si>
  <si>
    <t>Z (altitude)</t>
  </si>
  <si>
    <t>a</t>
  </si>
  <si>
    <t>b</t>
  </si>
  <si>
    <t>c</t>
  </si>
  <si>
    <t>A</t>
  </si>
  <si>
    <t>B</t>
  </si>
  <si>
    <t>C</t>
  </si>
  <si>
    <t>dip dir</t>
  </si>
  <si>
    <t>dip</t>
  </si>
  <si>
    <t>X (east)</t>
  </si>
  <si>
    <t>Y (North)</t>
  </si>
  <si>
    <t>true north meridian</t>
  </si>
  <si>
    <t>http://www.earthpoint.us/Convert.aspx</t>
  </si>
  <si>
    <t>convergence (grid north):</t>
  </si>
  <si>
    <t>UTM Zone</t>
  </si>
  <si>
    <t>site longitude (º)</t>
  </si>
  <si>
    <t>site latitude (º)</t>
  </si>
  <si>
    <t>other means to find convergence:</t>
  </si>
  <si>
    <t>points</t>
  </si>
  <si>
    <t>distance(m)</t>
  </si>
  <si>
    <t>Plane A that contains 3 points</t>
  </si>
  <si>
    <t>Plane A</t>
  </si>
  <si>
    <t>Distance of n points to the plane A</t>
  </si>
  <si>
    <t>So</t>
  </si>
  <si>
    <t>dipdir</t>
  </si>
  <si>
    <t>Stratigraphic thickness between 2 points</t>
  </si>
  <si>
    <t>thickness(m)</t>
  </si>
  <si>
    <t>point B (Top)</t>
  </si>
  <si>
    <t>Point A (Base)</t>
  </si>
  <si>
    <t>3 points contained in So</t>
  </si>
  <si>
    <t>So in point A Equation</t>
  </si>
  <si>
    <t>Correction for Grid Convergence</t>
  </si>
  <si>
    <t>comments</t>
  </si>
  <si>
    <t>AX + BY + CZ + D = 0</t>
  </si>
  <si>
    <t>D</t>
  </si>
  <si>
    <t>X/a + Y/b + Z/c = 1</t>
  </si>
  <si>
    <t>plane</t>
  </si>
  <si>
    <t>Unit</t>
  </si>
  <si>
    <t>surface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</si>
</sst>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b/>
      <sz val="8"/>
      <color indexed="81"/>
      <name val="Tahoma"/>
      <family val="2"/>
    </font>
    <font>
      <sz val="12"/>
      <name val="Symbol"/>
      <family val="1"/>
      <charset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2" fontId="0" fillId="0" borderId="0" xfId="0" applyNumberFormat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 applyProtection="1">
      <alignment horizontal="center"/>
      <protection locked="0"/>
    </xf>
    <xf numFmtId="0" fontId="0" fillId="2" borderId="6" xfId="0" applyFill="1" applyBorder="1"/>
    <xf numFmtId="3" fontId="0" fillId="3" borderId="6" xfId="0" applyNumberForma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4" fillId="0" borderId="0" xfId="1" applyAlignment="1" applyProtection="1">
      <protection locked="0"/>
    </xf>
    <xf numFmtId="0" fontId="3" fillId="3" borderId="6" xfId="0" applyFont="1" applyFill="1" applyBorder="1" applyAlignment="1" applyProtection="1">
      <alignment horizontal="center"/>
      <protection locked="0"/>
    </xf>
    <xf numFmtId="0" fontId="0" fillId="4" borderId="6" xfId="0" applyFill="1" applyBorder="1"/>
    <xf numFmtId="0" fontId="0" fillId="0" borderId="0" xfId="0" applyFill="1" applyBorder="1"/>
    <xf numFmtId="0" fontId="6" fillId="0" borderId="0" xfId="0" applyFont="1" applyAlignment="1">
      <alignment horizontal="center" vertical="center"/>
    </xf>
    <xf numFmtId="0" fontId="3" fillId="0" borderId="0" xfId="0" applyFont="1"/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6" xfId="0" applyFill="1" applyBorder="1" applyProtection="1">
      <protection locked="0"/>
    </xf>
    <xf numFmtId="2" fontId="8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3" fillId="3" borderId="6" xfId="0" applyNumberFormat="1" applyFont="1" applyFill="1" applyBorder="1" applyAlignment="1" applyProtection="1">
      <alignment horizontal="center"/>
      <protection locked="0"/>
    </xf>
    <xf numFmtId="1" fontId="0" fillId="2" borderId="6" xfId="0" applyNumberFormat="1" applyFill="1" applyBorder="1"/>
    <xf numFmtId="1" fontId="0" fillId="2" borderId="5" xfId="0" applyNumberFormat="1" applyFill="1" applyBorder="1"/>
    <xf numFmtId="1" fontId="0" fillId="2" borderId="1" xfId="0" applyNumberFormat="1" applyFill="1" applyBorder="1"/>
    <xf numFmtId="1" fontId="0" fillId="0" borderId="0" xfId="0" applyNumberFormat="1"/>
    <xf numFmtId="1" fontId="0" fillId="2" borderId="3" xfId="0" applyNumberForma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0" fillId="5" borderId="6" xfId="0" applyNumberFormat="1" applyFill="1" applyBorder="1" applyProtection="1">
      <protection locked="0"/>
    </xf>
    <xf numFmtId="0" fontId="0" fillId="0" borderId="1" xfId="0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0" fillId="3" borderId="6" xfId="0" applyNumberFormat="1" applyFill="1" applyBorder="1" applyAlignment="1" applyProtection="1">
      <alignment horizontal="center" vertical="center"/>
      <protection locked="0"/>
    </xf>
    <xf numFmtId="1" fontId="11" fillId="2" borderId="6" xfId="0" applyNumberFormat="1" applyFont="1" applyFill="1" applyBorder="1"/>
    <xf numFmtId="0" fontId="11" fillId="6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6" xfId="0" applyNumberFormat="1" applyFont="1" applyBorder="1" applyAlignment="1" applyProtection="1">
      <alignment horizont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6" xfId="0" applyBorder="1" applyAlignment="1">
      <alignment horizontal="right"/>
    </xf>
    <xf numFmtId="1" fontId="0" fillId="2" borderId="7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7" xfId="0" applyFont="1" applyFill="1" applyBorder="1" applyAlignment="1" applyProtection="1">
      <alignment vertical="center"/>
      <protection locked="0"/>
    </xf>
    <xf numFmtId="0" fontId="0" fillId="7" borderId="8" xfId="0" applyFill="1" applyBorder="1" applyAlignment="1" applyProtection="1">
      <alignment vertical="center"/>
      <protection locked="0"/>
    </xf>
    <xf numFmtId="0" fontId="0" fillId="7" borderId="9" xfId="0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/>
    </xf>
    <xf numFmtId="0" fontId="11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arthpoint.us/Convert.aspx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5" sqref="C5"/>
    </sheetView>
  </sheetViews>
  <sheetFormatPr defaultColWidth="11.44140625" defaultRowHeight="12.3" x14ac:dyDescent="0.4"/>
  <sheetData>
    <row r="1" spans="1:4" s="27" customFormat="1" ht="30" customHeight="1" x14ac:dyDescent="0.6">
      <c r="A1" s="47" t="s">
        <v>32</v>
      </c>
      <c r="B1" s="47"/>
      <c r="C1" s="47"/>
      <c r="D1" s="47"/>
    </row>
    <row r="2" spans="1:4" x14ac:dyDescent="0.4">
      <c r="A2" s="48" t="s">
        <v>15</v>
      </c>
      <c r="B2" s="49"/>
      <c r="C2" s="18">
        <v>31</v>
      </c>
    </row>
    <row r="3" spans="1:4" x14ac:dyDescent="0.4">
      <c r="A3" s="50" t="s">
        <v>12</v>
      </c>
      <c r="B3" s="50"/>
      <c r="C3" s="1">
        <f>IF((180+(C2*6)-3)&lt;360, 180+(C2*6)-3, (180+(C2*6)-3)-360)</f>
        <v>3</v>
      </c>
    </row>
    <row r="4" spans="1:4" x14ac:dyDescent="0.4">
      <c r="A4" s="52" t="s">
        <v>16</v>
      </c>
      <c r="B4" s="52"/>
      <c r="C4" s="16">
        <v>2.25</v>
      </c>
    </row>
    <row r="5" spans="1:4" x14ac:dyDescent="0.4">
      <c r="A5" s="52" t="s">
        <v>17</v>
      </c>
      <c r="B5" s="52"/>
      <c r="C5" s="16">
        <v>41.6</v>
      </c>
    </row>
    <row r="6" spans="1:4" x14ac:dyDescent="0.4">
      <c r="A6" s="50" t="s">
        <v>14</v>
      </c>
      <c r="B6" s="50"/>
      <c r="C6" s="26">
        <f>ATAN(TAN(PI()/180*(C4-C3))*SIN(PI()/180*C5))*180/PI()</f>
        <v>-0.49796056383734894</v>
      </c>
    </row>
    <row r="7" spans="1:4" x14ac:dyDescent="0.4">
      <c r="A7" s="50" t="s">
        <v>18</v>
      </c>
      <c r="B7" s="50"/>
      <c r="C7" s="51"/>
      <c r="D7" s="17" t="s">
        <v>13</v>
      </c>
    </row>
  </sheetData>
  <sheetProtection sheet="1" objects="1" scenarios="1" selectLockedCells="1"/>
  <mergeCells count="7">
    <mergeCell ref="A1:D1"/>
    <mergeCell ref="A2:B2"/>
    <mergeCell ref="A7:C7"/>
    <mergeCell ref="A3:B3"/>
    <mergeCell ref="A4:B4"/>
    <mergeCell ref="A6:B6"/>
    <mergeCell ref="A5:B5"/>
  </mergeCells>
  <phoneticPr fontId="2" type="noConversion"/>
  <hyperlinks>
    <hyperlink ref="D7" r:id="rId1" xr:uid="{00000000-0004-0000-0000-000000000000}"/>
  </hyperlinks>
  <pageMargins left="0.75" right="0.75" top="1" bottom="1" header="0" footer="0"/>
  <pageSetup orientation="portrait" horizontalDpi="1200" verticalDpi="1200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tabSelected="1" zoomScale="80" zoomScaleNormal="80" zoomScaleSheetLayoutView="100" workbookViewId="0">
      <selection activeCell="D3" sqref="D1:K1048576"/>
    </sheetView>
  </sheetViews>
  <sheetFormatPr defaultColWidth="11.44140625" defaultRowHeight="12.3" x14ac:dyDescent="0.4"/>
  <cols>
    <col min="1" max="1" width="13.5546875" style="1" customWidth="1"/>
    <col min="2" max="4" width="11.5546875" style="32"/>
    <col min="5" max="8" width="11.44140625" hidden="1" customWidth="1"/>
    <col min="9" max="9" width="12.83203125" hidden="1" customWidth="1"/>
    <col min="10" max="10" width="12.5546875" hidden="1" customWidth="1"/>
    <col min="11" max="12" width="11.5546875" style="32"/>
  </cols>
  <sheetData>
    <row r="1" spans="1:12" ht="20.25" customHeight="1" x14ac:dyDescent="0.4">
      <c r="A1" s="55" t="s">
        <v>21</v>
      </c>
      <c r="B1" s="56"/>
      <c r="C1" s="56"/>
      <c r="D1" s="56"/>
    </row>
    <row r="2" spans="1:12" ht="20.25" customHeight="1" x14ac:dyDescent="0.4">
      <c r="A2" s="42" t="s">
        <v>39</v>
      </c>
      <c r="B2" s="64"/>
      <c r="C2" s="65"/>
      <c r="D2" s="66"/>
    </row>
    <row r="3" spans="1:12" x14ac:dyDescent="0.4">
      <c r="A3" s="6" t="s">
        <v>0</v>
      </c>
      <c r="B3" s="29" t="s">
        <v>10</v>
      </c>
      <c r="C3" s="30" t="s">
        <v>11</v>
      </c>
      <c r="D3" s="31" t="s">
        <v>1</v>
      </c>
      <c r="E3" s="57" t="s">
        <v>34</v>
      </c>
      <c r="F3" s="58"/>
      <c r="G3" s="58"/>
      <c r="H3" s="59"/>
    </row>
    <row r="4" spans="1:12" x14ac:dyDescent="0.4">
      <c r="A4" s="11">
        <v>1</v>
      </c>
      <c r="B4" s="40"/>
      <c r="C4" s="40"/>
      <c r="D4" s="40"/>
      <c r="E4" s="7" t="s">
        <v>5</v>
      </c>
      <c r="F4" s="7" t="s">
        <v>6</v>
      </c>
      <c r="G4" s="7" t="s">
        <v>7</v>
      </c>
      <c r="H4" s="38" t="s">
        <v>35</v>
      </c>
    </row>
    <row r="5" spans="1:12" x14ac:dyDescent="0.4">
      <c r="A5" s="11">
        <v>2</v>
      </c>
      <c r="B5" s="40"/>
      <c r="C5" s="40"/>
      <c r="D5" s="40"/>
      <c r="E5" s="8">
        <f>(C5-C4)*(D6-D4)-(D5-D4)*(C6-C4)</f>
        <v>0</v>
      </c>
      <c r="F5" s="8">
        <f>(D5-D4)*(B6-B4)-(B5-B4)*(D6-D4)</f>
        <v>0</v>
      </c>
      <c r="G5" s="8">
        <f>(B5-B4)*(C6-C4)-(C5-C4)*(B6-B4)</f>
        <v>0</v>
      </c>
      <c r="H5" s="4">
        <f>B4*((D5-D4)*(C6-C4)-(C5-C4)*(D6-D4))+C4*((B5-B4)*(D6-D4)-(D5-D4)*(B6-B4))+D4*((C5-C4)*(B6-B4)-(B5-B4)*(C6-C4))</f>
        <v>0</v>
      </c>
    </row>
    <row r="6" spans="1:12" x14ac:dyDescent="0.4">
      <c r="A6" s="12">
        <v>3</v>
      </c>
      <c r="B6" s="40"/>
      <c r="C6" s="40"/>
      <c r="D6" s="40"/>
      <c r="E6" s="57" t="s">
        <v>36</v>
      </c>
      <c r="F6" s="62"/>
      <c r="G6" s="63"/>
      <c r="H6" s="2"/>
      <c r="I6" s="60" t="s">
        <v>37</v>
      </c>
      <c r="J6" s="61"/>
      <c r="K6" s="53" t="s">
        <v>22</v>
      </c>
      <c r="L6" s="54"/>
    </row>
    <row r="7" spans="1:12" ht="15" x14ac:dyDescent="0.5">
      <c r="E7" s="7" t="s">
        <v>2</v>
      </c>
      <c r="F7" s="7" t="s">
        <v>3</v>
      </c>
      <c r="G7" s="7" t="s">
        <v>4</v>
      </c>
      <c r="H7" s="3"/>
      <c r="I7" s="39" t="s">
        <v>2</v>
      </c>
      <c r="J7" s="39" t="s">
        <v>3</v>
      </c>
      <c r="K7" s="33" t="s">
        <v>8</v>
      </c>
      <c r="L7" s="33" t="s">
        <v>9</v>
      </c>
    </row>
    <row r="8" spans="1:12" x14ac:dyDescent="0.4">
      <c r="E8" s="8">
        <f>IF(E5=0,0,-$H5/E5)</f>
        <v>0</v>
      </c>
      <c r="F8" s="8">
        <f>IF(F5=0,,-$H5/F5)</f>
        <v>0</v>
      </c>
      <c r="G8" s="8">
        <f>IF(G5=0,0,-$H5/G5)</f>
        <v>0</v>
      </c>
      <c r="H8" s="3"/>
      <c r="I8" s="5" t="e">
        <f>IF(E8&gt;0,IF(F8&gt;0,ACOS(F8*SIN(ATAN(E8/F8))/F8)*180/PI(),180-ACOS(F8*SIN(ATAN(E8/-F8))/F8)*180/PI()),IF(F8&gt;0,360-ACOS(F8*SIN(ATAN(-E8/F8))/F8)*180/PI(),180+ACOS(F8*SIN(ATAN(E8/F8))/F8)*180/PI()))</f>
        <v>#DIV/0!</v>
      </c>
      <c r="J8" s="5" t="e">
        <f>ABS(ATAN(G8/(F8*SIN(ATAN(E8/F8))))*180/PI())</f>
        <v>#DIV/0!</v>
      </c>
      <c r="K8" s="34" t="e">
        <f>IF(G8&gt;0,I8,IF(I8&lt;180,I8+180,I8-180))+'grid parameters'!C6</f>
        <v>#DIV/0!</v>
      </c>
      <c r="L8" s="34" t="e">
        <f>J8</f>
        <v>#DIV/0!</v>
      </c>
    </row>
    <row r="10" spans="1:12" x14ac:dyDescent="0.4">
      <c r="A10" s="55" t="s">
        <v>23</v>
      </c>
      <c r="B10" s="56"/>
      <c r="C10" s="56"/>
      <c r="D10" s="56"/>
    </row>
    <row r="11" spans="1:12" x14ac:dyDescent="0.4">
      <c r="A11" s="6" t="s">
        <v>19</v>
      </c>
      <c r="B11" s="29" t="s">
        <v>10</v>
      </c>
      <c r="C11" s="30" t="s">
        <v>11</v>
      </c>
      <c r="D11" s="31" t="s">
        <v>1</v>
      </c>
      <c r="K11" s="35" t="s">
        <v>20</v>
      </c>
      <c r="L11" s="41" t="s">
        <v>38</v>
      </c>
    </row>
    <row r="12" spans="1:12" x14ac:dyDescent="0.4">
      <c r="A12" s="11">
        <v>1</v>
      </c>
      <c r="B12" s="40"/>
      <c r="C12" s="40"/>
      <c r="D12" s="40"/>
      <c r="K12" s="45" t="str">
        <f t="shared" ref="K12:K23" si="0">IF(B12="","",ABS(E$5*B12+F$5*C12+G$5*D12+H$5)/SQRT(E$5^2+F$5^2+G$5^2))</f>
        <v/>
      </c>
      <c r="L12" s="37"/>
    </row>
    <row r="13" spans="1:12" x14ac:dyDescent="0.4">
      <c r="A13" s="11">
        <v>2</v>
      </c>
      <c r="B13" s="40"/>
      <c r="C13" s="40"/>
      <c r="D13" s="40"/>
      <c r="K13" s="36" t="str">
        <f t="shared" si="0"/>
        <v/>
      </c>
      <c r="L13" s="37"/>
    </row>
    <row r="14" spans="1:12" x14ac:dyDescent="0.4">
      <c r="A14" s="11">
        <v>3</v>
      </c>
      <c r="B14" s="40"/>
      <c r="C14" s="40"/>
      <c r="D14" s="40"/>
      <c r="K14" s="36" t="str">
        <f t="shared" si="0"/>
        <v/>
      </c>
      <c r="L14" s="37"/>
    </row>
    <row r="15" spans="1:12" x14ac:dyDescent="0.4">
      <c r="A15" s="11">
        <v>4</v>
      </c>
      <c r="B15" s="40"/>
      <c r="C15" s="40"/>
      <c r="D15" s="40"/>
      <c r="K15" s="36" t="str">
        <f t="shared" si="0"/>
        <v/>
      </c>
      <c r="L15" s="37"/>
    </row>
    <row r="16" spans="1:12" x14ac:dyDescent="0.4">
      <c r="A16" s="11">
        <v>5</v>
      </c>
      <c r="B16" s="40"/>
      <c r="C16" s="40"/>
      <c r="D16" s="40"/>
      <c r="K16" s="36" t="str">
        <f t="shared" si="0"/>
        <v/>
      </c>
      <c r="L16" s="37"/>
    </row>
    <row r="17" spans="1:12" x14ac:dyDescent="0.4">
      <c r="A17" s="11">
        <v>6</v>
      </c>
      <c r="B17" s="40"/>
      <c r="C17" s="40"/>
      <c r="D17" s="40"/>
      <c r="K17" s="36" t="str">
        <f t="shared" si="0"/>
        <v/>
      </c>
      <c r="L17" s="37"/>
    </row>
    <row r="18" spans="1:12" x14ac:dyDescent="0.4">
      <c r="A18" s="11">
        <v>7</v>
      </c>
      <c r="B18" s="40"/>
      <c r="C18" s="40"/>
      <c r="D18" s="40"/>
      <c r="K18" s="36" t="str">
        <f t="shared" si="0"/>
        <v/>
      </c>
      <c r="L18" s="37"/>
    </row>
    <row r="19" spans="1:12" x14ac:dyDescent="0.4">
      <c r="A19" s="11">
        <v>8</v>
      </c>
      <c r="B19" s="40"/>
      <c r="C19" s="40"/>
      <c r="D19" s="40"/>
      <c r="K19" s="36" t="str">
        <f t="shared" si="0"/>
        <v/>
      </c>
      <c r="L19" s="37"/>
    </row>
    <row r="20" spans="1:12" x14ac:dyDescent="0.4">
      <c r="A20" s="11">
        <v>9</v>
      </c>
      <c r="B20" s="40"/>
      <c r="C20" s="40"/>
      <c r="D20" s="40"/>
      <c r="K20" s="36" t="str">
        <f t="shared" si="0"/>
        <v/>
      </c>
      <c r="L20" s="37"/>
    </row>
    <row r="21" spans="1:12" x14ac:dyDescent="0.4">
      <c r="A21" s="11">
        <v>10</v>
      </c>
      <c r="B21" s="40"/>
      <c r="C21" s="40"/>
      <c r="D21" s="40"/>
      <c r="K21" s="36" t="str">
        <f t="shared" si="0"/>
        <v/>
      </c>
      <c r="L21" s="37"/>
    </row>
    <row r="22" spans="1:12" x14ac:dyDescent="0.4">
      <c r="A22" s="11">
        <v>11</v>
      </c>
      <c r="B22" s="40"/>
      <c r="C22" s="40"/>
      <c r="D22" s="40"/>
      <c r="K22" s="36" t="str">
        <f t="shared" si="0"/>
        <v/>
      </c>
      <c r="L22" s="37"/>
    </row>
    <row r="23" spans="1:12" x14ac:dyDescent="0.4">
      <c r="A23" s="11">
        <v>12</v>
      </c>
      <c r="B23" s="40"/>
      <c r="C23" s="40"/>
      <c r="D23" s="40"/>
      <c r="K23" s="36" t="str">
        <f t="shared" si="0"/>
        <v/>
      </c>
      <c r="L23" s="37"/>
    </row>
  </sheetData>
  <sheetProtection selectLockedCells="1"/>
  <customSheetViews>
    <customSheetView guid="{0A8BEE7E-CF9F-4D2A-8084-4435C5C22125}" hiddenColumns="1" showRuler="0">
      <selection activeCell="B2" sqref="B2"/>
      <pageMargins left="0.75" right="0.75" top="1" bottom="1" header="0" footer="0"/>
      <pageSetup orientation="portrait" horizontalDpi="1200" verticalDpi="1200" r:id="rId1"/>
      <headerFooter alignWithMargins="0"/>
    </customSheetView>
  </customSheetViews>
  <mergeCells count="7">
    <mergeCell ref="K6:L6"/>
    <mergeCell ref="A1:D1"/>
    <mergeCell ref="A10:D10"/>
    <mergeCell ref="E3:H3"/>
    <mergeCell ref="I6:J6"/>
    <mergeCell ref="E6:G6"/>
    <mergeCell ref="B2:D2"/>
  </mergeCells>
  <phoneticPr fontId="2" type="noConversion"/>
  <pageMargins left="0.78740157480314965" right="0.78740157480314965" top="0.98425196850393704" bottom="0.98425196850393704" header="0" footer="0"/>
  <pageSetup orientation="portrait" horizontalDpi="1200" verticalDpi="12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C3" sqref="C3"/>
    </sheetView>
  </sheetViews>
  <sheetFormatPr defaultColWidth="11.44140625" defaultRowHeight="12.3" x14ac:dyDescent="0.4"/>
  <cols>
    <col min="1" max="1" width="14.1640625" customWidth="1"/>
    <col min="7" max="7" width="10.5546875" style="1" hidden="1" customWidth="1"/>
    <col min="8" max="8" width="12.27734375" hidden="1" customWidth="1"/>
    <col min="9" max="14" width="11.44140625" hidden="1" customWidth="1"/>
    <col min="15" max="15" width="12.83203125" customWidth="1"/>
    <col min="16" max="16" width="12.5546875" customWidth="1"/>
    <col min="17" max="18" width="11.44140625" customWidth="1"/>
  </cols>
  <sheetData>
    <row r="1" spans="1:14" ht="20.25" customHeight="1" x14ac:dyDescent="0.4">
      <c r="A1" s="47" t="s">
        <v>26</v>
      </c>
      <c r="B1" s="47"/>
      <c r="C1" s="47"/>
      <c r="D1" s="47"/>
      <c r="E1" s="67"/>
      <c r="F1" s="21"/>
      <c r="G1" s="55" t="s">
        <v>30</v>
      </c>
      <c r="H1" s="56"/>
      <c r="I1" s="56"/>
      <c r="J1" s="56"/>
      <c r="K1" s="55" t="s">
        <v>31</v>
      </c>
      <c r="L1" s="56"/>
      <c r="M1" s="56"/>
      <c r="N1" s="56"/>
    </row>
    <row r="2" spans="1:14" x14ac:dyDescent="0.4">
      <c r="B2" s="14" t="s">
        <v>10</v>
      </c>
      <c r="C2" s="14" t="s">
        <v>11</v>
      </c>
      <c r="D2" s="14" t="s">
        <v>1</v>
      </c>
      <c r="E2" s="20"/>
      <c r="F2" s="20"/>
      <c r="G2" s="6" t="s">
        <v>0</v>
      </c>
      <c r="H2" s="14" t="s">
        <v>10</v>
      </c>
      <c r="I2" s="9" t="s">
        <v>11</v>
      </c>
      <c r="J2" s="10" t="s">
        <v>1</v>
      </c>
      <c r="K2" s="68" t="s">
        <v>34</v>
      </c>
      <c r="L2" s="58"/>
      <c r="M2" s="58"/>
      <c r="N2" s="59"/>
    </row>
    <row r="3" spans="1:14" x14ac:dyDescent="0.4">
      <c r="A3" s="22" t="s">
        <v>29</v>
      </c>
      <c r="B3" s="25"/>
      <c r="C3" s="25"/>
      <c r="D3" s="25"/>
      <c r="E3" s="20"/>
      <c r="F3" s="20"/>
      <c r="G3" s="11">
        <v>1</v>
      </c>
      <c r="H3" s="19">
        <f>B3</f>
        <v>0</v>
      </c>
      <c r="I3" s="19">
        <f>C3</f>
        <v>0</v>
      </c>
      <c r="J3" s="19">
        <f>D3</f>
        <v>0</v>
      </c>
      <c r="K3" s="43" t="s">
        <v>5</v>
      </c>
      <c r="L3" s="43" t="s">
        <v>6</v>
      </c>
      <c r="M3" s="43" t="s">
        <v>7</v>
      </c>
      <c r="N3" s="44" t="s">
        <v>35</v>
      </c>
    </row>
    <row r="4" spans="1:14" x14ac:dyDescent="0.4">
      <c r="B4" t="s">
        <v>25</v>
      </c>
      <c r="C4" t="s">
        <v>9</v>
      </c>
      <c r="G4" s="11">
        <v>2</v>
      </c>
      <c r="H4" s="19">
        <f>H3+1000*SIN((B5-'grid parameters'!C6)*PI()/180)</f>
        <v>8.6909419722745191</v>
      </c>
      <c r="I4" s="19">
        <f>I3+1000*COS((B5-'grid parameters'!C6)*PI()/180)</f>
        <v>999.96223305064598</v>
      </c>
      <c r="J4" s="19">
        <f>J3-1000*(TAN(C5*PI()/180))</f>
        <v>0</v>
      </c>
      <c r="K4" s="8">
        <f>(I4-I3)*(J5-J3)-(J4-J3)*(I5-I3)</f>
        <v>0</v>
      </c>
      <c r="L4" s="8">
        <f>(J4-J3)*(H5-H3)-(H4-H3)*(J5-J3)</f>
        <v>0</v>
      </c>
      <c r="M4" s="8">
        <f>(H4-H3)*(I5-I3)-(I4-I3)*(H5-H3)</f>
        <v>999999.99999999988</v>
      </c>
      <c r="N4" s="4">
        <f>H3*((J4-J3)*(I5-I3)-(I4-I3)*(J5-J3))+I3*((H4-H3)*(J5-J3)-(J4-J3)*(H5-H3))+J3*((I4-I3)*(H5-H3)-(H4-H3)*(I5-I3))</f>
        <v>0</v>
      </c>
    </row>
    <row r="5" spans="1:14" x14ac:dyDescent="0.4">
      <c r="A5" s="22" t="s">
        <v>24</v>
      </c>
      <c r="B5" s="25"/>
      <c r="C5" s="25"/>
      <c r="G5" s="12">
        <v>3</v>
      </c>
      <c r="H5" s="19">
        <f>H3-1000*COS((B5-'grid parameters'!C6)*PI()/180)</f>
        <v>-999.96223305064598</v>
      </c>
      <c r="I5" s="19">
        <f>I3+1000*SIN((B5-'grid parameters'!C6)*PI()/180)</f>
        <v>8.6909419722745191</v>
      </c>
      <c r="J5" s="19">
        <f>J3</f>
        <v>0</v>
      </c>
    </row>
    <row r="6" spans="1:14" ht="13.5" customHeight="1" x14ac:dyDescent="0.4"/>
    <row r="7" spans="1:14" ht="17.25" customHeight="1" x14ac:dyDescent="0.4">
      <c r="A7" s="23" t="s">
        <v>28</v>
      </c>
      <c r="B7" s="24" t="s">
        <v>10</v>
      </c>
      <c r="C7" s="24" t="s">
        <v>11</v>
      </c>
      <c r="D7" s="24" t="s">
        <v>1</v>
      </c>
      <c r="E7" s="24" t="s">
        <v>27</v>
      </c>
      <c r="F7" s="24" t="s">
        <v>33</v>
      </c>
      <c r="G7"/>
    </row>
    <row r="8" spans="1:14" x14ac:dyDescent="0.4">
      <c r="A8" s="11">
        <v>1</v>
      </c>
      <c r="B8" s="25"/>
      <c r="C8" s="25"/>
      <c r="D8" s="25"/>
      <c r="E8" s="46" t="str">
        <f t="shared" ref="E8:E12" si="0">IF(B8="","",ABS((K$4*B8+L$4*C8+M$4*D8+N$4)/SQRT(K$4^2+L$4^2+M$4^2)))</f>
        <v/>
      </c>
      <c r="F8" s="28"/>
      <c r="G8"/>
    </row>
    <row r="9" spans="1:14" x14ac:dyDescent="0.4">
      <c r="A9" s="11">
        <v>2</v>
      </c>
      <c r="B9" s="13"/>
      <c r="C9" s="13"/>
      <c r="D9" s="15"/>
      <c r="E9" s="46" t="str">
        <f t="shared" si="0"/>
        <v/>
      </c>
      <c r="F9" s="28"/>
      <c r="G9"/>
    </row>
    <row r="10" spans="1:14" x14ac:dyDescent="0.4">
      <c r="A10" s="12">
        <v>3</v>
      </c>
      <c r="B10" s="13"/>
      <c r="C10" s="13"/>
      <c r="D10" s="13"/>
      <c r="E10" s="46" t="str">
        <f t="shared" si="0"/>
        <v/>
      </c>
      <c r="F10" s="28"/>
      <c r="G10"/>
    </row>
    <row r="11" spans="1:14" x14ac:dyDescent="0.4">
      <c r="A11" s="11">
        <v>4</v>
      </c>
      <c r="B11" s="13"/>
      <c r="C11" s="13"/>
      <c r="D11" s="13"/>
      <c r="E11" s="46" t="str">
        <f t="shared" si="0"/>
        <v/>
      </c>
      <c r="F11" s="28"/>
      <c r="G11"/>
    </row>
    <row r="12" spans="1:14" x14ac:dyDescent="0.4">
      <c r="A12" s="11">
        <v>5</v>
      </c>
      <c r="B12" s="13"/>
      <c r="C12" s="13"/>
      <c r="D12" s="13"/>
      <c r="E12" s="46" t="str">
        <f t="shared" si="0"/>
        <v/>
      </c>
      <c r="F12" s="28"/>
      <c r="G12"/>
    </row>
    <row r="13" spans="1:14" x14ac:dyDescent="0.4">
      <c r="A13" s="11">
        <v>6</v>
      </c>
      <c r="B13" s="25"/>
      <c r="C13" s="25"/>
      <c r="D13" s="25"/>
      <c r="E13" s="46" t="str">
        <f t="shared" ref="E13:E17" si="1">IF(B13="","",ABS((K$4*B13+L$4*C13+M$4*D13+N$4)/SQRT(K$4^2+L$4^2+M$4^2)))</f>
        <v/>
      </c>
      <c r="F13" s="28"/>
      <c r="G13"/>
    </row>
    <row r="14" spans="1:14" x14ac:dyDescent="0.4">
      <c r="A14" s="11">
        <v>7</v>
      </c>
      <c r="B14" s="13"/>
      <c r="C14" s="13"/>
      <c r="D14" s="15"/>
      <c r="E14" s="46" t="str">
        <f t="shared" si="1"/>
        <v/>
      </c>
      <c r="F14" s="28"/>
      <c r="G14"/>
    </row>
    <row r="15" spans="1:14" x14ac:dyDescent="0.4">
      <c r="A15" s="12">
        <v>8</v>
      </c>
      <c r="B15" s="13"/>
      <c r="C15" s="13"/>
      <c r="D15" s="13"/>
      <c r="E15" s="46" t="str">
        <f t="shared" si="1"/>
        <v/>
      </c>
      <c r="F15" s="28"/>
      <c r="G15"/>
    </row>
    <row r="16" spans="1:14" x14ac:dyDescent="0.4">
      <c r="A16" s="11">
        <v>9</v>
      </c>
      <c r="B16" s="13"/>
      <c r="C16" s="13"/>
      <c r="D16" s="13"/>
      <c r="E16" s="46" t="str">
        <f t="shared" si="1"/>
        <v/>
      </c>
      <c r="F16" s="28"/>
      <c r="G16"/>
    </row>
    <row r="17" spans="1:7" x14ac:dyDescent="0.4">
      <c r="A17" s="11">
        <v>10</v>
      </c>
      <c r="B17" s="13"/>
      <c r="C17" s="13"/>
      <c r="D17" s="13"/>
      <c r="E17" s="46" t="str">
        <f t="shared" si="1"/>
        <v/>
      </c>
      <c r="F17" s="28"/>
      <c r="G17"/>
    </row>
  </sheetData>
  <sheetProtection sheet="1" objects="1" scenarios="1" selectLockedCells="1"/>
  <customSheetViews>
    <customSheetView guid="{0A8BEE7E-CF9F-4D2A-8084-4435C5C22125}" showRuler="0">
      <pageMargins left="0.75" right="0.75" top="1" bottom="1" header="0" footer="0"/>
      <headerFooter alignWithMargins="0"/>
    </customSheetView>
  </customSheetViews>
  <mergeCells count="4">
    <mergeCell ref="K1:N1"/>
    <mergeCell ref="G1:J1"/>
    <mergeCell ref="A1:E1"/>
    <mergeCell ref="K2:N2"/>
  </mergeCells>
  <phoneticPr fontId="2" type="noConversion"/>
  <pageMargins left="0.75" right="0.75" top="1" bottom="1" header="0" footer="0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grid parameters</vt:lpstr>
      <vt:lpstr>point to plane</vt:lpstr>
      <vt:lpstr>2 points &amp; So</vt:lpstr>
      <vt:lpstr>'point to plane'!Print_Area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garces</cp:lastModifiedBy>
  <cp:lastPrinted>2011-05-16T05:45:40Z</cp:lastPrinted>
  <dcterms:created xsi:type="dcterms:W3CDTF">2011-05-13T14:23:55Z</dcterms:created>
  <dcterms:modified xsi:type="dcterms:W3CDTF">2020-03-24T17:57:15Z</dcterms:modified>
</cp:coreProperties>
</file>