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@Examen\"/>
    </mc:Choice>
  </mc:AlternateContent>
  <xr:revisionPtr revIDLastSave="0" documentId="8_{C6CECBAA-784F-4F67-A580-455369086D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MMOBILISATIONS" sheetId="1" r:id="rId1"/>
    <sheet name="AMORTISSEMENT IMMO" sheetId="2" r:id="rId2"/>
    <sheet name="CA" sheetId="4" r:id="rId3"/>
    <sheet name="SALAIRE" sheetId="8" r:id="rId4"/>
    <sheet name="DEP EXPL" sheetId="5" r:id="rId5"/>
    <sheet name="FR" sheetId="6" r:id="rId6"/>
    <sheet name="COUT PROJET" sheetId="7" r:id="rId7"/>
    <sheet name="PLAN FIN INITIAL" sheetId="9" r:id="rId8"/>
    <sheet name="AMORTISSEMENT FIN" sheetId="3" r:id="rId9"/>
    <sheet name="COMPTE D'EXPL" sheetId="10" r:id="rId10"/>
    <sheet name="RENTABILITE DU PROJET" sheetId="13" r:id="rId11"/>
    <sheet name="PLAN FIN SUR 5 ANS" sheetId="11" r:id="rId12"/>
    <sheet name="COMPTE EXPL DIFF" sheetId="1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7" l="1"/>
  <c r="A3" i="6"/>
  <c r="A4" i="6"/>
  <c r="A5" i="6"/>
  <c r="A6" i="6"/>
  <c r="A7" i="6"/>
  <c r="A8" i="6"/>
  <c r="A9" i="6"/>
  <c r="A2" i="6"/>
  <c r="C5" i="6"/>
  <c r="C3" i="6"/>
  <c r="C8" i="6"/>
  <c r="A4" i="2"/>
  <c r="A3" i="2"/>
  <c r="D27" i="1"/>
  <c r="B5" i="7" s="1"/>
  <c r="B4" i="2"/>
  <c r="D24" i="1"/>
  <c r="D26" i="1"/>
  <c r="B3" i="2"/>
  <c r="D3" i="2" s="1"/>
  <c r="F3" i="2" s="1"/>
  <c r="H3" i="2" s="1"/>
  <c r="D5" i="1"/>
  <c r="D9" i="1"/>
  <c r="D4" i="2" l="1"/>
  <c r="F4" i="2" s="1"/>
  <c r="H4" i="2" s="1"/>
  <c r="J4" i="2" s="1"/>
  <c r="L4" i="2" s="1"/>
  <c r="J3" i="2"/>
  <c r="E3" i="2"/>
  <c r="C7" i="6"/>
  <c r="C9" i="6"/>
  <c r="C6" i="6"/>
  <c r="C4" i="6"/>
  <c r="D2" i="6"/>
  <c r="C2" i="6"/>
  <c r="B2" i="10"/>
  <c r="D2" i="1"/>
  <c r="B3" i="7" s="1"/>
  <c r="D10" i="1"/>
  <c r="B5" i="9"/>
  <c r="F7" i="2" l="1"/>
  <c r="H7" i="2"/>
  <c r="K4" i="2"/>
  <c r="M4" i="2" s="1"/>
  <c r="B6" i="10"/>
  <c r="G3" i="2"/>
  <c r="C12" i="6"/>
  <c r="C13" i="6" s="1"/>
  <c r="B7" i="9" s="1"/>
  <c r="D7" i="2"/>
  <c r="B9" i="10" s="1"/>
  <c r="C9" i="10" s="1"/>
  <c r="D9" i="10" s="1"/>
  <c r="E9" i="10" s="1"/>
  <c r="F9" i="10" s="1"/>
  <c r="E4" i="2"/>
  <c r="G4" i="2" s="1"/>
  <c r="I4" i="2" s="1"/>
  <c r="B4" i="9"/>
  <c r="B4" i="7"/>
  <c r="B6" i="7" s="1"/>
  <c r="B3" i="9"/>
  <c r="L3" i="2"/>
  <c r="J7" i="2"/>
  <c r="D8" i="6"/>
  <c r="D4" i="6"/>
  <c r="D6" i="6"/>
  <c r="D9" i="6"/>
  <c r="D3" i="6"/>
  <c r="D5" i="6"/>
  <c r="E2" i="6"/>
  <c r="C6" i="10"/>
  <c r="D7" i="6"/>
  <c r="C2" i="10"/>
  <c r="D33" i="1"/>
  <c r="K3" i="8"/>
  <c r="K2" i="8"/>
  <c r="K1" i="8"/>
  <c r="B6" i="9" l="1"/>
  <c r="B8" i="9" s="1"/>
  <c r="L7" i="2"/>
  <c r="M3" i="2"/>
  <c r="M7" i="2" s="1"/>
  <c r="G7" i="2"/>
  <c r="I3" i="2"/>
  <c r="E7" i="2"/>
  <c r="G2" i="6"/>
  <c r="F2" i="6"/>
  <c r="E5" i="6"/>
  <c r="E9" i="6"/>
  <c r="E6" i="6"/>
  <c r="E4" i="6"/>
  <c r="E8" i="6"/>
  <c r="D12" i="6"/>
  <c r="D13" i="6" s="1"/>
  <c r="E3" i="6"/>
  <c r="E7" i="6"/>
  <c r="D6" i="10"/>
  <c r="D2" i="10"/>
  <c r="K4" i="8"/>
  <c r="K3" i="2" l="1"/>
  <c r="K7" i="2" s="1"/>
  <c r="I7" i="2"/>
  <c r="E12" i="6"/>
  <c r="E13" i="6" s="1"/>
  <c r="G8" i="6"/>
  <c r="F8" i="6"/>
  <c r="G4" i="6"/>
  <c r="F4" i="6"/>
  <c r="G6" i="6"/>
  <c r="F6" i="6"/>
  <c r="G9" i="6"/>
  <c r="F9" i="6"/>
  <c r="G5" i="6"/>
  <c r="F5" i="6"/>
  <c r="G3" i="6"/>
  <c r="F3" i="6"/>
  <c r="E6" i="10"/>
  <c r="F7" i="6"/>
  <c r="E2" i="10"/>
  <c r="F15" i="5" l="1"/>
  <c r="C3" i="10" s="1"/>
  <c r="C4" i="10" s="1"/>
  <c r="E15" i="5"/>
  <c r="B3" i="10" s="1"/>
  <c r="B4" i="10" s="1"/>
  <c r="F12" i="6"/>
  <c r="F13" i="6" s="1"/>
  <c r="G7" i="6"/>
  <c r="G12" i="6" s="1"/>
  <c r="F6" i="10"/>
  <c r="F2" i="10"/>
  <c r="B5" i="10" l="1"/>
  <c r="B7" i="10"/>
  <c r="B10" i="10" s="1"/>
  <c r="C7" i="10"/>
  <c r="C8" i="10" s="1"/>
  <c r="C5" i="10"/>
  <c r="G15" i="5"/>
  <c r="D3" i="10" s="1"/>
  <c r="D4" i="10" s="1"/>
  <c r="B8" i="10"/>
  <c r="B7" i="7"/>
  <c r="G13" i="6"/>
  <c r="H13" i="6" s="1"/>
  <c r="C10" i="10" l="1"/>
  <c r="C11" i="10" s="1"/>
  <c r="D5" i="10"/>
  <c r="D7" i="10"/>
  <c r="D8" i="10" s="1"/>
  <c r="H15" i="5"/>
  <c r="E3" i="10" s="1"/>
  <c r="E4" i="10" s="1"/>
  <c r="B11" i="10"/>
  <c r="D10" i="10"/>
  <c r="B8" i="7"/>
  <c r="B3" i="13" s="1"/>
  <c r="E24" i="13" s="1"/>
  <c r="E7" i="10" l="1"/>
  <c r="E10" i="10" s="1"/>
  <c r="E5" i="10"/>
  <c r="I15" i="5"/>
  <c r="F3" i="10" s="1"/>
  <c r="F4" i="10" s="1"/>
  <c r="F7" i="10" s="1"/>
  <c r="E8" i="10"/>
  <c r="D11" i="10"/>
  <c r="B10" i="7"/>
  <c r="B11" i="7"/>
  <c r="B3" i="3" s="1"/>
  <c r="B11" i="9" l="1"/>
  <c r="F5" i="10"/>
  <c r="B12" i="7"/>
  <c r="F8" i="10"/>
  <c r="F10" i="10"/>
  <c r="E11" i="10"/>
  <c r="B10" i="9"/>
  <c r="E3" i="3"/>
  <c r="C3" i="3"/>
  <c r="B12" i="10" s="1"/>
  <c r="B13" i="10" s="1"/>
  <c r="B14" i="10" s="1"/>
  <c r="B15" i="10" s="1"/>
  <c r="B16" i="10" s="1"/>
  <c r="C3" i="13" s="1"/>
  <c r="B17" i="13" s="1"/>
  <c r="B18" i="13" s="1"/>
  <c r="B19" i="13" s="1"/>
  <c r="B12" i="9" l="1"/>
  <c r="B13" i="9" s="1"/>
  <c r="F11" i="10"/>
  <c r="D3" i="3"/>
  <c r="F3" i="3" s="1"/>
  <c r="B4" i="3" s="1"/>
  <c r="E4" i="3"/>
  <c r="C4" i="3" l="1"/>
  <c r="C12" i="10" s="1"/>
  <c r="C13" i="10" s="1"/>
  <c r="C14" i="10" s="1"/>
  <c r="C15" i="10" s="1"/>
  <c r="C16" i="10" s="1"/>
  <c r="D3" i="13" s="1"/>
  <c r="C17" i="13" s="1"/>
  <c r="C18" i="13" s="1"/>
  <c r="C19" i="13" s="1"/>
  <c r="E5" i="3"/>
  <c r="E6" i="3" s="1"/>
  <c r="E7" i="3" s="1"/>
  <c r="D4" i="3" l="1"/>
  <c r="F4" i="3" s="1"/>
  <c r="B5" i="3" s="1"/>
  <c r="C5" i="3" s="1"/>
  <c r="D5" i="3" l="1"/>
  <c r="F5" i="3" s="1"/>
  <c r="B6" i="3" s="1"/>
  <c r="C6" i="3" s="1"/>
  <c r="D12" i="10"/>
  <c r="D13" i="10" s="1"/>
  <c r="D14" i="10" s="1"/>
  <c r="D15" i="10" s="1"/>
  <c r="D16" i="10" s="1"/>
  <c r="E3" i="13" s="1"/>
  <c r="D17" i="13" l="1"/>
  <c r="D18" i="13" s="1"/>
  <c r="D19" i="13" s="1"/>
  <c r="D6" i="3"/>
  <c r="F6" i="3" s="1"/>
  <c r="B7" i="3" s="1"/>
  <c r="C7" i="3" s="1"/>
  <c r="D7" i="3" s="1"/>
  <c r="F7" i="3" s="1"/>
  <c r="F12" i="10"/>
  <c r="F13" i="10" s="1"/>
  <c r="F14" i="10" s="1"/>
  <c r="F15" i="10" s="1"/>
  <c r="F16" i="10" s="1"/>
  <c r="G3" i="13" s="1"/>
  <c r="F17" i="13" s="1"/>
  <c r="F18" i="13" s="1"/>
  <c r="E12" i="10"/>
  <c r="E13" i="10" s="1"/>
  <c r="E14" i="10" s="1"/>
  <c r="E15" i="10" s="1"/>
  <c r="E16" i="10" s="1"/>
  <c r="F3" i="13" s="1"/>
  <c r="E17" i="13" s="1"/>
  <c r="E18" i="13" s="1"/>
  <c r="B12" i="13" l="1"/>
  <c r="B10" i="13"/>
  <c r="B11" i="13" s="1"/>
  <c r="E19" i="13"/>
  <c r="E23" i="13"/>
  <c r="F19" i="13" l="1"/>
  <c r="E25" i="13"/>
  <c r="B13" i="13" s="1"/>
</calcChain>
</file>

<file path=xl/sharedStrings.xml><?xml version="1.0" encoding="utf-8"?>
<sst xmlns="http://schemas.openxmlformats.org/spreadsheetml/2006/main" count="259" uniqueCount="192">
  <si>
    <t>Eléments</t>
  </si>
  <si>
    <t>Nombre d'unités</t>
  </si>
  <si>
    <t>Coût unitaire</t>
  </si>
  <si>
    <t>Total</t>
  </si>
  <si>
    <t>Immobilisations incorporelles</t>
  </si>
  <si>
    <t>Immobilisations corporelles</t>
  </si>
  <si>
    <t>Immobilisations financières</t>
  </si>
  <si>
    <t>Année 1</t>
  </si>
  <si>
    <t>Année 2</t>
  </si>
  <si>
    <t>Année 3</t>
  </si>
  <si>
    <t>Année 4</t>
  </si>
  <si>
    <t>Année 5</t>
  </si>
  <si>
    <t>Amortissement</t>
  </si>
  <si>
    <t>VNC</t>
  </si>
  <si>
    <t>Amort</t>
  </si>
  <si>
    <t>Valeur d'achat</t>
  </si>
  <si>
    <t>DUP (ans)</t>
  </si>
  <si>
    <t>Année</t>
  </si>
  <si>
    <t>Intérêt</t>
  </si>
  <si>
    <t>Annuité</t>
  </si>
  <si>
    <t>ANNUITE CONSTANTE</t>
  </si>
  <si>
    <t>Chiffre d'affaires du projet</t>
  </si>
  <si>
    <t>Produits / services</t>
  </si>
  <si>
    <t>Total mensuel</t>
  </si>
  <si>
    <t>Total annuel</t>
  </si>
  <si>
    <t>Prix unitaire</t>
  </si>
  <si>
    <t>Quantité menuselle</t>
  </si>
  <si>
    <t>DEPENSES D'EXPLOITATION</t>
  </si>
  <si>
    <t>Eléments de dépenses</t>
  </si>
  <si>
    <t>Quantité mensuel</t>
  </si>
  <si>
    <t>Total annnuel</t>
  </si>
  <si>
    <t>Loyer</t>
  </si>
  <si>
    <t>Salaires</t>
  </si>
  <si>
    <t>Prévision du FR (mois)</t>
  </si>
  <si>
    <t>Fonds de roulement</t>
  </si>
  <si>
    <t>Dotations en fonds de roulement</t>
  </si>
  <si>
    <t>ELEMENTS</t>
  </si>
  <si>
    <t>MONTANT</t>
  </si>
  <si>
    <t>Emplois</t>
  </si>
  <si>
    <t>Total Immobilisations</t>
  </si>
  <si>
    <t>Ressources</t>
  </si>
  <si>
    <t>Total ressources</t>
  </si>
  <si>
    <t>Postes</t>
  </si>
  <si>
    <t>Nombre</t>
  </si>
  <si>
    <t xml:space="preserve">salaires mensuelles net </t>
  </si>
  <si>
    <t>IPM</t>
  </si>
  <si>
    <t>IPRES</t>
  </si>
  <si>
    <t>CSS</t>
  </si>
  <si>
    <t>Charges salariales nettes sur  12 mois</t>
  </si>
  <si>
    <t>1ère Année</t>
  </si>
  <si>
    <t>2ème Année</t>
  </si>
  <si>
    <t>3ème Année</t>
  </si>
  <si>
    <t>4ème Année</t>
  </si>
  <si>
    <t>5ème Année</t>
  </si>
  <si>
    <t>Charges d'exploitation hors Frais Personnel &amp; Dotations  aux Amts et aux Prov</t>
  </si>
  <si>
    <t>Valeur Ajoutée</t>
  </si>
  <si>
    <t>Valeur Ajoutée / CA hors taxe*100</t>
  </si>
  <si>
    <t xml:space="preserve">     Charges de personnel</t>
  </si>
  <si>
    <t>EBE/ CA hors taxe*100</t>
  </si>
  <si>
    <t xml:space="preserve">     Dotation aux amortissements et aux provisions</t>
  </si>
  <si>
    <t>Résultat d'exploitation</t>
  </si>
  <si>
    <t>Résultat courant avant IS</t>
  </si>
  <si>
    <t xml:space="preserve">     Impôts sur les sociétés (IS)</t>
  </si>
  <si>
    <t xml:space="preserve">Résultat net </t>
  </si>
  <si>
    <t>CAFG</t>
  </si>
  <si>
    <t xml:space="preserve">Eléments   </t>
  </si>
  <si>
    <t xml:space="preserve">Chiffre d'affaires  </t>
  </si>
  <si>
    <t>Résultat d'exploitation/CA hors taxe*100</t>
  </si>
  <si>
    <t>1ère année</t>
  </si>
  <si>
    <t>2ème année</t>
  </si>
  <si>
    <t>3ème année</t>
  </si>
  <si>
    <t>4ème année</t>
  </si>
  <si>
    <t>5ème année</t>
  </si>
  <si>
    <t>BESOINS (durables)</t>
  </si>
  <si>
    <t>TOTAL DES BESOINS</t>
  </si>
  <si>
    <t>RESSOURCES (durables)</t>
  </si>
  <si>
    <t>TOTAL DES RESSOURCES</t>
  </si>
  <si>
    <t>ECART = Total Ressources - Total Besoins</t>
  </si>
  <si>
    <t>Eléements</t>
  </si>
  <si>
    <t>Amortissement financier (emprunts à moyen et long terme)</t>
  </si>
  <si>
    <t>Besoins en fonds de roulement</t>
  </si>
  <si>
    <t>Immobilisations</t>
  </si>
  <si>
    <t>Capital social</t>
  </si>
  <si>
    <t>Capacité d'autofinancement (CAF)</t>
  </si>
  <si>
    <t>Emprunt</t>
  </si>
  <si>
    <t>charges fixes</t>
  </si>
  <si>
    <t>Chiffre d'affaires</t>
  </si>
  <si>
    <t>Charges variables</t>
  </si>
  <si>
    <t>Marge sur coûts variable</t>
  </si>
  <si>
    <t>Seuil de rentabilité en valeur</t>
  </si>
  <si>
    <t>Seuil de rentabilité en mois</t>
  </si>
  <si>
    <t>CHARGES SALARIALE 16,4%</t>
  </si>
  <si>
    <t>Salaires mensuel brut</t>
  </si>
  <si>
    <t>Rémunération mensuelle brut/poste</t>
  </si>
  <si>
    <t>Total emplois (immo + FR)</t>
  </si>
  <si>
    <t xml:space="preserve">Les besoins (emplois) seront financés par les ressources.  </t>
  </si>
  <si>
    <t>Total ressources =  total emplois</t>
  </si>
  <si>
    <t>Capital de début de période</t>
  </si>
  <si>
    <t>Capital de fin de période</t>
  </si>
  <si>
    <t>Taux : 10%</t>
  </si>
  <si>
    <t>Fonds de roulement (1ère dotation FR)</t>
  </si>
  <si>
    <t>Trésorerie (Total ressources - total emplois)</t>
  </si>
  <si>
    <t xml:space="preserve">Total </t>
  </si>
  <si>
    <t>Responsable Marketing</t>
  </si>
  <si>
    <t>Techniciens de surface</t>
  </si>
  <si>
    <t>Comptable</t>
  </si>
  <si>
    <t>Respnsable des RH</t>
  </si>
  <si>
    <t>Chargé de la logistique</t>
  </si>
  <si>
    <t>Charges salariales bruts sur  12 mois</t>
  </si>
  <si>
    <t>Facture eau</t>
  </si>
  <si>
    <t>Facture téléphone</t>
  </si>
  <si>
    <t>Facture  électricité</t>
  </si>
  <si>
    <t>fourniture de bureau</t>
  </si>
  <si>
    <t>frais de publicité</t>
  </si>
  <si>
    <t>Transport</t>
  </si>
  <si>
    <t>Prévoir une progression (évolution des dépenses d'exploitation)</t>
  </si>
  <si>
    <t>En supposant une augmentation des dépenses d'exploitation de 5% sauf le loyer, donc les depenses annuelles seront multipliées par le coefficient (1+5% = 1,05)</t>
  </si>
  <si>
    <t>Dotations = utilisations ; Dotations en FR = différence entre deux FR successifs</t>
  </si>
  <si>
    <t>Fonds propres</t>
  </si>
  <si>
    <t>Capitla de début de période (première année) = montant de l'emprunt</t>
  </si>
  <si>
    <t xml:space="preserve">Intérêts = capital de début de période * taux d'intérêt </t>
  </si>
  <si>
    <t>Annuité constant = montant versé chaque année pour le remboursemnt de l'emprunt</t>
  </si>
  <si>
    <t xml:space="preserve">Amortissement (réduction de la dette) = annuité - intérêt </t>
  </si>
  <si>
    <t>Capital de fin de période = capital de début de période - amortissement</t>
  </si>
  <si>
    <t>Capital de début période d'une année = capital de fin de période de l'année précédente</t>
  </si>
  <si>
    <t>Consultations</t>
  </si>
  <si>
    <t>Abonnements</t>
  </si>
  <si>
    <t>Abonnements sport</t>
  </si>
  <si>
    <t>Abonnements alimentaires</t>
  </si>
  <si>
    <t>Supposons une augmentation du chiffre d'affaires de 10%</t>
  </si>
  <si>
    <t>Excédent brut d'exploitation = Valeur ajoutée - salaires</t>
  </si>
  <si>
    <t>Excédent brut d'exploitation (EBE)</t>
  </si>
  <si>
    <t>Dépenses d'exploitation sans frais personnel</t>
  </si>
  <si>
    <t>Valeur ajoutée = CA - Dépenses dexploitation (la valeur représente au moins 91,32% du chiffre d'affaires annuel)</t>
  </si>
  <si>
    <t>EBE représente au moins 62,41% du CA annuel</t>
  </si>
  <si>
    <t>Résultat d'exploitation (RE) = EBE - dotations aux amortissement</t>
  </si>
  <si>
    <t xml:space="preserve">     Frais bancaires (intérêts)</t>
  </si>
  <si>
    <t xml:space="preserve">Résultat courant avant IS = RE - Intérêt </t>
  </si>
  <si>
    <t>Impot = 30%% Résultat courant avant IS (si ce résultat est positif)</t>
  </si>
  <si>
    <t>Impot = 0,5% du chiffre d'afffaires (si le résultat courant est inféreiur ou égal à zéro)</t>
  </si>
  <si>
    <t>Résultat net = Résultat courant avant IS - impot</t>
  </si>
  <si>
    <t>SI RN &gt; 0, bénéfice ; Si RN&lt;0 , perte</t>
  </si>
  <si>
    <t>CAFG (Capacité d'autofinancement Globale) = RN + dotations aux amortissement</t>
  </si>
  <si>
    <t>Flux générés par le projet</t>
  </si>
  <si>
    <t>Année 0</t>
  </si>
  <si>
    <t>Année zéro : avant le démarrage de la production</t>
  </si>
  <si>
    <t>Flux de l'année zéro = - le cout du projet</t>
  </si>
  <si>
    <t>Flux générés à partir de la première année = la CAFG à partir de la première année</t>
  </si>
  <si>
    <t>Valeur actuelle nette</t>
  </si>
  <si>
    <t>Indice de profitabilité</t>
  </si>
  <si>
    <t>Taux de rentabilité interne</t>
  </si>
  <si>
    <t>Délai de récupération</t>
  </si>
  <si>
    <t>&gt; 0</t>
  </si>
  <si>
    <t>&gt;1</t>
  </si>
  <si>
    <t>Le projet donne un avantage de 5 970 050 F, donc il est rentable</t>
  </si>
  <si>
    <t>Pour un franc dépensé, le projet donne un avantage de 0,48 F</t>
  </si>
  <si>
    <t>&gt; 10%</t>
  </si>
  <si>
    <t>Le rendement du projet est supérieur au cout du capital</t>
  </si>
  <si>
    <t>Années</t>
  </si>
  <si>
    <t>flux financiers</t>
  </si>
  <si>
    <t>Flux financiers actualisés</t>
  </si>
  <si>
    <t>2 893 396(1+10%)-1</t>
  </si>
  <si>
    <t>Cumul des flux financiers actualisés</t>
  </si>
  <si>
    <t>La dépense initiale sera récupérée entre la 3ième et la 4ième année</t>
  </si>
  <si>
    <t>D</t>
  </si>
  <si>
    <t>3 ans 8 mois</t>
  </si>
  <si>
    <t>Brevet, licence</t>
  </si>
  <si>
    <t>Licence de serveur Web</t>
  </si>
  <si>
    <t>Licence de serveur de base de données</t>
  </si>
  <si>
    <t>Nom de domaine</t>
  </si>
  <si>
    <t>Develpppement du site Web</t>
  </si>
  <si>
    <t>Marque</t>
  </si>
  <si>
    <t>Frais de constituition et developpement</t>
  </si>
  <si>
    <t>Ordinateur</t>
  </si>
  <si>
    <t>Serveur</t>
  </si>
  <si>
    <t>Climatiseur</t>
  </si>
  <si>
    <t>Rallanges</t>
  </si>
  <si>
    <t>Tablette graphique</t>
  </si>
  <si>
    <t>Machine scan</t>
  </si>
  <si>
    <t>Television smart</t>
  </si>
  <si>
    <t>table bureau</t>
  </si>
  <si>
    <t>chaises bureau</t>
  </si>
  <si>
    <t>Table chaise de conference</t>
  </si>
  <si>
    <t>Armoires</t>
  </si>
  <si>
    <t>Imprimante multifonction</t>
  </si>
  <si>
    <t>Tableau</t>
  </si>
  <si>
    <t>Photocopieuse</t>
  </si>
  <si>
    <t>Switch</t>
  </si>
  <si>
    <t>Connexion internet/fixe</t>
  </si>
  <si>
    <t>Cautionnement de location</t>
  </si>
  <si>
    <t>Caution eau</t>
  </si>
  <si>
    <t>Caution electricité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</si>
</sst>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€_-;\-* #,##0.00\ _€_-;_-* &quot;-&quot;??\ _€_-;_-@_-"/>
    <numFmt numFmtId="165" formatCode="_-* #,##0\ _€_-;\-* #,##0\ _€_-;_-* &quot;-&quot;??\ _€_-;_-@_-"/>
    <numFmt numFmtId="166" formatCode="0.0%"/>
    <numFmt numFmtId="167" formatCode="_-* #,##0\ [$XOF]_-;\-* #,##0\ [$XOF]_-;_-* &quot;-&quot;\ [$XOF]_-;_-@_-"/>
    <numFmt numFmtId="168" formatCode="&quot;Fonds propres &quot;0%"/>
    <numFmt numFmtId="169" formatCode="&quot;Emprunt &quot;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sz val="18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5"/>
      <color theme="1"/>
      <name val="Cambria"/>
      <family val="1"/>
      <scheme val="major"/>
    </font>
    <font>
      <sz val="15"/>
      <color theme="1"/>
      <name val="Cambria"/>
      <family val="1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mbria"/>
      <family val="1"/>
      <scheme val="major"/>
    </font>
    <font>
      <sz val="14"/>
      <name val="Cambria"/>
      <family val="1"/>
      <scheme val="major"/>
    </font>
    <font>
      <sz val="14"/>
      <color theme="1"/>
      <name val="Cambria"/>
      <family val="1"/>
      <scheme val="major"/>
    </font>
    <font>
      <sz val="14"/>
      <color rgb="FF000000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0"/>
      <name val="Cambria"/>
      <family val="1"/>
      <scheme val="major"/>
    </font>
    <font>
      <sz val="24"/>
      <color theme="1"/>
      <name val="Cambria"/>
      <family val="1"/>
      <scheme val="major"/>
    </font>
    <font>
      <b/>
      <sz val="28"/>
      <color theme="1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5" applyNumberFormat="0" applyAlignment="0" applyProtection="0"/>
    <xf numFmtId="0" fontId="13" fillId="5" borderId="6" applyNumberFormat="0" applyAlignment="0" applyProtection="0"/>
    <xf numFmtId="0" fontId="14" fillId="0" borderId="7" applyNumberFormat="0" applyFill="0" applyAlignment="0" applyProtection="0"/>
  </cellStyleXfs>
  <cellXfs count="15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165" fontId="3" fillId="0" borderId="1" xfId="1" applyNumberFormat="1" applyFont="1" applyBorder="1" applyAlignment="1">
      <alignment horizontal="center"/>
    </xf>
    <xf numFmtId="165" fontId="3" fillId="2" borderId="1" xfId="1" applyNumberFormat="1" applyFont="1" applyFill="1" applyBorder="1"/>
    <xf numFmtId="165" fontId="2" fillId="0" borderId="1" xfId="1" applyNumberFormat="1" applyFont="1" applyBorder="1"/>
    <xf numFmtId="165" fontId="2" fillId="0" borderId="1" xfId="1" applyNumberFormat="1" applyFont="1" applyFill="1" applyBorder="1"/>
    <xf numFmtId="165" fontId="3" fillId="3" borderId="1" xfId="1" applyNumberFormat="1" applyFont="1" applyFill="1" applyBorder="1"/>
    <xf numFmtId="165" fontId="2" fillId="0" borderId="0" xfId="1" applyNumberFormat="1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4" fillId="0" borderId="1" xfId="0" applyFont="1" applyBorder="1"/>
    <xf numFmtId="0" fontId="4" fillId="0" borderId="0" xfId="0" applyFont="1"/>
    <xf numFmtId="165" fontId="5" fillId="0" borderId="0" xfId="1" applyNumberFormat="1" applyFont="1"/>
    <xf numFmtId="165" fontId="6" fillId="0" borderId="1" xfId="1" applyNumberFormat="1" applyFont="1" applyBorder="1"/>
    <xf numFmtId="0" fontId="6" fillId="0" borderId="1" xfId="0" applyFont="1" applyBorder="1"/>
    <xf numFmtId="165" fontId="6" fillId="0" borderId="1" xfId="0" applyNumberFormat="1" applyFont="1" applyBorder="1"/>
    <xf numFmtId="165" fontId="7" fillId="0" borderId="1" xfId="1" applyNumberFormat="1" applyFont="1" applyBorder="1"/>
    <xf numFmtId="0" fontId="7" fillId="0" borderId="1" xfId="0" applyFont="1" applyBorder="1"/>
    <xf numFmtId="165" fontId="7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1" xfId="0" applyFont="1" applyBorder="1"/>
    <xf numFmtId="0" fontId="9" fillId="0" borderId="0" xfId="0" applyFont="1"/>
    <xf numFmtId="0" fontId="8" fillId="0" borderId="1" xfId="0" applyFont="1" applyBorder="1"/>
    <xf numFmtId="165" fontId="9" fillId="0" borderId="1" xfId="1" applyNumberFormat="1" applyFont="1" applyBorder="1"/>
    <xf numFmtId="165" fontId="8" fillId="0" borderId="1" xfId="1" applyNumberFormat="1" applyFont="1" applyBorder="1"/>
    <xf numFmtId="0" fontId="15" fillId="0" borderId="1" xfId="6" applyFont="1" applyFill="1" applyBorder="1" applyAlignment="1">
      <alignment horizontal="center" vertical="center" wrapText="1"/>
    </xf>
    <xf numFmtId="165" fontId="15" fillId="0" borderId="1" xfId="6" applyNumberFormat="1" applyFont="1" applyFill="1" applyBorder="1" applyAlignment="1">
      <alignment horizontal="center" vertical="center" wrapText="1"/>
    </xf>
    <xf numFmtId="0" fontId="16" fillId="0" borderId="0" xfId="0" applyFont="1"/>
    <xf numFmtId="166" fontId="16" fillId="0" borderId="0" xfId="2" applyNumberFormat="1" applyFont="1"/>
    <xf numFmtId="0" fontId="17" fillId="0" borderId="0" xfId="0" applyFont="1"/>
    <xf numFmtId="165" fontId="16" fillId="0" borderId="0" xfId="0" applyNumberFormat="1" applyFont="1"/>
    <xf numFmtId="0" fontId="16" fillId="0" borderId="1" xfId="6" applyFont="1" applyFill="1" applyBorder="1"/>
    <xf numFmtId="3" fontId="16" fillId="0" borderId="1" xfId="5" applyNumberFormat="1" applyFont="1" applyFill="1" applyBorder="1"/>
    <xf numFmtId="3" fontId="16" fillId="0" borderId="1" xfId="6" applyNumberFormat="1" applyFont="1" applyFill="1" applyBorder="1"/>
    <xf numFmtId="0" fontId="15" fillId="0" borderId="1" xfId="6" applyFont="1" applyFill="1" applyBorder="1" applyAlignment="1">
      <alignment horizontal="center"/>
    </xf>
    <xf numFmtId="0" fontId="16" fillId="0" borderId="1" xfId="4" applyFont="1" applyFill="1" applyBorder="1" applyAlignment="1">
      <alignment horizontal="left"/>
    </xf>
    <xf numFmtId="0" fontId="16" fillId="0" borderId="1" xfId="5" applyFont="1" applyFill="1" applyBorder="1" applyAlignment="1">
      <alignment horizontal="left"/>
    </xf>
    <xf numFmtId="0" fontId="15" fillId="0" borderId="1" xfId="5" applyFont="1" applyFill="1" applyBorder="1" applyAlignment="1">
      <alignment horizontal="left"/>
    </xf>
    <xf numFmtId="0" fontId="16" fillId="0" borderId="1" xfId="6" applyFont="1" applyFill="1" applyBorder="1" applyAlignment="1">
      <alignment horizontal="left"/>
    </xf>
    <xf numFmtId="0" fontId="17" fillId="0" borderId="0" xfId="0" applyFont="1" applyAlignment="1">
      <alignment horizontal="left"/>
    </xf>
    <xf numFmtId="3" fontId="16" fillId="2" borderId="1" xfId="5" applyNumberFormat="1" applyFont="1" applyFill="1" applyBorder="1"/>
    <xf numFmtId="0" fontId="15" fillId="2" borderId="1" xfId="5" applyFont="1" applyFill="1" applyBorder="1" applyAlignment="1">
      <alignment horizontal="right"/>
    </xf>
    <xf numFmtId="3" fontId="16" fillId="0" borderId="1" xfId="5" applyNumberFormat="1" applyFont="1" applyFill="1" applyBorder="1" applyAlignment="1">
      <alignment horizontal="right"/>
    </xf>
    <xf numFmtId="0" fontId="15" fillId="0" borderId="1" xfId="4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5" fillId="0" borderId="1" xfId="6" applyFont="1" applyFill="1" applyBorder="1" applyAlignment="1">
      <alignment horizontal="center" vertical="center"/>
    </xf>
    <xf numFmtId="0" fontId="15" fillId="2" borderId="1" xfId="6" applyFont="1" applyFill="1" applyBorder="1" applyAlignment="1">
      <alignment horizontal="center" vertical="center"/>
    </xf>
    <xf numFmtId="0" fontId="15" fillId="0" borderId="1" xfId="6" applyFont="1" applyFill="1" applyBorder="1"/>
    <xf numFmtId="167" fontId="16" fillId="0" borderId="1" xfId="6" applyNumberFormat="1" applyFont="1" applyFill="1" applyBorder="1" applyAlignment="1">
      <alignment horizontal="center"/>
    </xf>
    <xf numFmtId="0" fontId="15" fillId="2" borderId="1" xfId="6" applyFont="1" applyFill="1" applyBorder="1" applyAlignment="1">
      <alignment vertical="center"/>
    </xf>
    <xf numFmtId="167" fontId="15" fillId="2" borderId="1" xfId="6" applyNumberFormat="1" applyFont="1" applyFill="1" applyBorder="1" applyAlignment="1">
      <alignment horizontal="center"/>
    </xf>
    <xf numFmtId="0" fontId="16" fillId="0" borderId="1" xfId="6" applyFont="1" applyFill="1" applyBorder="1" applyAlignment="1">
      <alignment vertical="center"/>
    </xf>
    <xf numFmtId="167" fontId="15" fillId="0" borderId="1" xfId="6" applyNumberFormat="1" applyFont="1" applyFill="1" applyBorder="1" applyAlignment="1">
      <alignment horizontal="center"/>
    </xf>
    <xf numFmtId="167" fontId="20" fillId="0" borderId="1" xfId="6" applyNumberFormat="1" applyFont="1" applyFill="1" applyBorder="1" applyAlignment="1">
      <alignment horizontal="center"/>
    </xf>
    <xf numFmtId="167" fontId="15" fillId="2" borderId="1" xfId="6" applyNumberFormat="1" applyFont="1" applyFill="1" applyBorder="1" applyAlignment="1">
      <alignment vertical="center"/>
    </xf>
    <xf numFmtId="0" fontId="15" fillId="7" borderId="1" xfId="6" applyFont="1" applyFill="1" applyBorder="1" applyAlignment="1">
      <alignment horizontal="center"/>
    </xf>
    <xf numFmtId="167" fontId="15" fillId="7" borderId="1" xfId="6" applyNumberFormat="1" applyFont="1" applyFill="1" applyBorder="1" applyAlignment="1">
      <alignment horizontal="center"/>
    </xf>
    <xf numFmtId="0" fontId="16" fillId="0" borderId="1" xfId="4" applyFont="1" applyFill="1" applyBorder="1" applyAlignment="1">
      <alignment horizontal="justify"/>
    </xf>
    <xf numFmtId="0" fontId="16" fillId="0" borderId="1" xfId="0" applyFont="1" applyBorder="1"/>
    <xf numFmtId="164" fontId="16" fillId="0" borderId="1" xfId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3" fontId="15" fillId="0" borderId="1" xfId="0" applyNumberFormat="1" applyFont="1" applyBorder="1" applyAlignment="1">
      <alignment horizontal="center"/>
    </xf>
    <xf numFmtId="0" fontId="16" fillId="0" borderId="1" xfId="6" applyFont="1" applyFill="1" applyBorder="1" applyAlignment="1">
      <alignment horizontal="justify"/>
    </xf>
    <xf numFmtId="0" fontId="16" fillId="0" borderId="1" xfId="4" applyFont="1" applyFill="1" applyBorder="1" applyAlignment="1">
      <alignment horizontal="center" vertical="center"/>
    </xf>
    <xf numFmtId="0" fontId="15" fillId="0" borderId="1" xfId="5" applyFont="1" applyFill="1" applyBorder="1" applyAlignment="1">
      <alignment horizontal="justify"/>
    </xf>
    <xf numFmtId="3" fontId="16" fillId="0" borderId="1" xfId="6" applyNumberFormat="1" applyFont="1" applyFill="1" applyBorder="1" applyAlignment="1">
      <alignment horizontal="center" vertical="center"/>
    </xf>
    <xf numFmtId="0" fontId="16" fillId="0" borderId="1" xfId="7" applyFont="1" applyFill="1" applyBorder="1" applyAlignment="1">
      <alignment horizontal="center" vertical="center"/>
    </xf>
    <xf numFmtId="0" fontId="16" fillId="0" borderId="1" xfId="5" applyFont="1" applyFill="1" applyBorder="1" applyAlignment="1">
      <alignment horizontal="justify"/>
    </xf>
    <xf numFmtId="0" fontId="15" fillId="0" borderId="1" xfId="3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7" fillId="0" borderId="1" xfId="0" applyFont="1" applyBorder="1"/>
    <xf numFmtId="165" fontId="17" fillId="0" borderId="1" xfId="1" applyNumberFormat="1" applyFont="1" applyBorder="1"/>
    <xf numFmtId="165" fontId="17" fillId="0" borderId="0" xfId="1" applyNumberFormat="1" applyFont="1" applyBorder="1"/>
    <xf numFmtId="0" fontId="15" fillId="2" borderId="1" xfId="6" applyFont="1" applyFill="1" applyBorder="1" applyAlignment="1"/>
    <xf numFmtId="165" fontId="15" fillId="2" borderId="1" xfId="6" applyNumberFormat="1" applyFont="1" applyFill="1" applyBorder="1"/>
    <xf numFmtId="0" fontId="15" fillId="2" borderId="1" xfId="6" applyFont="1" applyFill="1" applyBorder="1"/>
    <xf numFmtId="0" fontId="15" fillId="0" borderId="0" xfId="0" applyFont="1"/>
    <xf numFmtId="0" fontId="16" fillId="0" borderId="1" xfId="6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165" fontId="16" fillId="0" borderId="1" xfId="1" applyNumberFormat="1" applyFont="1" applyFill="1" applyBorder="1" applyAlignment="1">
      <alignment horizontal="right" vertical="center" wrapText="1"/>
    </xf>
    <xf numFmtId="165" fontId="18" fillId="0" borderId="1" xfId="1" applyNumberFormat="1" applyFont="1" applyBorder="1" applyAlignment="1">
      <alignment horizontal="right" vertical="center" wrapText="1"/>
    </xf>
    <xf numFmtId="166" fontId="15" fillId="0" borderId="0" xfId="2" applyNumberFormat="1" applyFont="1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165" fontId="3" fillId="0" borderId="1" xfId="1" applyNumberFormat="1" applyFont="1" applyBorder="1"/>
    <xf numFmtId="0" fontId="3" fillId="0" borderId="0" xfId="0" applyFont="1" applyAlignment="1">
      <alignment vertical="center" wrapText="1"/>
    </xf>
    <xf numFmtId="165" fontId="3" fillId="0" borderId="1" xfId="0" applyNumberFormat="1" applyFont="1" applyBorder="1"/>
    <xf numFmtId="165" fontId="6" fillId="0" borderId="1" xfId="1" applyNumberFormat="1" applyFont="1" applyFill="1" applyBorder="1"/>
    <xf numFmtId="165" fontId="3" fillId="0" borderId="1" xfId="1" applyNumberFormat="1" applyFont="1" applyFill="1" applyBorder="1"/>
    <xf numFmtId="165" fontId="2" fillId="0" borderId="1" xfId="1" applyNumberFormat="1" applyFont="1" applyBorder="1" applyAlignment="1">
      <alignment horizontal="center"/>
    </xf>
    <xf numFmtId="164" fontId="5" fillId="0" borderId="1" xfId="1" applyFont="1" applyBorder="1"/>
    <xf numFmtId="165" fontId="5" fillId="0" borderId="1" xfId="1" applyNumberFormat="1" applyFont="1" applyBorder="1"/>
    <xf numFmtId="0" fontId="19" fillId="0" borderId="1" xfId="0" applyFont="1" applyBorder="1"/>
    <xf numFmtId="165" fontId="19" fillId="0" borderId="1" xfId="1" applyNumberFormat="1" applyFont="1" applyBorder="1"/>
    <xf numFmtId="9" fontId="16" fillId="0" borderId="0" xfId="0" applyNumberFormat="1" applyFont="1"/>
    <xf numFmtId="10" fontId="16" fillId="0" borderId="0" xfId="0" applyNumberFormat="1" applyFont="1"/>
    <xf numFmtId="9" fontId="17" fillId="0" borderId="0" xfId="0" applyNumberFormat="1" applyFont="1"/>
    <xf numFmtId="9" fontId="15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64" fontId="7" fillId="0" borderId="1" xfId="1" applyFont="1" applyBorder="1" applyAlignment="1">
      <alignment horizontal="center" vertical="center" wrapText="1"/>
    </xf>
    <xf numFmtId="164" fontId="6" fillId="0" borderId="1" xfId="1" applyFont="1" applyBorder="1" applyAlignment="1">
      <alignment horizontal="center" vertical="center" wrapText="1"/>
    </xf>
    <xf numFmtId="164" fontId="6" fillId="0" borderId="1" xfId="1" applyFont="1" applyBorder="1"/>
    <xf numFmtId="164" fontId="6" fillId="0" borderId="1" xfId="0" applyNumberFormat="1" applyFont="1" applyBorder="1" applyAlignment="1">
      <alignment horizontal="center" vertical="center"/>
    </xf>
    <xf numFmtId="165" fontId="7" fillId="0" borderId="0" xfId="0" applyNumberFormat="1" applyFont="1"/>
    <xf numFmtId="168" fontId="2" fillId="0" borderId="1" xfId="0" applyNumberFormat="1" applyFont="1" applyBorder="1"/>
    <xf numFmtId="169" fontId="2" fillId="0" borderId="1" xfId="0" applyNumberFormat="1" applyFont="1" applyBorder="1"/>
    <xf numFmtId="10" fontId="16" fillId="0" borderId="1" xfId="2" applyNumberFormat="1" applyFont="1" applyFill="1" applyBorder="1"/>
    <xf numFmtId="165" fontId="8" fillId="0" borderId="0" xfId="1" applyNumberFormat="1" applyFont="1" applyBorder="1"/>
    <xf numFmtId="165" fontId="7" fillId="0" borderId="0" xfId="1" applyNumberFormat="1" applyFont="1" applyBorder="1"/>
    <xf numFmtId="3" fontId="5" fillId="0" borderId="1" xfId="0" applyNumberFormat="1" applyFont="1" applyBorder="1"/>
    <xf numFmtId="164" fontId="5" fillId="0" borderId="0" xfId="0" applyNumberFormat="1" applyFont="1"/>
    <xf numFmtId="10" fontId="5" fillId="0" borderId="0" xfId="0" applyNumberFormat="1" applyFont="1"/>
    <xf numFmtId="164" fontId="5" fillId="0" borderId="0" xfId="1" applyFont="1"/>
    <xf numFmtId="0" fontId="5" fillId="0" borderId="0" xfId="0" applyFont="1" applyAlignment="1">
      <alignment wrapText="1"/>
    </xf>
    <xf numFmtId="0" fontId="4" fillId="6" borderId="0" xfId="0" applyFont="1" applyFill="1" applyAlignment="1">
      <alignment horizontal="center"/>
    </xf>
    <xf numFmtId="164" fontId="5" fillId="6" borderId="0" xfId="0" applyNumberFormat="1" applyFont="1" applyFill="1"/>
    <xf numFmtId="165" fontId="2" fillId="0" borderId="1" xfId="1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5" fontId="4" fillId="0" borderId="2" xfId="1" applyNumberFormat="1" applyFont="1" applyBorder="1" applyAlignment="1">
      <alignment horizontal="center" vertical="center" wrapText="1"/>
    </xf>
    <xf numFmtId="165" fontId="4" fillId="0" borderId="3" xfId="1" applyNumberFormat="1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</cellXfs>
  <cellStyles count="8">
    <cellStyle name="Calcul" xfId="5" builtinId="22"/>
    <cellStyle name="Milliers" xfId="1" builtinId="3"/>
    <cellStyle name="Normal" xfId="0" builtinId="0"/>
    <cellStyle name="Pourcentage" xfId="2" builtinId="5"/>
    <cellStyle name="Titre 2" xfId="3" builtinId="17"/>
    <cellStyle name="Titre 4" xfId="4" builtinId="19"/>
    <cellStyle name="Total" xfId="7" builtinId="25"/>
    <cellStyle name="Vérification" xfId="6" builtin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33"/>
  <sheetViews>
    <sheetView tabSelected="1" zoomScaleNormal="100" workbookViewId="0">
      <selection activeCell="A31" sqref="A31"/>
    </sheetView>
  </sheetViews>
  <sheetFormatPr baseColWidth="10" defaultColWidth="16.7265625" defaultRowHeight="25" x14ac:dyDescent="0.5"/>
  <cols>
    <col min="1" max="1" width="63.54296875" style="1" customWidth="1"/>
    <col min="2" max="2" width="31" style="14" bestFit="1" customWidth="1"/>
    <col min="3" max="3" width="29.54296875" style="14" bestFit="1" customWidth="1"/>
    <col min="4" max="4" width="27.81640625" style="14" bestFit="1" customWidth="1"/>
    <col min="5" max="16384" width="16.7265625" style="1"/>
  </cols>
  <sheetData>
    <row r="1" spans="1:4" s="3" customFormat="1" x14ac:dyDescent="0.5">
      <c r="A1" s="4" t="s">
        <v>0</v>
      </c>
      <c r="B1" s="9" t="s">
        <v>1</v>
      </c>
      <c r="C1" s="9" t="s">
        <v>2</v>
      </c>
      <c r="D1" s="9" t="s">
        <v>3</v>
      </c>
    </row>
    <row r="2" spans="1:4" s="2" customFormat="1" x14ac:dyDescent="0.5">
      <c r="A2" s="7" t="s">
        <v>4</v>
      </c>
      <c r="B2" s="10"/>
      <c r="C2" s="10"/>
      <c r="D2" s="10">
        <f>SUM(D3:D9)</f>
        <v>0</v>
      </c>
    </row>
    <row r="3" spans="1:4" x14ac:dyDescent="0.5">
      <c r="A3" s="6" t="s">
        <v>166</v>
      </c>
      <c r="B3" s="11"/>
      <c r="C3" s="11"/>
      <c r="D3" s="11"/>
    </row>
    <row r="4" spans="1:4" x14ac:dyDescent="0.5">
      <c r="A4" s="6" t="s">
        <v>167</v>
      </c>
      <c r="B4" s="11"/>
      <c r="C4" s="11"/>
      <c r="D4" s="11"/>
    </row>
    <row r="5" spans="1:4" x14ac:dyDescent="0.5">
      <c r="A5" s="6" t="s">
        <v>168</v>
      </c>
      <c r="B5" s="11"/>
      <c r="C5" s="11"/>
      <c r="D5" s="11">
        <f t="shared" ref="D5:D9" si="0">B5*C5</f>
        <v>0</v>
      </c>
    </row>
    <row r="6" spans="1:4" x14ac:dyDescent="0.5">
      <c r="A6" s="6" t="s">
        <v>170</v>
      </c>
      <c r="B6" s="11"/>
      <c r="C6" s="11"/>
      <c r="D6" s="11"/>
    </row>
    <row r="7" spans="1:4" x14ac:dyDescent="0.5">
      <c r="A7" s="6" t="s">
        <v>172</v>
      </c>
      <c r="B7" s="11"/>
      <c r="C7" s="11"/>
      <c r="D7" s="11"/>
    </row>
    <row r="8" spans="1:4" x14ac:dyDescent="0.5">
      <c r="A8" s="6" t="s">
        <v>171</v>
      </c>
      <c r="B8" s="11"/>
      <c r="C8" s="11"/>
      <c r="D8" s="11"/>
    </row>
    <row r="9" spans="1:4" x14ac:dyDescent="0.5">
      <c r="A9" s="6" t="s">
        <v>169</v>
      </c>
      <c r="B9" s="11"/>
      <c r="C9" s="11"/>
      <c r="D9" s="11">
        <f t="shared" si="0"/>
        <v>0</v>
      </c>
    </row>
    <row r="10" spans="1:4" s="2" customFormat="1" x14ac:dyDescent="0.5">
      <c r="A10" s="7" t="s">
        <v>5</v>
      </c>
      <c r="B10" s="10"/>
      <c r="C10" s="10"/>
      <c r="D10" s="10">
        <f>SUM(D11:D26)</f>
        <v>0</v>
      </c>
    </row>
    <row r="11" spans="1:4" x14ac:dyDescent="0.5">
      <c r="A11" s="6" t="s">
        <v>173</v>
      </c>
      <c r="B11" s="12"/>
      <c r="C11" s="12"/>
      <c r="D11" s="12"/>
    </row>
    <row r="12" spans="1:4" x14ac:dyDescent="0.5">
      <c r="A12" s="6" t="s">
        <v>174</v>
      </c>
      <c r="B12" s="12"/>
      <c r="C12" s="12"/>
      <c r="D12" s="12"/>
    </row>
    <row r="13" spans="1:4" x14ac:dyDescent="0.5">
      <c r="A13" s="6" t="s">
        <v>175</v>
      </c>
      <c r="B13" s="12"/>
      <c r="C13" s="12"/>
      <c r="D13" s="12"/>
    </row>
    <row r="14" spans="1:4" x14ac:dyDescent="0.5">
      <c r="A14" s="6" t="s">
        <v>176</v>
      </c>
      <c r="B14" s="12"/>
      <c r="C14" s="12"/>
      <c r="D14" s="12"/>
    </row>
    <row r="15" spans="1:4" x14ac:dyDescent="0.5">
      <c r="A15" s="6" t="s">
        <v>177</v>
      </c>
      <c r="B15" s="12"/>
      <c r="C15" s="12"/>
      <c r="D15" s="12"/>
    </row>
    <row r="16" spans="1:4" x14ac:dyDescent="0.5">
      <c r="A16" s="6" t="s">
        <v>178</v>
      </c>
      <c r="B16" s="12"/>
      <c r="C16" s="12"/>
      <c r="D16" s="12"/>
    </row>
    <row r="17" spans="1:4" x14ac:dyDescent="0.5">
      <c r="A17" s="6" t="s">
        <v>179</v>
      </c>
      <c r="B17" s="12"/>
      <c r="C17" s="12"/>
      <c r="D17" s="12"/>
    </row>
    <row r="18" spans="1:4" x14ac:dyDescent="0.5">
      <c r="A18" s="6" t="s">
        <v>180</v>
      </c>
      <c r="B18" s="12"/>
      <c r="C18" s="12"/>
      <c r="D18" s="12"/>
    </row>
    <row r="19" spans="1:4" x14ac:dyDescent="0.5">
      <c r="A19" s="6" t="s">
        <v>181</v>
      </c>
      <c r="B19" s="12"/>
      <c r="C19" s="12"/>
      <c r="D19" s="12"/>
    </row>
    <row r="20" spans="1:4" x14ac:dyDescent="0.5">
      <c r="A20" s="6" t="s">
        <v>182</v>
      </c>
      <c r="B20" s="12"/>
      <c r="C20" s="12"/>
      <c r="D20" s="12"/>
    </row>
    <row r="21" spans="1:4" x14ac:dyDescent="0.5">
      <c r="A21" s="6" t="s">
        <v>183</v>
      </c>
      <c r="B21" s="12"/>
      <c r="C21" s="12"/>
      <c r="D21" s="12"/>
    </row>
    <row r="22" spans="1:4" x14ac:dyDescent="0.5">
      <c r="A22" s="6" t="s">
        <v>184</v>
      </c>
      <c r="B22" s="12"/>
      <c r="C22" s="12"/>
      <c r="D22" s="12"/>
    </row>
    <row r="23" spans="1:4" x14ac:dyDescent="0.5">
      <c r="A23" s="6" t="s">
        <v>185</v>
      </c>
      <c r="B23" s="12"/>
      <c r="C23" s="12"/>
      <c r="D23" s="12"/>
    </row>
    <row r="24" spans="1:4" x14ac:dyDescent="0.5">
      <c r="A24" s="6" t="s">
        <v>186</v>
      </c>
      <c r="B24" s="137"/>
      <c r="C24" s="137"/>
      <c r="D24" s="12">
        <f t="shared" ref="D24:D26" si="1">B24*C24</f>
        <v>0</v>
      </c>
    </row>
    <row r="25" spans="1:4" x14ac:dyDescent="0.5">
      <c r="A25" s="6" t="s">
        <v>188</v>
      </c>
      <c r="B25" s="107"/>
      <c r="C25" s="107"/>
      <c r="D25" s="12"/>
    </row>
    <row r="26" spans="1:4" x14ac:dyDescent="0.5">
      <c r="A26" s="6" t="s">
        <v>187</v>
      </c>
      <c r="B26" s="11"/>
      <c r="C26" s="11"/>
      <c r="D26" s="12">
        <f t="shared" si="1"/>
        <v>0</v>
      </c>
    </row>
    <row r="27" spans="1:4" s="2" customFormat="1" x14ac:dyDescent="0.5">
      <c r="A27" s="7" t="s">
        <v>6</v>
      </c>
      <c r="B27" s="10"/>
      <c r="C27" s="10"/>
      <c r="D27" s="10">
        <f>SUM(D28:D32)</f>
        <v>0</v>
      </c>
    </row>
    <row r="28" spans="1:4" x14ac:dyDescent="0.5">
      <c r="A28" s="6" t="s">
        <v>189</v>
      </c>
      <c r="B28" s="12"/>
      <c r="C28" s="12"/>
      <c r="D28" s="12"/>
    </row>
    <row r="29" spans="1:4" x14ac:dyDescent="0.5">
      <c r="A29" s="6" t="s">
        <v>190</v>
      </c>
      <c r="B29" s="12"/>
      <c r="C29" s="12"/>
      <c r="D29" s="12"/>
    </row>
    <row r="30" spans="1:4" s="2" customFormat="1" x14ac:dyDescent="0.5">
      <c r="A30" s="5" t="s">
        <v>191</v>
      </c>
      <c r="B30" s="106"/>
      <c r="C30" s="106"/>
      <c r="D30" s="106"/>
    </row>
    <row r="31" spans="1:4" s="2" customFormat="1" x14ac:dyDescent="0.5">
      <c r="A31" s="5"/>
      <c r="B31" s="106"/>
      <c r="C31" s="106"/>
      <c r="D31" s="106"/>
    </row>
    <row r="32" spans="1:4" x14ac:dyDescent="0.5">
      <c r="A32" s="6"/>
      <c r="B32" s="11"/>
      <c r="C32" s="11"/>
      <c r="D32" s="11"/>
    </row>
    <row r="33" spans="1:4" s="2" customFormat="1" x14ac:dyDescent="0.5">
      <c r="A33" s="8" t="s">
        <v>3</v>
      </c>
      <c r="B33" s="13"/>
      <c r="C33" s="13"/>
      <c r="D33" s="13">
        <f>D2+D10+D27</f>
        <v>0</v>
      </c>
    </row>
  </sheetData>
  <mergeCells count="1">
    <mergeCell ref="B24:C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M7"/>
  <sheetViews>
    <sheetView zoomScale="80" zoomScaleNormal="80" workbookViewId="0">
      <selection activeCell="F16" sqref="F16"/>
    </sheetView>
  </sheetViews>
  <sheetFormatPr baseColWidth="10" defaultColWidth="11.453125" defaultRowHeight="22.5" x14ac:dyDescent="0.45"/>
  <cols>
    <col min="1" max="1" width="18.7265625" style="18" bestFit="1" customWidth="1"/>
    <col min="2" max="2" width="21.453125" style="21" customWidth="1"/>
    <col min="3" max="3" width="12" style="18" customWidth="1"/>
    <col min="4" max="4" width="18" style="18" bestFit="1" customWidth="1"/>
    <col min="5" max="5" width="20.54296875" style="18" bestFit="1" customWidth="1"/>
    <col min="6" max="13" width="18" style="18" bestFit="1" customWidth="1"/>
    <col min="14" max="19" width="19.7265625" style="18" customWidth="1"/>
    <col min="20" max="16384" width="11.453125" style="18"/>
  </cols>
  <sheetData>
    <row r="1" spans="1:13" s="15" customFormat="1" x14ac:dyDescent="0.35">
      <c r="A1" s="138" t="s">
        <v>0</v>
      </c>
      <c r="B1" s="141" t="s">
        <v>15</v>
      </c>
      <c r="C1" s="139" t="s">
        <v>16</v>
      </c>
      <c r="D1" s="138" t="s">
        <v>7</v>
      </c>
      <c r="E1" s="138"/>
      <c r="F1" s="138" t="s">
        <v>8</v>
      </c>
      <c r="G1" s="138"/>
      <c r="H1" s="138" t="s">
        <v>9</v>
      </c>
      <c r="I1" s="138"/>
      <c r="J1" s="138" t="s">
        <v>10</v>
      </c>
      <c r="K1" s="138"/>
      <c r="L1" s="138" t="s">
        <v>11</v>
      </c>
      <c r="M1" s="138"/>
    </row>
    <row r="2" spans="1:13" s="15" customFormat="1" x14ac:dyDescent="0.35">
      <c r="A2" s="138"/>
      <c r="B2" s="142"/>
      <c r="C2" s="140"/>
      <c r="D2" s="16" t="s">
        <v>14</v>
      </c>
      <c r="E2" s="16" t="s">
        <v>13</v>
      </c>
      <c r="F2" s="16" t="s">
        <v>14</v>
      </c>
      <c r="G2" s="16" t="s">
        <v>13</v>
      </c>
      <c r="H2" s="16" t="s">
        <v>14</v>
      </c>
      <c r="I2" s="16" t="s">
        <v>13</v>
      </c>
      <c r="J2" s="16" t="s">
        <v>14</v>
      </c>
      <c r="K2" s="16" t="s">
        <v>13</v>
      </c>
      <c r="L2" s="16" t="s">
        <v>14</v>
      </c>
      <c r="M2" s="16" t="s">
        <v>13</v>
      </c>
    </row>
    <row r="3" spans="1:13" x14ac:dyDescent="0.45">
      <c r="A3" s="17" t="str">
        <f>IMMOBILISATIONS!A11</f>
        <v>Ordinateur</v>
      </c>
      <c r="B3" s="109">
        <f>IMMOBILISATIONS!D11</f>
        <v>0</v>
      </c>
      <c r="C3" s="23">
        <v>4</v>
      </c>
      <c r="D3" s="24">
        <f>B3/C3</f>
        <v>0</v>
      </c>
      <c r="E3" s="24">
        <f>B3-D3</f>
        <v>0</v>
      </c>
      <c r="F3" s="24">
        <f>D3</f>
        <v>0</v>
      </c>
      <c r="G3" s="24">
        <f>E3-F3</f>
        <v>0</v>
      </c>
      <c r="H3" s="24">
        <f>F3</f>
        <v>0</v>
      </c>
      <c r="I3" s="24">
        <f>G3-H3</f>
        <v>0</v>
      </c>
      <c r="J3" s="24">
        <f>H3</f>
        <v>0</v>
      </c>
      <c r="K3" s="24">
        <f>I3-J3</f>
        <v>0</v>
      </c>
      <c r="L3" s="24">
        <f>J3</f>
        <v>0</v>
      </c>
      <c r="M3" s="24">
        <f>B3-L3</f>
        <v>0</v>
      </c>
    </row>
    <row r="4" spans="1:13" x14ac:dyDescent="0.45">
      <c r="A4" s="17" t="str">
        <f>IMMOBILISATIONS!A23</f>
        <v>Tableau</v>
      </c>
      <c r="B4" s="109">
        <f>IMMOBILISATIONS!D23</f>
        <v>0</v>
      </c>
      <c r="C4" s="23">
        <v>3</v>
      </c>
      <c r="D4" s="24">
        <f t="shared" ref="D4" si="0">B4/C4</f>
        <v>0</v>
      </c>
      <c r="E4" s="24">
        <f t="shared" ref="E4" si="1">B4-D4</f>
        <v>0</v>
      </c>
      <c r="F4" s="24">
        <f t="shared" ref="F4" si="2">D4</f>
        <v>0</v>
      </c>
      <c r="G4" s="24">
        <f t="shared" ref="G4" si="3">E4-F4</f>
        <v>0</v>
      </c>
      <c r="H4" s="24">
        <f t="shared" ref="H4" si="4">F4</f>
        <v>0</v>
      </c>
      <c r="I4" s="24">
        <f t="shared" ref="I4" si="5">G4-H4</f>
        <v>0</v>
      </c>
      <c r="J4" s="24">
        <f t="shared" ref="J4" si="6">H4</f>
        <v>0</v>
      </c>
      <c r="K4" s="24">
        <f>B4-J4</f>
        <v>0</v>
      </c>
      <c r="L4" s="24">
        <f t="shared" ref="L4" si="7">J4</f>
        <v>0</v>
      </c>
      <c r="M4" s="24">
        <f>K4-L4</f>
        <v>0</v>
      </c>
    </row>
    <row r="5" spans="1:13" x14ac:dyDescent="0.45">
      <c r="A5" s="17"/>
      <c r="B5" s="109"/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3" x14ac:dyDescent="0.45">
      <c r="A6" s="17"/>
      <c r="B6" s="109"/>
      <c r="C6" s="23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3" s="20" customFormat="1" x14ac:dyDescent="0.45">
      <c r="A7" s="19" t="s">
        <v>3</v>
      </c>
      <c r="B7" s="25"/>
      <c r="C7" s="26"/>
      <c r="D7" s="27">
        <f>SUM(D3:D6)</f>
        <v>0</v>
      </c>
      <c r="E7" s="27">
        <f t="shared" ref="E7:M7" si="8">SUM(E3:E6)</f>
        <v>0</v>
      </c>
      <c r="F7" s="27">
        <f t="shared" si="8"/>
        <v>0</v>
      </c>
      <c r="G7" s="27">
        <f t="shared" si="8"/>
        <v>0</v>
      </c>
      <c r="H7" s="27">
        <f t="shared" si="8"/>
        <v>0</v>
      </c>
      <c r="I7" s="27">
        <f t="shared" si="8"/>
        <v>0</v>
      </c>
      <c r="J7" s="27">
        <f t="shared" si="8"/>
        <v>0</v>
      </c>
      <c r="K7" s="27">
        <f t="shared" si="8"/>
        <v>0</v>
      </c>
      <c r="L7" s="27">
        <f t="shared" si="8"/>
        <v>0</v>
      </c>
      <c r="M7" s="27">
        <f t="shared" si="8"/>
        <v>0</v>
      </c>
    </row>
  </sheetData>
  <mergeCells count="8">
    <mergeCell ref="H1:I1"/>
    <mergeCell ref="J1:K1"/>
    <mergeCell ref="L1:M1"/>
    <mergeCell ref="A1:A2"/>
    <mergeCell ref="C1:C2"/>
    <mergeCell ref="B1:B2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I16"/>
  <sheetViews>
    <sheetView zoomScale="80" zoomScaleNormal="80" workbookViewId="0">
      <selection activeCell="J16" sqref="J16"/>
    </sheetView>
  </sheetViews>
  <sheetFormatPr baseColWidth="10" defaultColWidth="11.453125" defaultRowHeight="17.5" x14ac:dyDescent="0.35"/>
  <cols>
    <col min="1" max="1" width="35.1796875" style="42" bestFit="1" customWidth="1"/>
    <col min="2" max="2" width="17.54296875" style="42" bestFit="1" customWidth="1"/>
    <col min="3" max="3" width="18.453125" style="42" customWidth="1"/>
    <col min="4" max="4" width="19.453125" style="42" bestFit="1" customWidth="1"/>
    <col min="5" max="5" width="19.81640625" style="42" bestFit="1" customWidth="1"/>
    <col min="6" max="6" width="20.26953125" style="42" customWidth="1"/>
    <col min="7" max="7" width="19.7265625" style="42" customWidth="1"/>
    <col min="8" max="8" width="19.81640625" style="42" bestFit="1" customWidth="1"/>
    <col min="9" max="9" width="19.81640625" style="42" customWidth="1"/>
    <col min="10" max="16384" width="11.453125" style="42"/>
  </cols>
  <sheetData>
    <row r="1" spans="1:9" s="83" customFormat="1" x14ac:dyDescent="0.35">
      <c r="A1" s="83" t="s">
        <v>21</v>
      </c>
    </row>
    <row r="2" spans="1:9" s="84" customFormat="1" x14ac:dyDescent="0.35">
      <c r="A2" s="144" t="s">
        <v>22</v>
      </c>
      <c r="B2" s="144" t="s">
        <v>7</v>
      </c>
      <c r="C2" s="144"/>
      <c r="D2" s="144"/>
      <c r="E2" s="144"/>
      <c r="F2" s="145" t="s">
        <v>8</v>
      </c>
      <c r="G2" s="144" t="s">
        <v>9</v>
      </c>
      <c r="H2" s="144" t="s">
        <v>10</v>
      </c>
      <c r="I2" s="144" t="s">
        <v>11</v>
      </c>
    </row>
    <row r="3" spans="1:9" s="84" customFormat="1" ht="50.25" customHeight="1" x14ac:dyDescent="0.35">
      <c r="A3" s="144"/>
      <c r="B3" s="85" t="s">
        <v>26</v>
      </c>
      <c r="C3" s="85" t="s">
        <v>25</v>
      </c>
      <c r="D3" s="85" t="s">
        <v>23</v>
      </c>
      <c r="E3" s="85" t="s">
        <v>24</v>
      </c>
      <c r="F3" s="145"/>
      <c r="G3" s="144"/>
      <c r="H3" s="144"/>
      <c r="I3" s="144"/>
    </row>
    <row r="4" spans="1:9" s="83" customFormat="1" x14ac:dyDescent="0.35">
      <c r="A4" s="110" t="s">
        <v>126</v>
      </c>
      <c r="B4" s="111"/>
      <c r="C4" s="111"/>
      <c r="D4" s="111"/>
      <c r="E4" s="111"/>
      <c r="F4" s="111"/>
      <c r="G4" s="111"/>
      <c r="H4" s="111"/>
      <c r="I4" s="111"/>
    </row>
    <row r="5" spans="1:9" x14ac:dyDescent="0.35">
      <c r="A5" s="86" t="s">
        <v>127</v>
      </c>
      <c r="B5" s="87"/>
      <c r="C5" s="87"/>
      <c r="D5" s="87"/>
      <c r="E5" s="87"/>
      <c r="F5" s="87"/>
      <c r="G5" s="87"/>
      <c r="H5" s="87"/>
      <c r="I5" s="87"/>
    </row>
    <row r="6" spans="1:9" x14ac:dyDescent="0.35">
      <c r="A6" s="86" t="s">
        <v>128</v>
      </c>
      <c r="B6" s="87"/>
      <c r="C6" s="87"/>
      <c r="D6" s="87"/>
      <c r="E6" s="87"/>
      <c r="F6" s="87"/>
      <c r="G6" s="87"/>
      <c r="H6" s="87"/>
      <c r="I6" s="87"/>
    </row>
    <row r="7" spans="1:9" s="83" customFormat="1" x14ac:dyDescent="0.35">
      <c r="A7" s="110" t="s">
        <v>125</v>
      </c>
      <c r="B7" s="111"/>
      <c r="C7" s="111"/>
      <c r="D7" s="111"/>
      <c r="E7" s="111"/>
      <c r="F7" s="111"/>
      <c r="G7" s="111"/>
      <c r="H7" s="111"/>
      <c r="I7" s="111"/>
    </row>
    <row r="8" spans="1:9" x14ac:dyDescent="0.35">
      <c r="A8" s="86"/>
      <c r="B8" s="87"/>
      <c r="C8" s="87"/>
      <c r="D8" s="87"/>
      <c r="E8" s="87"/>
      <c r="F8" s="87"/>
      <c r="G8" s="87"/>
      <c r="H8" s="87"/>
      <c r="I8" s="87"/>
    </row>
    <row r="9" spans="1:9" x14ac:dyDescent="0.35">
      <c r="A9" s="86"/>
      <c r="B9" s="87"/>
      <c r="C9" s="87"/>
      <c r="D9" s="87"/>
      <c r="E9" s="87"/>
      <c r="F9" s="87"/>
      <c r="G9" s="87"/>
      <c r="H9" s="87"/>
      <c r="I9" s="87"/>
    </row>
    <row r="10" spans="1:9" s="83" customFormat="1" x14ac:dyDescent="0.35">
      <c r="A10" s="110" t="s">
        <v>102</v>
      </c>
      <c r="B10" s="111"/>
      <c r="C10" s="111"/>
      <c r="D10" s="111"/>
      <c r="E10" s="111"/>
      <c r="F10" s="111"/>
      <c r="G10" s="111"/>
      <c r="H10" s="111"/>
      <c r="I10" s="111"/>
    </row>
    <row r="11" spans="1:9" x14ac:dyDescent="0.35">
      <c r="B11" s="88"/>
      <c r="C11" s="88"/>
      <c r="D11" s="88"/>
      <c r="E11" s="88"/>
      <c r="F11" s="88"/>
      <c r="G11" s="88"/>
      <c r="H11" s="88"/>
      <c r="I11" s="88"/>
    </row>
    <row r="13" spans="1:9" x14ac:dyDescent="0.35">
      <c r="A13" s="143" t="s">
        <v>129</v>
      </c>
      <c r="B13" s="143"/>
      <c r="C13" s="143"/>
      <c r="D13" s="143"/>
      <c r="E13" s="143"/>
      <c r="F13" s="143"/>
      <c r="G13" s="143"/>
      <c r="H13" s="143"/>
      <c r="I13" s="143"/>
    </row>
    <row r="14" spans="1:9" x14ac:dyDescent="0.35">
      <c r="A14" s="143"/>
      <c r="B14" s="143"/>
      <c r="C14" s="143"/>
      <c r="D14" s="143"/>
      <c r="E14" s="143"/>
      <c r="F14" s="143"/>
      <c r="G14" s="143"/>
      <c r="H14" s="143"/>
      <c r="I14" s="143"/>
    </row>
    <row r="15" spans="1:9" x14ac:dyDescent="0.35">
      <c r="A15" s="143"/>
      <c r="B15" s="143"/>
      <c r="C15" s="143"/>
      <c r="D15" s="143"/>
      <c r="E15" s="143"/>
      <c r="F15" s="143"/>
      <c r="G15" s="143"/>
      <c r="H15" s="143"/>
      <c r="I15" s="143"/>
    </row>
    <row r="16" spans="1:9" x14ac:dyDescent="0.35">
      <c r="A16" s="143"/>
      <c r="B16" s="143"/>
      <c r="C16" s="143"/>
      <c r="D16" s="143"/>
      <c r="E16" s="143"/>
      <c r="F16" s="143"/>
      <c r="G16" s="143"/>
      <c r="H16" s="143"/>
      <c r="I16" s="143"/>
    </row>
  </sheetData>
  <mergeCells count="7">
    <mergeCell ref="A13:I16"/>
    <mergeCell ref="I2:I3"/>
    <mergeCell ref="A2:A3"/>
    <mergeCell ref="B2:E2"/>
    <mergeCell ref="F2:F3"/>
    <mergeCell ref="G2:G3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L10"/>
  <sheetViews>
    <sheetView workbookViewId="0">
      <selection activeCell="H9" sqref="H9"/>
    </sheetView>
  </sheetViews>
  <sheetFormatPr baseColWidth="10" defaultColWidth="30" defaultRowHeight="17.5" x14ac:dyDescent="0.35"/>
  <cols>
    <col min="1" max="1" width="29.7265625" style="42" customWidth="1"/>
    <col min="2" max="2" width="13.26953125" style="42" customWidth="1"/>
    <col min="3" max="3" width="19.7265625" style="42" customWidth="1"/>
    <col min="4" max="4" width="21.7265625" style="42" customWidth="1"/>
    <col min="5" max="5" width="27.26953125" style="42" customWidth="1"/>
    <col min="6" max="7" width="20.7265625" style="42" customWidth="1"/>
    <col min="8" max="8" width="25.26953125" style="42" customWidth="1"/>
    <col min="9" max="9" width="2.54296875" style="42" customWidth="1"/>
    <col min="10" max="10" width="7.54296875" style="42" customWidth="1"/>
    <col min="11" max="11" width="9" style="42" bestFit="1" customWidth="1"/>
    <col min="12" max="16384" width="30" style="42"/>
  </cols>
  <sheetData>
    <row r="1" spans="1:12" ht="57" customHeight="1" x14ac:dyDescent="0.35">
      <c r="A1" s="38" t="s">
        <v>42</v>
      </c>
      <c r="B1" s="39" t="s">
        <v>43</v>
      </c>
      <c r="C1" s="38" t="s">
        <v>93</v>
      </c>
      <c r="D1" s="39" t="s">
        <v>92</v>
      </c>
      <c r="E1" s="39" t="s">
        <v>91</v>
      </c>
      <c r="F1" s="39" t="s">
        <v>44</v>
      </c>
      <c r="G1" s="39" t="s">
        <v>108</v>
      </c>
      <c r="H1" s="39" t="s">
        <v>48</v>
      </c>
      <c r="I1" s="40"/>
      <c r="J1" s="40" t="s">
        <v>45</v>
      </c>
      <c r="K1" s="41">
        <f>1/100</f>
        <v>0.01</v>
      </c>
      <c r="L1" s="40"/>
    </row>
    <row r="2" spans="1:12" x14ac:dyDescent="0.35">
      <c r="A2" s="93" t="s">
        <v>103</v>
      </c>
      <c r="B2" s="95"/>
      <c r="C2" s="95"/>
      <c r="D2" s="95"/>
      <c r="E2" s="95"/>
      <c r="F2" s="95"/>
      <c r="G2" s="95"/>
      <c r="H2" s="95"/>
      <c r="I2" s="40"/>
      <c r="J2" s="40" t="s">
        <v>46</v>
      </c>
      <c r="K2" s="41">
        <f>8.4/100</f>
        <v>8.4000000000000005E-2</v>
      </c>
      <c r="L2" s="40"/>
    </row>
    <row r="3" spans="1:12" x14ac:dyDescent="0.35">
      <c r="A3" s="94" t="s">
        <v>104</v>
      </c>
      <c r="B3" s="96"/>
      <c r="C3" s="96"/>
      <c r="D3" s="95"/>
      <c r="E3" s="95"/>
      <c r="F3" s="95"/>
      <c r="G3" s="95"/>
      <c r="H3" s="95"/>
      <c r="I3" s="40"/>
      <c r="J3" s="40" t="s">
        <v>47</v>
      </c>
      <c r="K3" s="41">
        <f>7/100</f>
        <v>7.0000000000000007E-2</v>
      </c>
      <c r="L3" s="40"/>
    </row>
    <row r="4" spans="1:12" x14ac:dyDescent="0.35">
      <c r="A4" s="94" t="s">
        <v>105</v>
      </c>
      <c r="B4" s="96"/>
      <c r="C4" s="96"/>
      <c r="D4" s="95"/>
      <c r="E4" s="95"/>
      <c r="F4" s="95"/>
      <c r="G4" s="95"/>
      <c r="H4" s="95"/>
      <c r="I4" s="40"/>
      <c r="J4" s="92" t="s">
        <v>3</v>
      </c>
      <c r="K4" s="97">
        <f>SUM(K1:K3)</f>
        <v>0.16400000000000001</v>
      </c>
      <c r="L4" s="40"/>
    </row>
    <row r="5" spans="1:12" x14ac:dyDescent="0.35">
      <c r="A5" s="94" t="s">
        <v>106</v>
      </c>
      <c r="B5" s="96"/>
      <c r="C5" s="96"/>
      <c r="D5" s="95"/>
      <c r="E5" s="95"/>
      <c r="F5" s="95"/>
      <c r="G5" s="95"/>
      <c r="H5" s="95"/>
      <c r="I5" s="40"/>
      <c r="J5" s="40"/>
      <c r="K5" s="40"/>
      <c r="L5" s="40"/>
    </row>
    <row r="6" spans="1:12" x14ac:dyDescent="0.35">
      <c r="A6" s="94" t="s">
        <v>107</v>
      </c>
      <c r="B6" s="96"/>
      <c r="C6" s="96"/>
      <c r="D6" s="95"/>
      <c r="E6" s="95"/>
      <c r="F6" s="95"/>
      <c r="G6" s="95"/>
      <c r="H6" s="95"/>
      <c r="I6" s="43"/>
      <c r="J6" s="40"/>
      <c r="K6" s="112"/>
      <c r="L6" s="40"/>
    </row>
    <row r="7" spans="1:12" s="83" customFormat="1" x14ac:dyDescent="0.35">
      <c r="A7" s="89" t="s">
        <v>3</v>
      </c>
      <c r="B7" s="90"/>
      <c r="C7" s="91"/>
      <c r="D7" s="90"/>
      <c r="E7" s="90"/>
      <c r="F7" s="90"/>
      <c r="G7" s="90"/>
      <c r="H7" s="90"/>
      <c r="I7" s="92"/>
      <c r="J7" s="92"/>
      <c r="K7" s="115"/>
      <c r="L7" s="92"/>
    </row>
    <row r="8" spans="1:12" x14ac:dyDescent="0.35">
      <c r="A8" s="40"/>
      <c r="B8" s="40"/>
      <c r="C8" s="40"/>
      <c r="D8" s="40"/>
      <c r="E8" s="40"/>
      <c r="F8" s="43"/>
      <c r="G8" s="43"/>
      <c r="H8" s="40"/>
      <c r="I8" s="40"/>
      <c r="J8" s="40"/>
      <c r="K8" s="113"/>
      <c r="L8" s="40"/>
    </row>
    <row r="9" spans="1:12" x14ac:dyDescent="0.35">
      <c r="K9" s="114"/>
    </row>
    <row r="10" spans="1:12" x14ac:dyDescent="0.35">
      <c r="K10" s="11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I22"/>
  <sheetViews>
    <sheetView zoomScale="80" zoomScaleNormal="80" workbookViewId="0">
      <selection activeCell="D9" sqref="D9"/>
    </sheetView>
  </sheetViews>
  <sheetFormatPr baseColWidth="10" defaultColWidth="11.453125" defaultRowHeight="19" x14ac:dyDescent="0.4"/>
  <cols>
    <col min="1" max="1" width="51" style="34" customWidth="1"/>
    <col min="2" max="2" width="13" style="34" bestFit="1" customWidth="1"/>
    <col min="3" max="4" width="19.54296875" style="34" bestFit="1" customWidth="1"/>
    <col min="5" max="9" width="20.7265625" style="34" bestFit="1" customWidth="1"/>
    <col min="10" max="16384" width="11.453125" style="34"/>
  </cols>
  <sheetData>
    <row r="1" spans="1:9" s="30" customFormat="1" x14ac:dyDescent="0.4">
      <c r="A1" s="30" t="s">
        <v>27</v>
      </c>
    </row>
    <row r="2" spans="1:9" s="32" customFormat="1" x14ac:dyDescent="0.35">
      <c r="A2" s="31"/>
      <c r="B2" s="147" t="s">
        <v>7</v>
      </c>
      <c r="C2" s="147"/>
      <c r="D2" s="147"/>
      <c r="E2" s="147"/>
      <c r="F2" s="147" t="s">
        <v>8</v>
      </c>
      <c r="G2" s="147" t="s">
        <v>9</v>
      </c>
      <c r="H2" s="147" t="s">
        <v>10</v>
      </c>
      <c r="I2" s="147" t="s">
        <v>11</v>
      </c>
    </row>
    <row r="3" spans="1:9" s="32" customFormat="1" ht="38" x14ac:dyDescent="0.35">
      <c r="A3" s="31" t="s">
        <v>28</v>
      </c>
      <c r="B3" s="31" t="s">
        <v>29</v>
      </c>
      <c r="C3" s="31" t="s">
        <v>2</v>
      </c>
      <c r="D3" s="31" t="s">
        <v>23</v>
      </c>
      <c r="E3" s="31" t="s">
        <v>30</v>
      </c>
      <c r="F3" s="147"/>
      <c r="G3" s="147"/>
      <c r="H3" s="147"/>
      <c r="I3" s="147"/>
    </row>
    <row r="4" spans="1:9" x14ac:dyDescent="0.4">
      <c r="A4" s="33" t="s">
        <v>31</v>
      </c>
      <c r="B4" s="36"/>
      <c r="C4" s="36"/>
      <c r="D4" s="36"/>
      <c r="E4" s="36"/>
      <c r="F4" s="36"/>
      <c r="G4" s="36"/>
      <c r="H4" s="36"/>
      <c r="I4" s="36"/>
    </row>
    <row r="5" spans="1:9" x14ac:dyDescent="0.4">
      <c r="A5" s="33" t="s">
        <v>109</v>
      </c>
      <c r="B5" s="36"/>
      <c r="C5" s="36"/>
      <c r="D5" s="36"/>
      <c r="E5" s="36"/>
      <c r="F5" s="36"/>
      <c r="G5" s="36"/>
      <c r="H5" s="36"/>
      <c r="I5" s="36"/>
    </row>
    <row r="6" spans="1:9" x14ac:dyDescent="0.4">
      <c r="A6" s="33" t="s">
        <v>110</v>
      </c>
      <c r="B6" s="36"/>
      <c r="C6" s="36"/>
      <c r="D6" s="36"/>
      <c r="E6" s="36"/>
      <c r="F6" s="36"/>
      <c r="G6" s="36"/>
      <c r="H6" s="36"/>
      <c r="I6" s="36"/>
    </row>
    <row r="7" spans="1:9" x14ac:dyDescent="0.4">
      <c r="A7" s="33" t="s">
        <v>111</v>
      </c>
      <c r="B7" s="36"/>
      <c r="C7" s="36"/>
      <c r="D7" s="36"/>
      <c r="E7" s="36"/>
      <c r="F7" s="36"/>
      <c r="G7" s="36"/>
      <c r="H7" s="36"/>
      <c r="I7" s="36"/>
    </row>
    <row r="8" spans="1:9" x14ac:dyDescent="0.4">
      <c r="A8" s="33" t="s">
        <v>112</v>
      </c>
      <c r="B8" s="36"/>
      <c r="C8" s="36"/>
      <c r="D8" s="36"/>
      <c r="E8" s="36"/>
      <c r="F8" s="36"/>
      <c r="G8" s="36"/>
      <c r="H8" s="36"/>
      <c r="I8" s="36"/>
    </row>
    <row r="9" spans="1:9" x14ac:dyDescent="0.4">
      <c r="A9" s="33" t="s">
        <v>32</v>
      </c>
      <c r="B9" s="36"/>
      <c r="C9" s="36"/>
      <c r="D9" s="36"/>
      <c r="E9" s="36"/>
      <c r="F9" s="36"/>
      <c r="G9" s="36"/>
      <c r="H9" s="36"/>
      <c r="I9" s="36"/>
    </row>
    <row r="10" spans="1:9" x14ac:dyDescent="0.4">
      <c r="A10" s="33" t="s">
        <v>113</v>
      </c>
      <c r="B10" s="36"/>
      <c r="C10" s="36"/>
      <c r="D10" s="36"/>
      <c r="E10" s="36"/>
      <c r="F10" s="36"/>
      <c r="G10" s="36"/>
      <c r="H10" s="36"/>
      <c r="I10" s="36"/>
    </row>
    <row r="11" spans="1:9" x14ac:dyDescent="0.4">
      <c r="A11" s="33" t="s">
        <v>114</v>
      </c>
      <c r="B11" s="36"/>
      <c r="C11" s="36"/>
      <c r="D11" s="36"/>
      <c r="E11" s="36"/>
      <c r="F11" s="36"/>
      <c r="G11" s="36"/>
      <c r="H11" s="36"/>
      <c r="I11" s="36"/>
    </row>
    <row r="12" spans="1:9" x14ac:dyDescent="0.4">
      <c r="A12" s="33"/>
      <c r="B12" s="36"/>
      <c r="C12" s="36"/>
      <c r="D12" s="36"/>
      <c r="E12" s="36"/>
      <c r="F12" s="36"/>
      <c r="G12" s="36"/>
      <c r="H12" s="36"/>
      <c r="I12" s="36"/>
    </row>
    <row r="13" spans="1:9" s="30" customFormat="1" x14ac:dyDescent="0.4">
      <c r="A13" s="35" t="s">
        <v>3</v>
      </c>
      <c r="B13" s="37"/>
      <c r="C13" s="37"/>
      <c r="D13" s="37"/>
      <c r="E13" s="37"/>
      <c r="F13" s="37"/>
      <c r="G13" s="37"/>
      <c r="H13" s="37"/>
      <c r="I13" s="37"/>
    </row>
    <row r="14" spans="1:9" s="30" customFormat="1" x14ac:dyDescent="0.4">
      <c r="B14" s="128"/>
      <c r="C14" s="128"/>
      <c r="D14" s="128"/>
      <c r="E14" s="128"/>
      <c r="F14" s="128"/>
      <c r="G14" s="128"/>
      <c r="H14" s="128"/>
      <c r="I14" s="128"/>
    </row>
    <row r="15" spans="1:9" s="98" customFormat="1" ht="20" x14ac:dyDescent="0.4">
      <c r="A15" s="98" t="s">
        <v>132</v>
      </c>
      <c r="B15" s="129"/>
      <c r="C15" s="129"/>
      <c r="D15" s="129"/>
      <c r="E15" s="129">
        <f>E13-E9</f>
        <v>0</v>
      </c>
      <c r="F15" s="129">
        <f t="shared" ref="F15:I15" si="0">F13-F9</f>
        <v>0</v>
      </c>
      <c r="G15" s="129">
        <f t="shared" si="0"/>
        <v>0</v>
      </c>
      <c r="H15" s="129">
        <f t="shared" si="0"/>
        <v>0</v>
      </c>
      <c r="I15" s="129">
        <f t="shared" si="0"/>
        <v>0</v>
      </c>
    </row>
    <row r="16" spans="1:9" s="30" customFormat="1" x14ac:dyDescent="0.4">
      <c r="B16" s="128"/>
      <c r="C16" s="128"/>
      <c r="D16" s="128"/>
      <c r="E16" s="128"/>
      <c r="F16" s="128"/>
      <c r="G16" s="128"/>
      <c r="H16" s="128"/>
      <c r="I16" s="128"/>
    </row>
    <row r="18" spans="1:9" s="30" customFormat="1" ht="18.75" customHeight="1" x14ac:dyDescent="0.45">
      <c r="A18" s="20" t="s">
        <v>115</v>
      </c>
      <c r="B18" s="20"/>
      <c r="C18" s="20"/>
      <c r="D18" s="20"/>
      <c r="E18" s="20"/>
      <c r="F18" s="20"/>
      <c r="G18" s="20"/>
      <c r="H18" s="20"/>
      <c r="I18" s="20"/>
    </row>
    <row r="19" spans="1:9" s="30" customFormat="1" ht="18.75" customHeight="1" x14ac:dyDescent="0.45">
      <c r="A19" s="20"/>
      <c r="B19" s="20"/>
      <c r="C19" s="20"/>
      <c r="D19" s="20"/>
      <c r="E19" s="20"/>
      <c r="F19" s="20"/>
      <c r="G19" s="20"/>
      <c r="H19" s="20"/>
      <c r="I19" s="20"/>
    </row>
    <row r="20" spans="1:9" s="30" customFormat="1" ht="18.75" customHeight="1" x14ac:dyDescent="0.45">
      <c r="A20" s="146" t="s">
        <v>116</v>
      </c>
      <c r="B20" s="146"/>
      <c r="C20" s="146"/>
      <c r="D20" s="146"/>
      <c r="E20" s="146"/>
      <c r="F20" s="146"/>
      <c r="G20" s="146"/>
      <c r="H20" s="20"/>
      <c r="I20" s="20"/>
    </row>
    <row r="21" spans="1:9" ht="18.75" customHeight="1" x14ac:dyDescent="0.45">
      <c r="A21" s="146"/>
      <c r="B21" s="146"/>
      <c r="C21" s="146"/>
      <c r="D21" s="146"/>
      <c r="E21" s="146"/>
      <c r="F21" s="146"/>
      <c r="G21" s="146"/>
      <c r="H21" s="18"/>
      <c r="I21" s="18"/>
    </row>
    <row r="22" spans="1:9" x14ac:dyDescent="0.4">
      <c r="A22" s="146"/>
      <c r="B22" s="146"/>
      <c r="C22" s="146"/>
      <c r="D22" s="146"/>
      <c r="E22" s="146"/>
      <c r="F22" s="146"/>
      <c r="G22" s="146"/>
    </row>
  </sheetData>
  <mergeCells count="6">
    <mergeCell ref="I2:I3"/>
    <mergeCell ref="A20:G22"/>
    <mergeCell ref="B2:E2"/>
    <mergeCell ref="F2:F3"/>
    <mergeCell ref="G2:G3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H17"/>
  <sheetViews>
    <sheetView zoomScale="90" zoomScaleNormal="90" workbookViewId="0">
      <selection activeCell="C13" sqref="C13"/>
    </sheetView>
  </sheetViews>
  <sheetFormatPr baseColWidth="10" defaultColWidth="11.453125" defaultRowHeight="20" x14ac:dyDescent="0.4"/>
  <cols>
    <col min="1" max="1" width="44.26953125" style="101" customWidth="1"/>
    <col min="2" max="2" width="24" style="101" customWidth="1"/>
    <col min="3" max="3" width="25.54296875" style="101" bestFit="1" customWidth="1"/>
    <col min="4" max="7" width="23.1796875" style="101" bestFit="1" customWidth="1"/>
    <col min="8" max="8" width="19.54296875" style="101" bestFit="1" customWidth="1"/>
    <col min="9" max="16384" width="11.453125" style="101"/>
  </cols>
  <sheetData>
    <row r="1" spans="1:8" s="100" customFormat="1" ht="40" x14ac:dyDescent="0.35">
      <c r="A1" s="99" t="s">
        <v>0</v>
      </c>
      <c r="B1" s="120" t="s">
        <v>33</v>
      </c>
      <c r="C1" s="99" t="s">
        <v>7</v>
      </c>
      <c r="D1" s="99" t="s">
        <v>8</v>
      </c>
      <c r="E1" s="99" t="s">
        <v>9</v>
      </c>
      <c r="F1" s="99" t="s">
        <v>10</v>
      </c>
      <c r="G1" s="99" t="s">
        <v>11</v>
      </c>
    </row>
    <row r="2" spans="1:8" s="118" customFormat="1" x14ac:dyDescent="0.35">
      <c r="A2" s="119" t="str">
        <f>'DEP EXPL'!A4</f>
        <v>Loyer</v>
      </c>
      <c r="B2" s="121">
        <v>6</v>
      </c>
      <c r="C2" s="123">
        <f>$B$2*'DEP EXPL'!E4/12</f>
        <v>0</v>
      </c>
      <c r="D2" s="123">
        <f>$B$2*'DEP EXPL'!F4/12</f>
        <v>0</v>
      </c>
      <c r="E2" s="123">
        <f>$B$2*'DEP EXPL'!G4/12</f>
        <v>0</v>
      </c>
      <c r="F2" s="123">
        <f>$B$2*'DEP EXPL'!H4/12</f>
        <v>0</v>
      </c>
      <c r="G2" s="123">
        <f>$B$2*'DEP EXPL'!I4/12</f>
        <v>0</v>
      </c>
    </row>
    <row r="3" spans="1:8" s="118" customFormat="1" x14ac:dyDescent="0.35">
      <c r="A3" s="119" t="str">
        <f>'DEP EXPL'!A5</f>
        <v>Facture eau</v>
      </c>
      <c r="B3" s="121">
        <v>3</v>
      </c>
      <c r="C3" s="123">
        <f>$B$2*'DEP EXPL'!E5/12</f>
        <v>0</v>
      </c>
      <c r="D3" s="123">
        <f>$B$2*'DEP EXPL'!F5/12</f>
        <v>0</v>
      </c>
      <c r="E3" s="123">
        <f>$B$2*'DEP EXPL'!G5/12</f>
        <v>0</v>
      </c>
      <c r="F3" s="123">
        <f>$B$2*'DEP EXPL'!H5/12</f>
        <v>0</v>
      </c>
      <c r="G3" s="123">
        <f>$B$2*'DEP EXPL'!I5/12</f>
        <v>0</v>
      </c>
    </row>
    <row r="4" spans="1:8" s="118" customFormat="1" x14ac:dyDescent="0.35">
      <c r="A4" s="119" t="str">
        <f>'DEP EXPL'!A6</f>
        <v>Facture téléphone</v>
      </c>
      <c r="B4" s="121">
        <v>3</v>
      </c>
      <c r="C4" s="123">
        <f>$B$2*'DEP EXPL'!E6/12</f>
        <v>0</v>
      </c>
      <c r="D4" s="123">
        <f>$B$2*'DEP EXPL'!F6/12</f>
        <v>0</v>
      </c>
      <c r="E4" s="123">
        <f>$B$2*'DEP EXPL'!G6/12</f>
        <v>0</v>
      </c>
      <c r="F4" s="123">
        <f>$B$2*'DEP EXPL'!H6/12</f>
        <v>0</v>
      </c>
      <c r="G4" s="123">
        <f>$B$2*'DEP EXPL'!I6/12</f>
        <v>0</v>
      </c>
    </row>
    <row r="5" spans="1:8" s="118" customFormat="1" x14ac:dyDescent="0.35">
      <c r="A5" s="119" t="str">
        <f>'DEP EXPL'!A7</f>
        <v>Facture  électricité</v>
      </c>
      <c r="B5" s="121">
        <v>3</v>
      </c>
      <c r="C5" s="123">
        <f>$B$2*'DEP EXPL'!E7/12</f>
        <v>0</v>
      </c>
      <c r="D5" s="123">
        <f>$B$2*'DEP EXPL'!F7/12</f>
        <v>0</v>
      </c>
      <c r="E5" s="123">
        <f>$B$2*'DEP EXPL'!G7/12</f>
        <v>0</v>
      </c>
      <c r="F5" s="123">
        <f>$B$2*'DEP EXPL'!H7/12</f>
        <v>0</v>
      </c>
      <c r="G5" s="123">
        <f>$B$2*'DEP EXPL'!I7/12</f>
        <v>0</v>
      </c>
    </row>
    <row r="6" spans="1:8" s="118" customFormat="1" x14ac:dyDescent="0.35">
      <c r="A6" s="119" t="str">
        <f>'DEP EXPL'!A8</f>
        <v>fourniture de bureau</v>
      </c>
      <c r="B6" s="121">
        <v>3</v>
      </c>
      <c r="C6" s="123">
        <f>$B$2*'DEP EXPL'!E8/12</f>
        <v>0</v>
      </c>
      <c r="D6" s="123">
        <f>$B$2*'DEP EXPL'!F8/12</f>
        <v>0</v>
      </c>
      <c r="E6" s="123">
        <f>$B$2*'DEP EXPL'!G8/12</f>
        <v>0</v>
      </c>
      <c r="F6" s="123">
        <f>$B$2*'DEP EXPL'!H8/12</f>
        <v>0</v>
      </c>
      <c r="G6" s="123">
        <f>$B$2*'DEP EXPL'!I8/12</f>
        <v>0</v>
      </c>
    </row>
    <row r="7" spans="1:8" s="118" customFormat="1" x14ac:dyDescent="0.35">
      <c r="A7" s="119" t="str">
        <f>'DEP EXPL'!A9</f>
        <v>Salaires</v>
      </c>
      <c r="B7" s="121">
        <v>6</v>
      </c>
      <c r="C7" s="123">
        <f>$B$2*'DEP EXPL'!E9/12</f>
        <v>0</v>
      </c>
      <c r="D7" s="123">
        <f>$B$2*'DEP EXPL'!F9/12</f>
        <v>0</v>
      </c>
      <c r="E7" s="123">
        <f>$B$2*'DEP EXPL'!G9/12</f>
        <v>0</v>
      </c>
      <c r="F7" s="123">
        <f>$B$2*'DEP EXPL'!H9/12</f>
        <v>0</v>
      </c>
      <c r="G7" s="123">
        <f>$B$2*'DEP EXPL'!I9/12</f>
        <v>0</v>
      </c>
    </row>
    <row r="8" spans="1:8" s="118" customFormat="1" x14ac:dyDescent="0.35">
      <c r="A8" s="119" t="str">
        <f>'DEP EXPL'!A10</f>
        <v>frais de publicité</v>
      </c>
      <c r="B8" s="121">
        <v>3</v>
      </c>
      <c r="C8" s="123">
        <f>$B$2*'DEP EXPL'!E10/12</f>
        <v>0</v>
      </c>
      <c r="D8" s="123">
        <f>$B$2*'DEP EXPL'!F10/12</f>
        <v>0</v>
      </c>
      <c r="E8" s="123">
        <f>$B$2*'DEP EXPL'!G10/12</f>
        <v>0</v>
      </c>
      <c r="F8" s="123">
        <f>$B$2*'DEP EXPL'!H10/12</f>
        <v>0</v>
      </c>
      <c r="G8" s="123">
        <f>$B$2*'DEP EXPL'!I10/12</f>
        <v>0</v>
      </c>
    </row>
    <row r="9" spans="1:8" x14ac:dyDescent="0.4">
      <c r="A9" s="119" t="str">
        <f>'DEP EXPL'!A11</f>
        <v>Transport</v>
      </c>
      <c r="B9" s="122">
        <v>3</v>
      </c>
      <c r="C9" s="123">
        <f>$B$2*'DEP EXPL'!E11/12</f>
        <v>0</v>
      </c>
      <c r="D9" s="123">
        <f>$B$2*'DEP EXPL'!F11/12</f>
        <v>0</v>
      </c>
      <c r="E9" s="123">
        <f>$B$2*'DEP EXPL'!G11/12</f>
        <v>0</v>
      </c>
      <c r="F9" s="123">
        <f>$B$2*'DEP EXPL'!H11/12</f>
        <v>0</v>
      </c>
      <c r="G9" s="123">
        <f>$B$2*'DEP EXPL'!I11/12</f>
        <v>0</v>
      </c>
    </row>
    <row r="10" spans="1:8" x14ac:dyDescent="0.4">
      <c r="A10" s="23"/>
      <c r="B10" s="23"/>
      <c r="C10" s="22"/>
      <c r="D10" s="22"/>
      <c r="E10" s="22"/>
      <c r="F10" s="22"/>
      <c r="G10" s="22"/>
    </row>
    <row r="11" spans="1:8" x14ac:dyDescent="0.4">
      <c r="A11" s="23"/>
      <c r="B11" s="23"/>
      <c r="C11" s="22"/>
      <c r="D11" s="22"/>
      <c r="E11" s="22"/>
      <c r="F11" s="22"/>
      <c r="G11" s="22"/>
    </row>
    <row r="12" spans="1:8" s="98" customFormat="1" x14ac:dyDescent="0.4">
      <c r="A12" s="26" t="s">
        <v>34</v>
      </c>
      <c r="B12" s="26"/>
      <c r="C12" s="27">
        <f>SUM(C2:C11)</f>
        <v>0</v>
      </c>
      <c r="D12" s="27">
        <f t="shared" ref="D12:G12" si="0">SUM(D2:D11)</f>
        <v>0</v>
      </c>
      <c r="E12" s="27">
        <f t="shared" si="0"/>
        <v>0</v>
      </c>
      <c r="F12" s="27">
        <f t="shared" si="0"/>
        <v>0</v>
      </c>
      <c r="G12" s="27">
        <f t="shared" si="0"/>
        <v>0</v>
      </c>
    </row>
    <row r="13" spans="1:8" x14ac:dyDescent="0.4">
      <c r="A13" s="23" t="s">
        <v>35</v>
      </c>
      <c r="B13" s="23"/>
      <c r="C13" s="24">
        <f>C12</f>
        <v>0</v>
      </c>
      <c r="D13" s="24">
        <f>D12-C12</f>
        <v>0</v>
      </c>
      <c r="E13" s="24">
        <f>E12-D12</f>
        <v>0</v>
      </c>
      <c r="F13" s="24">
        <f>F12-E12</f>
        <v>0</v>
      </c>
      <c r="G13" s="24">
        <f>G12-F12</f>
        <v>0</v>
      </c>
      <c r="H13" s="124">
        <f>SUM(C13:G13)</f>
        <v>0</v>
      </c>
    </row>
    <row r="15" spans="1:8" ht="20.25" customHeight="1" x14ac:dyDescent="0.4">
      <c r="A15" s="148" t="s">
        <v>117</v>
      </c>
      <c r="B15" s="148"/>
      <c r="C15" s="148"/>
      <c r="D15" s="148"/>
      <c r="E15" s="148"/>
      <c r="F15" s="148"/>
      <c r="G15" s="148"/>
      <c r="H15" s="148"/>
    </row>
    <row r="16" spans="1:8" ht="20.25" customHeight="1" x14ac:dyDescent="0.4">
      <c r="A16" s="148"/>
      <c r="B16" s="148"/>
      <c r="C16" s="148"/>
      <c r="D16" s="148"/>
      <c r="E16" s="148"/>
      <c r="F16" s="148"/>
      <c r="G16" s="148"/>
      <c r="H16" s="148"/>
    </row>
    <row r="17" spans="1:8" ht="20.25" customHeight="1" x14ac:dyDescent="0.4">
      <c r="A17" s="148"/>
      <c r="B17" s="148"/>
      <c r="C17" s="148"/>
      <c r="D17" s="148"/>
      <c r="E17" s="148"/>
      <c r="F17" s="148"/>
      <c r="G17" s="148"/>
      <c r="H17" s="148"/>
    </row>
  </sheetData>
  <mergeCells count="1">
    <mergeCell ref="A15:H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J12"/>
  <sheetViews>
    <sheetView topLeftCell="A7" workbookViewId="0">
      <selection activeCell="B8" sqref="B8"/>
    </sheetView>
  </sheetViews>
  <sheetFormatPr baseColWidth="10" defaultColWidth="11.453125" defaultRowHeight="25" x14ac:dyDescent="0.5"/>
  <cols>
    <col min="1" max="1" width="52" style="1" bestFit="1" customWidth="1"/>
    <col min="2" max="2" width="31.81640625" style="14" bestFit="1" customWidth="1"/>
    <col min="3" max="16384" width="11.453125" style="1"/>
  </cols>
  <sheetData>
    <row r="1" spans="1:10" s="2" customFormat="1" ht="25.5" customHeight="1" x14ac:dyDescent="0.5">
      <c r="A1" s="5" t="s">
        <v>36</v>
      </c>
      <c r="B1" s="102" t="s">
        <v>37</v>
      </c>
      <c r="D1" s="151" t="s">
        <v>95</v>
      </c>
      <c r="E1" s="151"/>
      <c r="F1" s="151"/>
      <c r="G1" s="151"/>
      <c r="H1" s="151"/>
      <c r="I1" s="151"/>
      <c r="J1" s="151"/>
    </row>
    <row r="2" spans="1:10" s="2" customFormat="1" x14ac:dyDescent="0.5">
      <c r="A2" s="149" t="s">
        <v>38</v>
      </c>
      <c r="B2" s="149"/>
      <c r="D2" s="151"/>
      <c r="E2" s="151"/>
      <c r="F2" s="151"/>
      <c r="G2" s="151"/>
      <c r="H2" s="151"/>
      <c r="I2" s="151"/>
      <c r="J2" s="151"/>
    </row>
    <row r="3" spans="1:10" x14ac:dyDescent="0.5">
      <c r="A3" s="6" t="s">
        <v>4</v>
      </c>
      <c r="B3" s="11">
        <f>IMMOBILISATIONS!D2</f>
        <v>0</v>
      </c>
      <c r="D3" s="151" t="s">
        <v>96</v>
      </c>
      <c r="E3" s="151"/>
      <c r="F3" s="151"/>
      <c r="G3" s="151"/>
      <c r="H3" s="151"/>
      <c r="I3" s="151"/>
      <c r="J3" s="151"/>
    </row>
    <row r="4" spans="1:10" x14ac:dyDescent="0.5">
      <c r="A4" s="6" t="s">
        <v>5</v>
      </c>
      <c r="B4" s="11">
        <f>IMMOBILISATIONS!D10</f>
        <v>0</v>
      </c>
      <c r="D4" s="151"/>
      <c r="E4" s="151"/>
      <c r="F4" s="151"/>
      <c r="G4" s="151"/>
      <c r="H4" s="151"/>
      <c r="I4" s="151"/>
      <c r="J4" s="151"/>
    </row>
    <row r="5" spans="1:10" x14ac:dyDescent="0.5">
      <c r="A5" s="6" t="s">
        <v>6</v>
      </c>
      <c r="B5" s="11">
        <f>IMMOBILISATIONS!D27</f>
        <v>0</v>
      </c>
      <c r="D5" s="103"/>
      <c r="E5" s="103"/>
      <c r="F5" s="103"/>
      <c r="G5" s="103"/>
      <c r="H5" s="103"/>
      <c r="I5" s="103"/>
      <c r="J5" s="103"/>
    </row>
    <row r="6" spans="1:10" x14ac:dyDescent="0.5">
      <c r="A6" s="5" t="s">
        <v>39</v>
      </c>
      <c r="B6" s="102">
        <f>SUM(B3:B5)</f>
        <v>0</v>
      </c>
    </row>
    <row r="7" spans="1:10" x14ac:dyDescent="0.5">
      <c r="A7" s="6" t="s">
        <v>34</v>
      </c>
      <c r="B7" s="11">
        <f>FR!G12</f>
        <v>0</v>
      </c>
    </row>
    <row r="8" spans="1:10" s="2" customFormat="1" x14ac:dyDescent="0.5">
      <c r="A8" s="7" t="s">
        <v>94</v>
      </c>
      <c r="B8" s="10">
        <f>B6+B7</f>
        <v>0</v>
      </c>
    </row>
    <row r="9" spans="1:10" s="2" customFormat="1" x14ac:dyDescent="0.5">
      <c r="A9" s="150" t="s">
        <v>40</v>
      </c>
      <c r="B9" s="150"/>
    </row>
    <row r="10" spans="1:10" x14ac:dyDescent="0.5">
      <c r="A10" s="125">
        <v>0.7</v>
      </c>
      <c r="B10" s="11">
        <f>B8*A10</f>
        <v>0</v>
      </c>
    </row>
    <row r="11" spans="1:10" x14ac:dyDescent="0.5">
      <c r="A11" s="126">
        <f>100%-A10</f>
        <v>0.30000000000000004</v>
      </c>
      <c r="B11" s="11">
        <f>B8*A11</f>
        <v>0</v>
      </c>
    </row>
    <row r="12" spans="1:10" x14ac:dyDescent="0.5">
      <c r="A12" s="7" t="s">
        <v>41</v>
      </c>
      <c r="B12" s="10">
        <f>SUM(B10:B11)</f>
        <v>0</v>
      </c>
    </row>
  </sheetData>
  <mergeCells count="4">
    <mergeCell ref="A2:B2"/>
    <mergeCell ref="A9:B9"/>
    <mergeCell ref="D1:J2"/>
    <mergeCell ref="D3:J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B13"/>
  <sheetViews>
    <sheetView workbookViewId="0">
      <selection activeCell="B13" sqref="B13"/>
    </sheetView>
  </sheetViews>
  <sheetFormatPr baseColWidth="10" defaultColWidth="69" defaultRowHeight="25" x14ac:dyDescent="0.5"/>
  <cols>
    <col min="1" max="1" width="80.7265625" style="1" bestFit="1" customWidth="1"/>
    <col min="2" max="16384" width="69" style="1"/>
  </cols>
  <sheetData>
    <row r="1" spans="1:2" x14ac:dyDescent="0.5">
      <c r="A1" s="5" t="s">
        <v>36</v>
      </c>
      <c r="B1" s="102" t="s">
        <v>37</v>
      </c>
    </row>
    <row r="2" spans="1:2" x14ac:dyDescent="0.5">
      <c r="A2" s="149" t="s">
        <v>38</v>
      </c>
      <c r="B2" s="149"/>
    </row>
    <row r="3" spans="1:2" x14ac:dyDescent="0.5">
      <c r="A3" s="6" t="s">
        <v>4</v>
      </c>
      <c r="B3" s="11">
        <f>IMMOBILISATIONS!D2</f>
        <v>0</v>
      </c>
    </row>
    <row r="4" spans="1:2" x14ac:dyDescent="0.5">
      <c r="A4" s="6" t="s">
        <v>5</v>
      </c>
      <c r="B4" s="11">
        <f>IMMOBILISATIONS!D10</f>
        <v>0</v>
      </c>
    </row>
    <row r="5" spans="1:2" x14ac:dyDescent="0.5">
      <c r="A5" s="6" t="s">
        <v>6</v>
      </c>
      <c r="B5" s="11">
        <f>IMMOBILISATIONS!D27</f>
        <v>0</v>
      </c>
    </row>
    <row r="6" spans="1:2" x14ac:dyDescent="0.5">
      <c r="A6" s="5" t="s">
        <v>39</v>
      </c>
      <c r="B6" s="102">
        <f>SUM(B3:B5)</f>
        <v>0</v>
      </c>
    </row>
    <row r="7" spans="1:2" x14ac:dyDescent="0.5">
      <c r="A7" s="6" t="s">
        <v>100</v>
      </c>
      <c r="B7" s="11">
        <f>FR!C13</f>
        <v>0</v>
      </c>
    </row>
    <row r="8" spans="1:2" x14ac:dyDescent="0.5">
      <c r="A8" s="7" t="s">
        <v>94</v>
      </c>
      <c r="B8" s="10">
        <f>B6+B7</f>
        <v>0</v>
      </c>
    </row>
    <row r="9" spans="1:2" x14ac:dyDescent="0.5">
      <c r="A9" s="150" t="s">
        <v>40</v>
      </c>
      <c r="B9" s="150"/>
    </row>
    <row r="10" spans="1:2" x14ac:dyDescent="0.5">
      <c r="A10" s="6" t="s">
        <v>118</v>
      </c>
      <c r="B10" s="11">
        <f>'COUT PROJET'!B10</f>
        <v>0</v>
      </c>
    </row>
    <row r="11" spans="1:2" x14ac:dyDescent="0.5">
      <c r="A11" s="6" t="s">
        <v>84</v>
      </c>
      <c r="B11" s="11">
        <f>'COUT PROJET'!B11</f>
        <v>0</v>
      </c>
    </row>
    <row r="12" spans="1:2" x14ac:dyDescent="0.5">
      <c r="A12" s="7" t="s">
        <v>41</v>
      </c>
      <c r="B12" s="10">
        <f>SUM(B10:B11)</f>
        <v>0</v>
      </c>
    </row>
    <row r="13" spans="1:2" x14ac:dyDescent="0.5">
      <c r="A13" s="5" t="s">
        <v>101</v>
      </c>
      <c r="B13" s="104">
        <f>B12-B8</f>
        <v>0</v>
      </c>
    </row>
  </sheetData>
  <mergeCells count="2">
    <mergeCell ref="A2:B2"/>
    <mergeCell ref="A9:B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9"/>
  <dimension ref="A1:F14"/>
  <sheetViews>
    <sheetView workbookViewId="0">
      <selection activeCell="F7" sqref="F7"/>
    </sheetView>
  </sheetViews>
  <sheetFormatPr baseColWidth="10" defaultColWidth="11.453125" defaultRowHeight="22.5" x14ac:dyDescent="0.45"/>
  <cols>
    <col min="1" max="1" width="11.453125" style="18"/>
    <col min="2" max="2" width="32.26953125" style="18" bestFit="1" customWidth="1"/>
    <col min="3" max="3" width="21" style="18" bestFit="1" customWidth="1"/>
    <col min="4" max="4" width="26.26953125" style="18" bestFit="1" customWidth="1"/>
    <col min="5" max="5" width="23.54296875" style="18" bestFit="1" customWidth="1"/>
    <col min="6" max="6" width="27.26953125" style="18" bestFit="1" customWidth="1"/>
    <col min="7" max="7" width="20.54296875" style="18" customWidth="1"/>
    <col min="8" max="16384" width="11.453125" style="18"/>
  </cols>
  <sheetData>
    <row r="1" spans="1:6" s="20" customFormat="1" x14ac:dyDescent="0.45">
      <c r="A1" s="20" t="s">
        <v>20</v>
      </c>
      <c r="C1" s="20" t="s">
        <v>99</v>
      </c>
    </row>
    <row r="2" spans="1:6" ht="45" x14ac:dyDescent="0.45">
      <c r="A2" s="28" t="s">
        <v>17</v>
      </c>
      <c r="B2" s="29" t="s">
        <v>97</v>
      </c>
      <c r="C2" s="28" t="s">
        <v>18</v>
      </c>
      <c r="D2" s="28" t="s">
        <v>12</v>
      </c>
      <c r="E2" s="28" t="s">
        <v>19</v>
      </c>
      <c r="F2" s="29" t="s">
        <v>98</v>
      </c>
    </row>
    <row r="3" spans="1:6" x14ac:dyDescent="0.45">
      <c r="A3" s="17">
        <v>1</v>
      </c>
      <c r="B3" s="105">
        <f>'COUT PROJET'!B11</f>
        <v>0</v>
      </c>
      <c r="C3" s="105">
        <f>B3*10%</f>
        <v>0</v>
      </c>
      <c r="D3" s="105">
        <f>E3-C3</f>
        <v>0</v>
      </c>
      <c r="E3" s="105">
        <f>PMT(10%,5,-B3,0,0)</f>
        <v>0</v>
      </c>
      <c r="F3" s="105">
        <f>B3-D3</f>
        <v>0</v>
      </c>
    </row>
    <row r="4" spans="1:6" x14ac:dyDescent="0.45">
      <c r="A4" s="17">
        <v>2</v>
      </c>
      <c r="B4" s="105">
        <f>F3</f>
        <v>0</v>
      </c>
      <c r="C4" s="105">
        <f>B4*10%</f>
        <v>0</v>
      </c>
      <c r="D4" s="105">
        <f>E4-C4</f>
        <v>0</v>
      </c>
      <c r="E4" s="105">
        <f>E3</f>
        <v>0</v>
      </c>
      <c r="F4" s="105">
        <f>B4-D4</f>
        <v>0</v>
      </c>
    </row>
    <row r="5" spans="1:6" x14ac:dyDescent="0.45">
      <c r="A5" s="17">
        <v>3</v>
      </c>
      <c r="B5" s="105">
        <f t="shared" ref="B5:B7" si="0">F4</f>
        <v>0</v>
      </c>
      <c r="C5" s="105">
        <f t="shared" ref="C5:C7" si="1">B5*10%</f>
        <v>0</v>
      </c>
      <c r="D5" s="105">
        <f t="shared" ref="D5:D7" si="2">E5-C5</f>
        <v>0</v>
      </c>
      <c r="E5" s="105">
        <f t="shared" ref="E5:E7" si="3">E4</f>
        <v>0</v>
      </c>
      <c r="F5" s="105">
        <f t="shared" ref="F5:F7" si="4">B5-D5</f>
        <v>0</v>
      </c>
    </row>
    <row r="6" spans="1:6" x14ac:dyDescent="0.45">
      <c r="A6" s="17">
        <v>4</v>
      </c>
      <c r="B6" s="105">
        <f t="shared" si="0"/>
        <v>0</v>
      </c>
      <c r="C6" s="105">
        <f t="shared" si="1"/>
        <v>0</v>
      </c>
      <c r="D6" s="105">
        <f t="shared" si="2"/>
        <v>0</v>
      </c>
      <c r="E6" s="105">
        <f t="shared" si="3"/>
        <v>0</v>
      </c>
      <c r="F6" s="105">
        <f t="shared" si="4"/>
        <v>0</v>
      </c>
    </row>
    <row r="7" spans="1:6" x14ac:dyDescent="0.45">
      <c r="A7" s="17">
        <v>5</v>
      </c>
      <c r="B7" s="105">
        <f t="shared" si="0"/>
        <v>0</v>
      </c>
      <c r="C7" s="105">
        <f t="shared" si="1"/>
        <v>0</v>
      </c>
      <c r="D7" s="105">
        <f t="shared" si="2"/>
        <v>0</v>
      </c>
      <c r="E7" s="105">
        <f t="shared" si="3"/>
        <v>0</v>
      </c>
      <c r="F7" s="105">
        <f t="shared" si="4"/>
        <v>0</v>
      </c>
    </row>
    <row r="9" spans="1:6" x14ac:dyDescent="0.45">
      <c r="A9" s="18" t="s">
        <v>119</v>
      </c>
    </row>
    <row r="10" spans="1:6" x14ac:dyDescent="0.45">
      <c r="A10" s="18" t="s">
        <v>120</v>
      </c>
    </row>
    <row r="11" spans="1:6" x14ac:dyDescent="0.45">
      <c r="A11" s="18" t="s">
        <v>121</v>
      </c>
    </row>
    <row r="12" spans="1:6" x14ac:dyDescent="0.45">
      <c r="A12" s="18" t="s">
        <v>122</v>
      </c>
    </row>
    <row r="13" spans="1:6" x14ac:dyDescent="0.45">
      <c r="A13" s="18" t="s">
        <v>123</v>
      </c>
    </row>
    <row r="14" spans="1:6" x14ac:dyDescent="0.45">
      <c r="A14" s="18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10"/>
  <dimension ref="A1:F23"/>
  <sheetViews>
    <sheetView zoomScale="87" zoomScaleNormal="87" workbookViewId="0">
      <selection activeCell="B16" sqref="B16"/>
    </sheetView>
  </sheetViews>
  <sheetFormatPr baseColWidth="10" defaultColWidth="97.453125" defaultRowHeight="17.5" x14ac:dyDescent="0.35"/>
  <cols>
    <col min="1" max="1" width="93" style="52" bestFit="1" customWidth="1"/>
    <col min="2" max="2" width="15.26953125" style="42" bestFit="1" customWidth="1"/>
    <col min="3" max="6" width="16.54296875" style="42" bestFit="1" customWidth="1"/>
    <col min="7" max="16384" width="97.453125" style="42"/>
  </cols>
  <sheetData>
    <row r="1" spans="1:6" s="57" customFormat="1" x14ac:dyDescent="0.35">
      <c r="A1" s="56" t="s">
        <v>65</v>
      </c>
      <c r="B1" s="56" t="s">
        <v>49</v>
      </c>
      <c r="C1" s="56" t="s">
        <v>50</v>
      </c>
      <c r="D1" s="56" t="s">
        <v>51</v>
      </c>
      <c r="E1" s="56" t="s">
        <v>52</v>
      </c>
      <c r="F1" s="56" t="s">
        <v>53</v>
      </c>
    </row>
    <row r="2" spans="1:6" x14ac:dyDescent="0.35">
      <c r="A2" s="49" t="s">
        <v>66</v>
      </c>
      <c r="B2" s="45">
        <f>CA!E10</f>
        <v>0</v>
      </c>
      <c r="C2" s="45">
        <f>CA!F10</f>
        <v>0</v>
      </c>
      <c r="D2" s="45">
        <f>CA!G10</f>
        <v>0</v>
      </c>
      <c r="E2" s="45">
        <f>CA!H10</f>
        <v>0</v>
      </c>
      <c r="F2" s="45">
        <f>CA!I10</f>
        <v>0</v>
      </c>
    </row>
    <row r="3" spans="1:6" x14ac:dyDescent="0.35">
      <c r="A3" s="48" t="s">
        <v>54</v>
      </c>
      <c r="B3" s="46">
        <f>'DEP EXPL'!E15</f>
        <v>0</v>
      </c>
      <c r="C3" s="46">
        <f>'DEP EXPL'!F15</f>
        <v>0</v>
      </c>
      <c r="D3" s="46">
        <f>'DEP EXPL'!G15</f>
        <v>0</v>
      </c>
      <c r="E3" s="46">
        <f>'DEP EXPL'!H15</f>
        <v>0</v>
      </c>
      <c r="F3" s="46">
        <f>'DEP EXPL'!I15</f>
        <v>0</v>
      </c>
    </row>
    <row r="4" spans="1:6" x14ac:dyDescent="0.35">
      <c r="A4" s="54" t="s">
        <v>55</v>
      </c>
      <c r="B4" s="53">
        <f>B2-B3</f>
        <v>0</v>
      </c>
      <c r="C4" s="53">
        <f t="shared" ref="C4:F4" si="0">C2-C3</f>
        <v>0</v>
      </c>
      <c r="D4" s="53">
        <f t="shared" si="0"/>
        <v>0</v>
      </c>
      <c r="E4" s="53">
        <f t="shared" si="0"/>
        <v>0</v>
      </c>
      <c r="F4" s="53">
        <f t="shared" si="0"/>
        <v>0</v>
      </c>
    </row>
    <row r="5" spans="1:6" x14ac:dyDescent="0.35">
      <c r="A5" s="49" t="s">
        <v>56</v>
      </c>
      <c r="B5" s="127" t="e">
        <f>B4/B2</f>
        <v>#DIV/0!</v>
      </c>
      <c r="C5" s="127" t="e">
        <f t="shared" ref="C5:F5" si="1">C4/C2</f>
        <v>#DIV/0!</v>
      </c>
      <c r="D5" s="127" t="e">
        <f t="shared" si="1"/>
        <v>#DIV/0!</v>
      </c>
      <c r="E5" s="127" t="e">
        <f t="shared" si="1"/>
        <v>#DIV/0!</v>
      </c>
      <c r="F5" s="127" t="e">
        <f t="shared" si="1"/>
        <v>#DIV/0!</v>
      </c>
    </row>
    <row r="6" spans="1:6" x14ac:dyDescent="0.35">
      <c r="A6" s="51" t="s">
        <v>57</v>
      </c>
      <c r="B6" s="46">
        <f>'DEP EXPL'!E9</f>
        <v>0</v>
      </c>
      <c r="C6" s="46">
        <f>'DEP EXPL'!F9</f>
        <v>0</v>
      </c>
      <c r="D6" s="46">
        <f>'DEP EXPL'!G9</f>
        <v>0</v>
      </c>
      <c r="E6" s="46">
        <f>'DEP EXPL'!H9</f>
        <v>0</v>
      </c>
      <c r="F6" s="46">
        <f>'DEP EXPL'!I9</f>
        <v>0</v>
      </c>
    </row>
    <row r="7" spans="1:6" x14ac:dyDescent="0.35">
      <c r="A7" s="54" t="s">
        <v>131</v>
      </c>
      <c r="B7" s="55">
        <f>B4-B6</f>
        <v>0</v>
      </c>
      <c r="C7" s="55">
        <f t="shared" ref="C7:F7" si="2">C4-C6</f>
        <v>0</v>
      </c>
      <c r="D7" s="55">
        <f t="shared" si="2"/>
        <v>0</v>
      </c>
      <c r="E7" s="55">
        <f t="shared" si="2"/>
        <v>0</v>
      </c>
      <c r="F7" s="55">
        <f t="shared" si="2"/>
        <v>0</v>
      </c>
    </row>
    <row r="8" spans="1:6" x14ac:dyDescent="0.35">
      <c r="A8" s="49" t="s">
        <v>58</v>
      </c>
      <c r="B8" s="127" t="e">
        <f>B7/B2</f>
        <v>#DIV/0!</v>
      </c>
      <c r="C8" s="127" t="e">
        <f t="shared" ref="C8:F8" si="3">C7/C2</f>
        <v>#DIV/0!</v>
      </c>
      <c r="D8" s="127" t="e">
        <f t="shared" si="3"/>
        <v>#DIV/0!</v>
      </c>
      <c r="E8" s="127" t="e">
        <f t="shared" si="3"/>
        <v>#DIV/0!</v>
      </c>
      <c r="F8" s="127" t="e">
        <f t="shared" si="3"/>
        <v>#DIV/0!</v>
      </c>
    </row>
    <row r="9" spans="1:6" x14ac:dyDescent="0.35">
      <c r="A9" s="51" t="s">
        <v>59</v>
      </c>
      <c r="B9" s="46">
        <f>'AMORTISSEMENT IMMO'!D7</f>
        <v>0</v>
      </c>
      <c r="C9" s="46">
        <f>B9</f>
        <v>0</v>
      </c>
      <c r="D9" s="46">
        <f t="shared" ref="D9:F9" si="4">C9</f>
        <v>0</v>
      </c>
      <c r="E9" s="46">
        <f t="shared" si="4"/>
        <v>0</v>
      </c>
      <c r="F9" s="46">
        <f t="shared" si="4"/>
        <v>0</v>
      </c>
    </row>
    <row r="10" spans="1:6" x14ac:dyDescent="0.35">
      <c r="A10" s="54" t="s">
        <v>60</v>
      </c>
      <c r="B10" s="53">
        <f>B7-B9</f>
        <v>0</v>
      </c>
      <c r="C10" s="53">
        <f t="shared" ref="C10:F10" si="5">C7-C9</f>
        <v>0</v>
      </c>
      <c r="D10" s="53">
        <f t="shared" si="5"/>
        <v>0</v>
      </c>
      <c r="E10" s="53">
        <f t="shared" si="5"/>
        <v>0</v>
      </c>
      <c r="F10" s="53">
        <f t="shared" si="5"/>
        <v>0</v>
      </c>
    </row>
    <row r="11" spans="1:6" x14ac:dyDescent="0.35">
      <c r="A11" s="50" t="s">
        <v>67</v>
      </c>
      <c r="B11" s="127" t="e">
        <f>B10/B2</f>
        <v>#DIV/0!</v>
      </c>
      <c r="C11" s="127" t="e">
        <f t="shared" ref="C11:F11" si="6">C10/C2</f>
        <v>#DIV/0!</v>
      </c>
      <c r="D11" s="127" t="e">
        <f t="shared" si="6"/>
        <v>#DIV/0!</v>
      </c>
      <c r="E11" s="127" t="e">
        <f t="shared" si="6"/>
        <v>#DIV/0!</v>
      </c>
      <c r="F11" s="127" t="e">
        <f t="shared" si="6"/>
        <v>#DIV/0!</v>
      </c>
    </row>
    <row r="12" spans="1:6" x14ac:dyDescent="0.35">
      <c r="A12" s="51" t="s">
        <v>136</v>
      </c>
      <c r="B12" s="46">
        <f>'AMORTISSEMENT FIN'!C3</f>
        <v>0</v>
      </c>
      <c r="C12" s="46">
        <f>'AMORTISSEMENT FIN'!C4</f>
        <v>0</v>
      </c>
      <c r="D12" s="46">
        <f>'AMORTISSEMENT FIN'!C5</f>
        <v>0</v>
      </c>
      <c r="E12" s="46">
        <f>'AMORTISSEMENT FIN'!C6</f>
        <v>0</v>
      </c>
      <c r="F12" s="46">
        <f>'AMORTISSEMENT FIN'!C6</f>
        <v>0</v>
      </c>
    </row>
    <row r="13" spans="1:6" x14ac:dyDescent="0.35">
      <c r="A13" s="54" t="s">
        <v>61</v>
      </c>
      <c r="B13" s="53">
        <f>B10-B12</f>
        <v>0</v>
      </c>
      <c r="C13" s="53">
        <f t="shared" ref="C13:F13" si="7">C10-C12</f>
        <v>0</v>
      </c>
      <c r="D13" s="53">
        <f t="shared" si="7"/>
        <v>0</v>
      </c>
      <c r="E13" s="53">
        <f t="shared" si="7"/>
        <v>0</v>
      </c>
      <c r="F13" s="53">
        <f t="shared" si="7"/>
        <v>0</v>
      </c>
    </row>
    <row r="14" spans="1:6" x14ac:dyDescent="0.35">
      <c r="A14" s="51" t="s">
        <v>62</v>
      </c>
      <c r="B14" s="46">
        <f>B13*30%</f>
        <v>0</v>
      </c>
      <c r="C14" s="46">
        <f t="shared" ref="C14:F14" si="8">C13*30%</f>
        <v>0</v>
      </c>
      <c r="D14" s="46">
        <f t="shared" si="8"/>
        <v>0</v>
      </c>
      <c r="E14" s="46">
        <f t="shared" si="8"/>
        <v>0</v>
      </c>
      <c r="F14" s="46">
        <f t="shared" si="8"/>
        <v>0</v>
      </c>
    </row>
    <row r="15" spans="1:6" x14ac:dyDescent="0.35">
      <c r="A15" s="54" t="s">
        <v>63</v>
      </c>
      <c r="B15" s="53">
        <f>B13-B14</f>
        <v>0</v>
      </c>
      <c r="C15" s="53">
        <f t="shared" ref="C15:F15" si="9">C13-C14</f>
        <v>0</v>
      </c>
      <c r="D15" s="53">
        <f t="shared" si="9"/>
        <v>0</v>
      </c>
      <c r="E15" s="53">
        <f t="shared" si="9"/>
        <v>0</v>
      </c>
      <c r="F15" s="53">
        <f t="shared" si="9"/>
        <v>0</v>
      </c>
    </row>
    <row r="16" spans="1:6" x14ac:dyDescent="0.35">
      <c r="A16" s="50" t="s">
        <v>64</v>
      </c>
      <c r="B16" s="45">
        <f>B15+B9</f>
        <v>0</v>
      </c>
      <c r="C16" s="45">
        <f t="shared" ref="C16:F16" si="10">C15+C9</f>
        <v>0</v>
      </c>
      <c r="D16" s="45">
        <f t="shared" si="10"/>
        <v>0</v>
      </c>
      <c r="E16" s="45">
        <f t="shared" si="10"/>
        <v>0</v>
      </c>
      <c r="F16" s="45">
        <f t="shared" si="10"/>
        <v>0</v>
      </c>
    </row>
    <row r="18" spans="1:3" x14ac:dyDescent="0.35">
      <c r="A18" s="52" t="s">
        <v>133</v>
      </c>
    </row>
    <row r="19" spans="1:3" x14ac:dyDescent="0.35">
      <c r="A19" s="52" t="s">
        <v>130</v>
      </c>
      <c r="B19" s="42" t="s">
        <v>134</v>
      </c>
    </row>
    <row r="20" spans="1:3" x14ac:dyDescent="0.35">
      <c r="A20" s="52" t="s">
        <v>135</v>
      </c>
      <c r="B20" s="42" t="s">
        <v>137</v>
      </c>
    </row>
    <row r="21" spans="1:3" x14ac:dyDescent="0.35">
      <c r="A21" s="52" t="s">
        <v>138</v>
      </c>
      <c r="B21" s="52" t="s">
        <v>139</v>
      </c>
      <c r="C21" s="52" t="s">
        <v>138</v>
      </c>
    </row>
    <row r="22" spans="1:3" x14ac:dyDescent="0.35">
      <c r="A22" s="52" t="s">
        <v>140</v>
      </c>
      <c r="B22" s="42" t="s">
        <v>141</v>
      </c>
    </row>
    <row r="23" spans="1:3" x14ac:dyDescent="0.35">
      <c r="A23" s="52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G25"/>
  <sheetViews>
    <sheetView topLeftCell="A13" zoomScale="90" zoomScaleNormal="90" workbookViewId="0">
      <selection activeCell="E15" sqref="E15"/>
    </sheetView>
  </sheetViews>
  <sheetFormatPr baseColWidth="10" defaultColWidth="15.1796875" defaultRowHeight="22.5" x14ac:dyDescent="0.45"/>
  <cols>
    <col min="1" max="1" width="41.1796875" style="18" customWidth="1"/>
    <col min="2" max="2" width="27.81640625" style="18" bestFit="1" customWidth="1"/>
    <col min="3" max="4" width="25.81640625" style="18" bestFit="1" customWidth="1"/>
    <col min="5" max="5" width="28.453125" style="18" bestFit="1" customWidth="1"/>
    <col min="6" max="6" width="27.81640625" style="18" bestFit="1" customWidth="1"/>
    <col min="7" max="7" width="18" style="18" bestFit="1" customWidth="1"/>
    <col min="8" max="16384" width="15.1796875" style="18"/>
  </cols>
  <sheetData>
    <row r="1" spans="1:7" x14ac:dyDescent="0.45">
      <c r="A1" s="18" t="s">
        <v>143</v>
      </c>
    </row>
    <row r="2" spans="1:7" s="20" customFormat="1" x14ac:dyDescent="0.45">
      <c r="A2" s="19" t="s">
        <v>17</v>
      </c>
      <c r="B2" s="19" t="s">
        <v>144</v>
      </c>
      <c r="C2" s="19" t="s">
        <v>7</v>
      </c>
      <c r="D2" s="19" t="s">
        <v>8</v>
      </c>
      <c r="E2" s="19" t="s">
        <v>9</v>
      </c>
      <c r="F2" s="19" t="s">
        <v>10</v>
      </c>
      <c r="G2" s="19" t="s">
        <v>11</v>
      </c>
    </row>
    <row r="3" spans="1:7" x14ac:dyDescent="0.45">
      <c r="A3" s="17" t="s">
        <v>143</v>
      </c>
      <c r="B3" s="108">
        <f>-'COUT PROJET'!B8</f>
        <v>0</v>
      </c>
      <c r="C3" s="130">
        <f>'COMPTE D''EXPL'!B16</f>
        <v>0</v>
      </c>
      <c r="D3" s="130">
        <f>'COMPTE D''EXPL'!C16</f>
        <v>0</v>
      </c>
      <c r="E3" s="130">
        <f>'COMPTE D''EXPL'!D16</f>
        <v>0</v>
      </c>
      <c r="F3" s="130">
        <f>'COMPTE D''EXPL'!E16</f>
        <v>0</v>
      </c>
      <c r="G3" s="130">
        <f>'COMPTE D''EXPL'!F16</f>
        <v>0</v>
      </c>
    </row>
    <row r="4" spans="1:7" x14ac:dyDescent="0.45">
      <c r="C4" s="152"/>
      <c r="D4" s="152"/>
      <c r="E4" s="152"/>
      <c r="F4" s="152"/>
      <c r="G4" s="152"/>
    </row>
    <row r="5" spans="1:7" x14ac:dyDescent="0.45">
      <c r="A5" s="143" t="s">
        <v>145</v>
      </c>
      <c r="B5" s="143"/>
      <c r="C5" s="143"/>
      <c r="D5" s="143"/>
      <c r="E5" s="143"/>
      <c r="F5" s="143"/>
      <c r="G5" s="143"/>
    </row>
    <row r="6" spans="1:7" x14ac:dyDescent="0.45">
      <c r="A6" s="143"/>
      <c r="B6" s="143"/>
      <c r="C6" s="143"/>
      <c r="D6" s="143"/>
      <c r="E6" s="143"/>
      <c r="F6" s="143"/>
      <c r="G6" s="143"/>
    </row>
    <row r="7" spans="1:7" x14ac:dyDescent="0.45">
      <c r="A7" s="18" t="s">
        <v>146</v>
      </c>
    </row>
    <row r="8" spans="1:7" x14ac:dyDescent="0.45">
      <c r="A8" s="18" t="s">
        <v>147</v>
      </c>
    </row>
    <row r="10" spans="1:7" x14ac:dyDescent="0.45">
      <c r="A10" s="18" t="s">
        <v>148</v>
      </c>
      <c r="B10" s="131">
        <f>NPV(10%,C3:G3)+B3</f>
        <v>0</v>
      </c>
      <c r="C10" s="18" t="s">
        <v>152</v>
      </c>
      <c r="D10" s="18" t="s">
        <v>154</v>
      </c>
    </row>
    <row r="11" spans="1:7" x14ac:dyDescent="0.45">
      <c r="A11" s="18" t="s">
        <v>149</v>
      </c>
      <c r="B11" s="131" t="e">
        <f>1+B10/-B3</f>
        <v>#DIV/0!</v>
      </c>
      <c r="C11" s="18" t="s">
        <v>153</v>
      </c>
      <c r="D11" s="18" t="s">
        <v>155</v>
      </c>
    </row>
    <row r="12" spans="1:7" x14ac:dyDescent="0.45">
      <c r="A12" s="18" t="s">
        <v>150</v>
      </c>
      <c r="B12" s="132" t="e">
        <f>IRR(B3:G3,0)</f>
        <v>#NUM!</v>
      </c>
      <c r="C12" s="18" t="s">
        <v>156</v>
      </c>
      <c r="D12" s="18" t="s">
        <v>157</v>
      </c>
    </row>
    <row r="13" spans="1:7" x14ac:dyDescent="0.45">
      <c r="A13" s="18" t="s">
        <v>151</v>
      </c>
      <c r="B13" s="131" t="e">
        <f>3+(E24-E23)/(E25-E23)</f>
        <v>#DIV/0!</v>
      </c>
      <c r="C13" s="18" t="s">
        <v>165</v>
      </c>
    </row>
    <row r="15" spans="1:7" x14ac:dyDescent="0.45">
      <c r="B15" s="18" t="s">
        <v>161</v>
      </c>
    </row>
    <row r="16" spans="1:7" s="116" customFormat="1" x14ac:dyDescent="0.45">
      <c r="A16" s="116" t="s">
        <v>158</v>
      </c>
      <c r="B16" s="116" t="s">
        <v>7</v>
      </c>
      <c r="C16" s="116" t="s">
        <v>8</v>
      </c>
      <c r="D16" s="135" t="s">
        <v>9</v>
      </c>
      <c r="E16" s="135" t="s">
        <v>10</v>
      </c>
      <c r="F16" s="116" t="s">
        <v>11</v>
      </c>
    </row>
    <row r="17" spans="1:6" x14ac:dyDescent="0.45">
      <c r="A17" s="18" t="s">
        <v>159</v>
      </c>
      <c r="B17" s="133">
        <f>C3</f>
        <v>0</v>
      </c>
      <c r="C17" s="133">
        <f t="shared" ref="C17:F17" si="0">D3</f>
        <v>0</v>
      </c>
      <c r="D17" s="133">
        <f t="shared" si="0"/>
        <v>0</v>
      </c>
      <c r="E17" s="133">
        <f t="shared" si="0"/>
        <v>0</v>
      </c>
      <c r="F17" s="133">
        <f t="shared" si="0"/>
        <v>0</v>
      </c>
    </row>
    <row r="18" spans="1:6" x14ac:dyDescent="0.45">
      <c r="A18" s="18" t="s">
        <v>160</v>
      </c>
      <c r="B18" s="133">
        <f>B17*POWER(1.1,-1)</f>
        <v>0</v>
      </c>
      <c r="C18" s="133">
        <f>C17*POWER(1.1,-2)</f>
        <v>0</v>
      </c>
      <c r="D18" s="133">
        <f>D17*POWER(1.1,-3)</f>
        <v>0</v>
      </c>
      <c r="E18" s="133">
        <f>E17*POWER(1.1,-4)</f>
        <v>0</v>
      </c>
      <c r="F18" s="133">
        <f>F17*POWER(1.1,-5)</f>
        <v>0</v>
      </c>
    </row>
    <row r="19" spans="1:6" ht="45" x14ac:dyDescent="0.45">
      <c r="A19" s="134" t="s">
        <v>162</v>
      </c>
      <c r="B19" s="131">
        <f>B18</f>
        <v>0</v>
      </c>
      <c r="C19" s="131">
        <f>B19+C18</f>
        <v>0</v>
      </c>
      <c r="D19" s="136">
        <f>C19+D18</f>
        <v>0</v>
      </c>
      <c r="E19" s="136">
        <f t="shared" ref="E19:F19" si="1">D19+E18</f>
        <v>0</v>
      </c>
      <c r="F19" s="131">
        <f t="shared" si="1"/>
        <v>0</v>
      </c>
    </row>
    <row r="21" spans="1:6" s="20" customFormat="1" x14ac:dyDescent="0.45">
      <c r="A21" s="20" t="s">
        <v>163</v>
      </c>
    </row>
    <row r="23" spans="1:6" x14ac:dyDescent="0.45">
      <c r="C23" s="18">
        <v>3</v>
      </c>
      <c r="E23" s="131">
        <f>D19</f>
        <v>0</v>
      </c>
    </row>
    <row r="24" spans="1:6" x14ac:dyDescent="0.45">
      <c r="C24" s="117" t="s">
        <v>164</v>
      </c>
      <c r="E24" s="131">
        <f>-B3</f>
        <v>0</v>
      </c>
    </row>
    <row r="25" spans="1:6" x14ac:dyDescent="0.45">
      <c r="C25" s="18">
        <v>4</v>
      </c>
      <c r="E25" s="131">
        <f>E19</f>
        <v>0</v>
      </c>
    </row>
  </sheetData>
  <mergeCells count="2">
    <mergeCell ref="A5:G6"/>
    <mergeCell ref="C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F14"/>
  <sheetViews>
    <sheetView workbookViewId="0">
      <selection activeCell="A18" sqref="A18"/>
    </sheetView>
  </sheetViews>
  <sheetFormatPr baseColWidth="10" defaultColWidth="65.26953125" defaultRowHeight="17.5" x14ac:dyDescent="0.35"/>
  <cols>
    <col min="1" max="1" width="71.54296875" style="42" bestFit="1" customWidth="1"/>
    <col min="2" max="4" width="20.453125" style="42" bestFit="1" customWidth="1"/>
    <col min="5" max="6" width="19.1796875" style="42" bestFit="1" customWidth="1"/>
    <col min="7" max="16384" width="65.26953125" style="42"/>
  </cols>
  <sheetData>
    <row r="1" spans="1:6" s="57" customFormat="1" x14ac:dyDescent="0.35">
      <c r="A1" s="47" t="s">
        <v>78</v>
      </c>
      <c r="B1" s="58" t="s">
        <v>68</v>
      </c>
      <c r="C1" s="58" t="s">
        <v>69</v>
      </c>
      <c r="D1" s="58" t="s">
        <v>70</v>
      </c>
      <c r="E1" s="58" t="s">
        <v>71</v>
      </c>
      <c r="F1" s="58" t="s">
        <v>72</v>
      </c>
    </row>
    <row r="2" spans="1:6" x14ac:dyDescent="0.35">
      <c r="A2" s="59" t="s">
        <v>73</v>
      </c>
      <c r="B2" s="60"/>
      <c r="C2" s="60"/>
      <c r="D2" s="47"/>
      <c r="E2" s="47"/>
      <c r="F2" s="47"/>
    </row>
    <row r="3" spans="1:6" x14ac:dyDescent="0.35">
      <c r="A3" s="44" t="s">
        <v>81</v>
      </c>
      <c r="B3" s="61"/>
      <c r="C3" s="61"/>
      <c r="D3" s="61"/>
      <c r="E3" s="61"/>
      <c r="F3" s="61"/>
    </row>
    <row r="4" spans="1:6" x14ac:dyDescent="0.35">
      <c r="A4" s="44" t="s">
        <v>80</v>
      </c>
      <c r="B4" s="61"/>
      <c r="C4" s="61"/>
      <c r="D4" s="61"/>
      <c r="E4" s="61"/>
      <c r="F4" s="61"/>
    </row>
    <row r="5" spans="1:6" x14ac:dyDescent="0.35">
      <c r="A5" s="44" t="s">
        <v>79</v>
      </c>
      <c r="B5" s="61"/>
      <c r="C5" s="61"/>
      <c r="D5" s="61"/>
      <c r="E5" s="61"/>
      <c r="F5" s="61"/>
    </row>
    <row r="6" spans="1:6" x14ac:dyDescent="0.35">
      <c r="A6" s="62" t="s">
        <v>74</v>
      </c>
      <c r="B6" s="63"/>
      <c r="C6" s="63"/>
      <c r="D6" s="63"/>
      <c r="E6" s="63"/>
      <c r="F6" s="63"/>
    </row>
    <row r="7" spans="1:6" x14ac:dyDescent="0.35">
      <c r="A7" s="64"/>
      <c r="B7" s="61"/>
      <c r="C7" s="61"/>
      <c r="D7" s="61"/>
      <c r="E7" s="61"/>
      <c r="F7" s="61"/>
    </row>
    <row r="8" spans="1:6" x14ac:dyDescent="0.35">
      <c r="A8" s="62" t="s">
        <v>75</v>
      </c>
      <c r="B8" s="65"/>
      <c r="C8" s="65"/>
      <c r="D8" s="65"/>
      <c r="E8" s="65"/>
      <c r="F8" s="65"/>
    </row>
    <row r="9" spans="1:6" x14ac:dyDescent="0.35">
      <c r="A9" s="44" t="s">
        <v>82</v>
      </c>
      <c r="B9" s="61"/>
      <c r="C9" s="61"/>
      <c r="D9" s="61"/>
      <c r="E9" s="61"/>
      <c r="F9" s="61"/>
    </row>
    <row r="10" spans="1:6" x14ac:dyDescent="0.35">
      <c r="A10" s="44" t="s">
        <v>83</v>
      </c>
      <c r="B10" s="61"/>
      <c r="C10" s="61"/>
      <c r="D10" s="61"/>
      <c r="E10" s="61"/>
      <c r="F10" s="61"/>
    </row>
    <row r="11" spans="1:6" x14ac:dyDescent="0.35">
      <c r="A11" s="44" t="s">
        <v>84</v>
      </c>
      <c r="B11" s="66"/>
      <c r="C11" s="66"/>
      <c r="D11" s="66"/>
      <c r="E11" s="66"/>
      <c r="F11" s="66"/>
    </row>
    <row r="12" spans="1:6" x14ac:dyDescent="0.35">
      <c r="A12" s="62" t="s">
        <v>76</v>
      </c>
      <c r="B12" s="67"/>
      <c r="C12" s="67"/>
      <c r="D12" s="67"/>
      <c r="E12" s="67"/>
      <c r="F12" s="67"/>
    </row>
    <row r="13" spans="1:6" x14ac:dyDescent="0.35">
      <c r="A13" s="44"/>
      <c r="B13" s="61"/>
      <c r="C13" s="61"/>
      <c r="D13" s="61"/>
      <c r="E13" s="61"/>
      <c r="F13" s="61"/>
    </row>
    <row r="14" spans="1:6" x14ac:dyDescent="0.35">
      <c r="A14" s="68" t="s">
        <v>77</v>
      </c>
      <c r="B14" s="69"/>
      <c r="C14" s="69"/>
      <c r="D14" s="69"/>
      <c r="E14" s="69"/>
      <c r="F14" s="6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3"/>
  <dimension ref="A1:F9"/>
  <sheetViews>
    <sheetView workbookViewId="0">
      <selection activeCell="D15" sqref="D15"/>
    </sheetView>
  </sheetViews>
  <sheetFormatPr baseColWidth="10" defaultColWidth="39" defaultRowHeight="17.5" x14ac:dyDescent="0.35"/>
  <cols>
    <col min="1" max="1" width="37.54296875" style="40" bestFit="1" customWidth="1"/>
    <col min="2" max="2" width="15" style="40" bestFit="1" customWidth="1"/>
    <col min="3" max="4" width="24.54296875" style="40" bestFit="1" customWidth="1"/>
    <col min="5" max="6" width="16.1796875" style="40" bestFit="1" customWidth="1"/>
    <col min="7" max="16384" width="39" style="40"/>
  </cols>
  <sheetData>
    <row r="1" spans="1:6" s="82" customFormat="1" x14ac:dyDescent="0.35">
      <c r="A1" s="81" t="s">
        <v>0</v>
      </c>
      <c r="B1" s="81" t="s">
        <v>68</v>
      </c>
      <c r="C1" s="81" t="s">
        <v>69</v>
      </c>
      <c r="D1" s="81" t="s">
        <v>70</v>
      </c>
      <c r="E1" s="81" t="s">
        <v>71</v>
      </c>
      <c r="F1" s="81" t="s">
        <v>72</v>
      </c>
    </row>
    <row r="2" spans="1:6" x14ac:dyDescent="0.35">
      <c r="A2" s="75" t="s">
        <v>86</v>
      </c>
      <c r="B2" s="75"/>
      <c r="C2" s="75"/>
      <c r="D2" s="75"/>
      <c r="E2" s="71"/>
      <c r="F2" s="71"/>
    </row>
    <row r="3" spans="1:6" x14ac:dyDescent="0.35">
      <c r="A3" s="70" t="s">
        <v>87</v>
      </c>
      <c r="B3" s="76"/>
      <c r="C3" s="76"/>
      <c r="D3" s="76"/>
      <c r="E3" s="71"/>
      <c r="F3" s="71"/>
    </row>
    <row r="4" spans="1:6" x14ac:dyDescent="0.35">
      <c r="A4" s="77" t="s">
        <v>88</v>
      </c>
      <c r="B4" s="78"/>
      <c r="C4" s="78"/>
      <c r="D4" s="78"/>
      <c r="E4" s="71"/>
      <c r="F4" s="71"/>
    </row>
    <row r="5" spans="1:6" x14ac:dyDescent="0.35">
      <c r="A5" s="75" t="s">
        <v>85</v>
      </c>
      <c r="B5" s="79"/>
      <c r="C5" s="79"/>
      <c r="D5" s="79"/>
      <c r="E5" s="71"/>
      <c r="F5" s="71"/>
    </row>
    <row r="6" spans="1:6" x14ac:dyDescent="0.35">
      <c r="A6" s="77" t="s">
        <v>60</v>
      </c>
      <c r="B6" s="74"/>
      <c r="C6" s="74"/>
      <c r="D6" s="74"/>
      <c r="E6" s="71"/>
      <c r="F6" s="71"/>
    </row>
    <row r="7" spans="1:6" x14ac:dyDescent="0.35">
      <c r="A7" s="75"/>
      <c r="B7" s="71"/>
      <c r="C7" s="71"/>
      <c r="D7" s="71"/>
      <c r="E7" s="71"/>
      <c r="F7" s="71"/>
    </row>
    <row r="8" spans="1:6" x14ac:dyDescent="0.35">
      <c r="A8" s="80" t="s">
        <v>89</v>
      </c>
      <c r="B8" s="72"/>
      <c r="C8" s="72"/>
      <c r="D8" s="72"/>
      <c r="E8" s="71"/>
      <c r="F8" s="71"/>
    </row>
    <row r="9" spans="1:6" x14ac:dyDescent="0.35">
      <c r="A9" s="71" t="s">
        <v>90</v>
      </c>
      <c r="B9" s="73"/>
      <c r="C9" s="73"/>
      <c r="D9" s="73"/>
      <c r="E9" s="71"/>
      <c r="F9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IMMOBILISATIONS</vt:lpstr>
      <vt:lpstr>AMORTISSEMENT IMMO</vt:lpstr>
      <vt:lpstr>CA</vt:lpstr>
      <vt:lpstr>SALAIRE</vt:lpstr>
      <vt:lpstr>DEP EXPL</vt:lpstr>
      <vt:lpstr>FR</vt:lpstr>
      <vt:lpstr>COUT PROJET</vt:lpstr>
      <vt:lpstr>PLAN FIN INITIAL</vt:lpstr>
      <vt:lpstr>AMORTISSEMENT FIN</vt:lpstr>
      <vt:lpstr>COMPTE D'EXPL</vt:lpstr>
      <vt:lpstr>RENTABILITE DU PROJET</vt:lpstr>
      <vt:lpstr>PLAN FIN SUR 5 ANS</vt:lpstr>
      <vt:lpstr>COMPTE EXPL 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 PC</dc:creator>
  <cp:lastModifiedBy>Miguel Stevi Espoir MBELETY YAKAMBE</cp:lastModifiedBy>
  <dcterms:created xsi:type="dcterms:W3CDTF">2023-05-21T10:03:23Z</dcterms:created>
  <dcterms:modified xsi:type="dcterms:W3CDTF">2024-04-01T12:49:25Z</dcterms:modified>
</cp:coreProperties>
</file>