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a\Desktop\Miguel\Cuaderno\ResumenOrganizadoProgramacion\18-Curso-Startups\5-finanzas\"/>
    </mc:Choice>
  </mc:AlternateContent>
  <xr:revisionPtr revIDLastSave="0" documentId="13_ncr:1_{ECAB761F-9B24-494F-8BB0-48777201CF49}" xr6:coauthVersionLast="47" xr6:coauthVersionMax="47" xr10:uidLastSave="{00000000-0000-0000-0000-000000000000}"/>
  <bookViews>
    <workbookView xWindow="-108" yWindow="-108" windowWidth="23256" windowHeight="12576" firstSheet="2" activeTab="3" xr2:uid="{1407F1A7-213B-4E2B-B308-D6658AC7DB22}"/>
  </bookViews>
  <sheets>
    <sheet name="Supuestos" sheetId="1" r:id="rId1"/>
    <sheet name="Estado de situación financiera" sheetId="2" r:id="rId2"/>
    <sheet name="Estado de resultados" sheetId="3" r:id="rId3"/>
    <sheet name="Flujos de caj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E26" i="4" s="1"/>
  <c r="F26" i="4" s="1"/>
  <c r="G26" i="4" s="1"/>
  <c r="M17" i="4"/>
  <c r="C22" i="4"/>
  <c r="D22" i="4"/>
  <c r="E22" i="4"/>
  <c r="F22" i="4"/>
  <c r="G22" i="4"/>
  <c r="H22" i="4"/>
  <c r="I22" i="4"/>
  <c r="J22" i="4"/>
  <c r="K22" i="4"/>
  <c r="L22" i="4"/>
  <c r="M22" i="4"/>
  <c r="C17" i="4"/>
  <c r="D17" i="4"/>
  <c r="E17" i="4"/>
  <c r="F17" i="4"/>
  <c r="G17" i="4"/>
  <c r="H17" i="4"/>
  <c r="I17" i="4"/>
  <c r="J17" i="4"/>
  <c r="K17" i="4"/>
  <c r="L17" i="4"/>
  <c r="K10" i="4"/>
  <c r="L10" i="4"/>
  <c r="M10" i="4"/>
  <c r="C10" i="4"/>
  <c r="D10" i="4"/>
  <c r="E10" i="4"/>
  <c r="F10" i="4"/>
  <c r="G10" i="4"/>
  <c r="H10" i="4"/>
  <c r="I10" i="4"/>
  <c r="J10" i="4"/>
  <c r="G24" i="4"/>
  <c r="H24" i="4"/>
  <c r="E24" i="4"/>
  <c r="D24" i="4"/>
  <c r="C24" i="4"/>
  <c r="B26" i="4"/>
  <c r="B24" i="4"/>
  <c r="B22" i="4"/>
  <c r="B17" i="4"/>
  <c r="B10" i="4"/>
  <c r="D4" i="4"/>
  <c r="B22" i="3"/>
  <c r="B18" i="3"/>
  <c r="B12" i="3"/>
  <c r="B10" i="3"/>
  <c r="B8" i="3"/>
  <c r="B34" i="1"/>
  <c r="B25" i="1"/>
  <c r="B24" i="1"/>
  <c r="B15" i="1"/>
  <c r="B16" i="1" s="1"/>
  <c r="B4" i="3" s="1"/>
  <c r="B6" i="1"/>
  <c r="B2" i="3" s="1"/>
  <c r="B26" i="2"/>
  <c r="B16" i="2"/>
  <c r="B2" i="2"/>
  <c r="F24" i="4" l="1"/>
  <c r="B30" i="1"/>
  <c r="B6" i="3"/>
  <c r="B31" i="2"/>
</calcChain>
</file>

<file path=xl/sharedStrings.xml><?xml version="1.0" encoding="utf-8"?>
<sst xmlns="http://schemas.openxmlformats.org/spreadsheetml/2006/main" count="87" uniqueCount="83">
  <si>
    <t>ACTIVOS</t>
  </si>
  <si>
    <t>PASIVOS</t>
  </si>
  <si>
    <t>Activo corriente</t>
  </si>
  <si>
    <t>Activo no corriente</t>
  </si>
  <si>
    <t>Efectivo</t>
  </si>
  <si>
    <t>Cuentas por cobrar</t>
  </si>
  <si>
    <t>Inventarios</t>
  </si>
  <si>
    <t>Inversiones temporales</t>
  </si>
  <si>
    <t>Activos fijo</t>
  </si>
  <si>
    <t>Computadores</t>
  </si>
  <si>
    <t>Vehiculo</t>
  </si>
  <si>
    <t>Oficinas</t>
  </si>
  <si>
    <t>Depreciación acumuladas</t>
  </si>
  <si>
    <t>Pasivo corriente</t>
  </si>
  <si>
    <t>Pasivo no corriente</t>
  </si>
  <si>
    <t>Cuentas por pagar a proveedores</t>
  </si>
  <si>
    <t>Impuestos por pagar</t>
  </si>
  <si>
    <t>Salarios por pagar</t>
  </si>
  <si>
    <t>Obligaciones financieras</t>
  </si>
  <si>
    <t>Deuda de largo plazo</t>
  </si>
  <si>
    <t>Capital (Aportes)</t>
  </si>
  <si>
    <t>Utilidades del ejercicio</t>
  </si>
  <si>
    <t>Utilidades retenidas (o de ejercicios anteriores)</t>
  </si>
  <si>
    <t>PATRIMONIO</t>
  </si>
  <si>
    <t>Nombre empresa</t>
  </si>
  <si>
    <t>VENTAS</t>
  </si>
  <si>
    <t>Precio de venta</t>
  </si>
  <si>
    <t>Veces</t>
  </si>
  <si>
    <t>Total Ventas</t>
  </si>
  <si>
    <t>Costos fijos</t>
  </si>
  <si>
    <t>Servidores</t>
  </si>
  <si>
    <t>Costos Variables</t>
  </si>
  <si>
    <t>Costos unitario</t>
  </si>
  <si>
    <t>Usuarios</t>
  </si>
  <si>
    <t>GASTOS DE ADMINISTRACION</t>
  </si>
  <si>
    <t>GASTOS DE VENTAS</t>
  </si>
  <si>
    <t>COSTO DE VENTAS</t>
  </si>
  <si>
    <t>Total costos fijos</t>
  </si>
  <si>
    <t>Total Costos variables</t>
  </si>
  <si>
    <t>salario del CEO</t>
  </si>
  <si>
    <t>salario del CFO</t>
  </si>
  <si>
    <t>Pago mensual contador</t>
  </si>
  <si>
    <t>Suite Google (Gmail, drive)</t>
  </si>
  <si>
    <t>Salario del CMO</t>
  </si>
  <si>
    <t>Comisiones de ventas que pago a vendedores</t>
  </si>
  <si>
    <t>Viajes</t>
  </si>
  <si>
    <t>Local comercial</t>
  </si>
  <si>
    <t>Gastos de tecnologias de tienda virtual</t>
  </si>
  <si>
    <t>Total suite google</t>
  </si>
  <si>
    <t>Numero de empleados</t>
  </si>
  <si>
    <t>% comision</t>
  </si>
  <si>
    <t>Total gastos de administracion</t>
  </si>
  <si>
    <t>Total gastos de ventas</t>
  </si>
  <si>
    <t>COSTOS DE VENTAS</t>
  </si>
  <si>
    <t>UTILIDAD BRUTA (antes de gastos)</t>
  </si>
  <si>
    <t>UTILIDAD OPERACIONAL</t>
  </si>
  <si>
    <t>GASTOS NO OPERACIONALES</t>
  </si>
  <si>
    <t>INGRESOS NO OPERACIONALES</t>
  </si>
  <si>
    <t>UTILIDADES ANTES DE IMPUESTOS</t>
  </si>
  <si>
    <t>UTILIDADES FINALES</t>
  </si>
  <si>
    <t>IMPUESTOS (Renta, Iva, etc)</t>
  </si>
  <si>
    <t>EFECTIVO GENERADO POR LA OPERACIÓN</t>
  </si>
  <si>
    <t>Ventas B2C</t>
  </si>
  <si>
    <t>Ventas B2B</t>
  </si>
  <si>
    <t>Pago de nomina (salarios)</t>
  </si>
  <si>
    <t>Pago de licencias y software</t>
  </si>
  <si>
    <t>Pago de publicidad</t>
  </si>
  <si>
    <t>Pago de impuestos</t>
  </si>
  <si>
    <t>Pago de otros gastos</t>
  </si>
  <si>
    <t>Total de efectivo generado por la operación</t>
  </si>
  <si>
    <t>EFECTIVO GEENERADO POR ACTIVIDADES DE FINANCIACIÓN</t>
  </si>
  <si>
    <t>Creditos</t>
  </si>
  <si>
    <t>pago de creditos</t>
  </si>
  <si>
    <t>Nuevos aportes de socios</t>
  </si>
  <si>
    <t>Pago de dividendos (empieza el pago el primer semestre, puede ser en cuotas)</t>
  </si>
  <si>
    <t>EFECTIVO GENERADO POR ACTIVIDADES DE INVERSIÓN</t>
  </si>
  <si>
    <t>Compra de activos</t>
  </si>
  <si>
    <t>Venta de activos</t>
  </si>
  <si>
    <t>Total del efectivo generado por actividades de financiacion</t>
  </si>
  <si>
    <t>Total del efectivo generado por actividades de inversion</t>
  </si>
  <si>
    <t>Saldo final</t>
  </si>
  <si>
    <t>Movimiento del periodo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</si>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</sst>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center"/>
    </xf>
    <xf numFmtId="17" fontId="3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 indent="1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1" fillId="0" borderId="1" xfId="0" applyFont="1" applyBorder="1"/>
    <xf numFmtId="0" fontId="0" fillId="0" borderId="3" xfId="0" applyBorder="1" applyAlignment="1">
      <alignment horizontal="left" indent="1"/>
    </xf>
    <xf numFmtId="0" fontId="4" fillId="0" borderId="3" xfId="0" applyFont="1" applyBorder="1" applyAlignment="1">
      <alignment horizontal="left"/>
    </xf>
    <xf numFmtId="0" fontId="1" fillId="0" borderId="3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4563-C302-4ED8-ADB6-174DA13C319D}">
  <dimension ref="A1:X34"/>
  <sheetViews>
    <sheetView workbookViewId="0">
      <pane ySplit="1" topLeftCell="A16" activePane="bottomLeft" state="frozen"/>
      <selection pane="bottomLeft" activeCell="G36" sqref="G36"/>
    </sheetView>
  </sheetViews>
  <sheetFormatPr baseColWidth="10" defaultRowHeight="14.4" x14ac:dyDescent="0.3"/>
  <cols>
    <col min="1" max="1" width="39" bestFit="1" customWidth="1"/>
  </cols>
  <sheetData>
    <row r="1" spans="1:24" x14ac:dyDescent="0.3">
      <c r="B1" s="4">
        <v>44927</v>
      </c>
      <c r="C1" s="4">
        <v>44958</v>
      </c>
      <c r="D1" s="4">
        <v>44986</v>
      </c>
      <c r="E1" s="4">
        <v>45017</v>
      </c>
      <c r="F1" s="4">
        <v>45047</v>
      </c>
      <c r="G1" s="4">
        <v>45078</v>
      </c>
      <c r="H1" s="4">
        <v>45108</v>
      </c>
      <c r="I1" s="4">
        <v>45139</v>
      </c>
      <c r="J1" s="4">
        <v>45170</v>
      </c>
      <c r="K1" s="4">
        <v>45200</v>
      </c>
      <c r="L1" s="4">
        <v>45231</v>
      </c>
      <c r="M1" s="4">
        <v>45261</v>
      </c>
      <c r="N1" s="4">
        <v>45292</v>
      </c>
      <c r="O1" s="4">
        <v>45323</v>
      </c>
      <c r="P1" s="4">
        <v>45352</v>
      </c>
      <c r="Q1" s="4">
        <v>45383</v>
      </c>
      <c r="R1" s="4">
        <v>45413</v>
      </c>
      <c r="S1" s="4">
        <v>45444</v>
      </c>
      <c r="T1" s="4">
        <v>45474</v>
      </c>
      <c r="U1" s="4">
        <v>45505</v>
      </c>
      <c r="V1" s="4">
        <v>45536</v>
      </c>
      <c r="W1" s="4">
        <v>45566</v>
      </c>
      <c r="X1" s="4">
        <v>45597</v>
      </c>
    </row>
    <row r="2" spans="1:24" s="7" customFormat="1" x14ac:dyDescent="0.3">
      <c r="A2" s="4" t="s">
        <v>25</v>
      </c>
    </row>
    <row r="3" spans="1:24" s="9" customFormat="1" x14ac:dyDescent="0.3">
      <c r="A3" s="8" t="s">
        <v>26</v>
      </c>
      <c r="B3" s="9">
        <v>10</v>
      </c>
    </row>
    <row r="4" spans="1:24" x14ac:dyDescent="0.3">
      <c r="A4" s="10" t="s">
        <v>33</v>
      </c>
      <c r="B4">
        <v>20</v>
      </c>
    </row>
    <row r="5" spans="1:24" x14ac:dyDescent="0.3">
      <c r="A5" s="10" t="s">
        <v>27</v>
      </c>
      <c r="B5">
        <v>1</v>
      </c>
    </row>
    <row r="6" spans="1:24" s="12" customFormat="1" x14ac:dyDescent="0.3">
      <c r="A6" s="11" t="s">
        <v>28</v>
      </c>
      <c r="B6" s="12">
        <f>B3*B4*B5</f>
        <v>200</v>
      </c>
    </row>
    <row r="8" spans="1:24" s="7" customFormat="1" x14ac:dyDescent="0.3">
      <c r="A8" s="4" t="s">
        <v>36</v>
      </c>
    </row>
    <row r="9" spans="1:24" s="9" customFormat="1" x14ac:dyDescent="0.3">
      <c r="A9" s="13" t="s">
        <v>29</v>
      </c>
    </row>
    <row r="10" spans="1:24" x14ac:dyDescent="0.3">
      <c r="A10" s="14" t="s">
        <v>30</v>
      </c>
      <c r="B10">
        <v>1000</v>
      </c>
    </row>
    <row r="11" spans="1:24" x14ac:dyDescent="0.3">
      <c r="A11" s="15" t="s">
        <v>37</v>
      </c>
    </row>
    <row r="12" spans="1:24" x14ac:dyDescent="0.3">
      <c r="A12" s="10"/>
    </row>
    <row r="13" spans="1:24" x14ac:dyDescent="0.3">
      <c r="A13" s="16" t="s">
        <v>31</v>
      </c>
    </row>
    <row r="14" spans="1:24" x14ac:dyDescent="0.3">
      <c r="A14" s="14" t="s">
        <v>32</v>
      </c>
      <c r="B14">
        <v>1</v>
      </c>
    </row>
    <row r="15" spans="1:24" x14ac:dyDescent="0.3">
      <c r="A15" s="14" t="s">
        <v>33</v>
      </c>
      <c r="B15">
        <f>B4</f>
        <v>20</v>
      </c>
    </row>
    <row r="16" spans="1:24" s="12" customFormat="1" x14ac:dyDescent="0.3">
      <c r="A16" s="11" t="s">
        <v>38</v>
      </c>
      <c r="B16" s="12">
        <f>B14*B15</f>
        <v>20</v>
      </c>
    </row>
    <row r="18" spans="1:2" s="7" customFormat="1" x14ac:dyDescent="0.3">
      <c r="A18" s="4" t="s">
        <v>34</v>
      </c>
    </row>
    <row r="19" spans="1:2" s="9" customFormat="1" x14ac:dyDescent="0.3">
      <c r="A19" s="8" t="s">
        <v>39</v>
      </c>
      <c r="B19" s="9">
        <v>500</v>
      </c>
    </row>
    <row r="20" spans="1:2" x14ac:dyDescent="0.3">
      <c r="A20" s="10" t="s">
        <v>40</v>
      </c>
      <c r="B20">
        <v>400</v>
      </c>
    </row>
    <row r="21" spans="1:2" x14ac:dyDescent="0.3">
      <c r="A21" s="10" t="s">
        <v>41</v>
      </c>
      <c r="B21">
        <v>100</v>
      </c>
    </row>
    <row r="22" spans="1:2" x14ac:dyDescent="0.3">
      <c r="A22" s="14" t="s">
        <v>49</v>
      </c>
      <c r="B22">
        <v>10</v>
      </c>
    </row>
    <row r="23" spans="1:2" x14ac:dyDescent="0.3">
      <c r="A23" s="14" t="s">
        <v>42</v>
      </c>
      <c r="B23">
        <v>5</v>
      </c>
    </row>
    <row r="24" spans="1:2" x14ac:dyDescent="0.3">
      <c r="A24" s="10" t="s">
        <v>48</v>
      </c>
      <c r="B24">
        <f>B22*B23</f>
        <v>50</v>
      </c>
    </row>
    <row r="25" spans="1:2" s="12" customFormat="1" x14ac:dyDescent="0.3">
      <c r="A25" s="11" t="s">
        <v>51</v>
      </c>
      <c r="B25" s="12">
        <f>SUM(B19,B20,B21,B24)</f>
        <v>1050</v>
      </c>
    </row>
    <row r="27" spans="1:2" s="7" customFormat="1" x14ac:dyDescent="0.3">
      <c r="A27" s="4" t="s">
        <v>35</v>
      </c>
    </row>
    <row r="28" spans="1:2" s="9" customFormat="1" x14ac:dyDescent="0.3">
      <c r="A28" s="8" t="s">
        <v>43</v>
      </c>
    </row>
    <row r="29" spans="1:2" x14ac:dyDescent="0.3">
      <c r="A29" s="10" t="s">
        <v>50</v>
      </c>
      <c r="B29" s="17">
        <v>0.05</v>
      </c>
    </row>
    <row r="30" spans="1:2" x14ac:dyDescent="0.3">
      <c r="A30" s="10" t="s">
        <v>44</v>
      </c>
      <c r="B30">
        <f>B6*B29</f>
        <v>10</v>
      </c>
    </row>
    <row r="31" spans="1:2" x14ac:dyDescent="0.3">
      <c r="A31" s="10" t="s">
        <v>45</v>
      </c>
      <c r="B31">
        <v>100</v>
      </c>
    </row>
    <row r="32" spans="1:2" x14ac:dyDescent="0.3">
      <c r="A32" s="10" t="s">
        <v>46</v>
      </c>
      <c r="B32">
        <v>100</v>
      </c>
    </row>
    <row r="33" spans="1:2" x14ac:dyDescent="0.3">
      <c r="A33" s="10" t="s">
        <v>47</v>
      </c>
      <c r="B33">
        <v>20</v>
      </c>
    </row>
    <row r="34" spans="1:2" s="12" customFormat="1" x14ac:dyDescent="0.3">
      <c r="A34" s="11" t="s">
        <v>52</v>
      </c>
      <c r="B34" s="12">
        <f>SUM(B30:B33)</f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3C69-F748-418F-A935-BE85CBAA633C}">
  <dimension ref="A1:M31"/>
  <sheetViews>
    <sheetView zoomScale="96" zoomScaleNormal="4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4.4" x14ac:dyDescent="0.3"/>
  <cols>
    <col min="1" max="1" width="41.33203125" bestFit="1" customWidth="1"/>
  </cols>
  <sheetData>
    <row r="1" spans="1:13" x14ac:dyDescent="0.3">
      <c r="A1" s="3" t="s">
        <v>24</v>
      </c>
      <c r="B1" s="4">
        <v>44927</v>
      </c>
      <c r="C1" s="4">
        <v>44958</v>
      </c>
      <c r="D1" s="4">
        <v>44986</v>
      </c>
      <c r="E1" s="4">
        <v>45017</v>
      </c>
      <c r="F1" s="4">
        <v>45047</v>
      </c>
      <c r="G1" s="4">
        <v>45078</v>
      </c>
      <c r="H1" s="4">
        <v>45108</v>
      </c>
      <c r="I1" s="4">
        <v>45139</v>
      </c>
      <c r="J1" s="4">
        <v>45170</v>
      </c>
      <c r="K1" s="4">
        <v>45200</v>
      </c>
      <c r="L1" s="4">
        <v>45231</v>
      </c>
      <c r="M1" s="4">
        <v>45261</v>
      </c>
    </row>
    <row r="2" spans="1:13" x14ac:dyDescent="0.3">
      <c r="A2" s="5" t="s">
        <v>0</v>
      </c>
      <c r="B2">
        <f>(SUM(B4:B7,B10:B14))</f>
        <v>20000</v>
      </c>
    </row>
    <row r="3" spans="1:13" x14ac:dyDescent="0.3">
      <c r="A3" s="6" t="s">
        <v>2</v>
      </c>
    </row>
    <row r="4" spans="1:13" x14ac:dyDescent="0.3">
      <c r="A4" s="1" t="s">
        <v>4</v>
      </c>
      <c r="B4">
        <v>20000</v>
      </c>
    </row>
    <row r="5" spans="1:13" x14ac:dyDescent="0.3">
      <c r="A5" s="1" t="s">
        <v>5</v>
      </c>
    </row>
    <row r="6" spans="1:13" x14ac:dyDescent="0.3">
      <c r="A6" s="1" t="s">
        <v>6</v>
      </c>
    </row>
    <row r="7" spans="1:13" x14ac:dyDescent="0.3">
      <c r="A7" s="1" t="s">
        <v>7</v>
      </c>
    </row>
    <row r="9" spans="1:13" x14ac:dyDescent="0.3">
      <c r="A9" s="6" t="s">
        <v>3</v>
      </c>
    </row>
    <row r="10" spans="1:13" x14ac:dyDescent="0.3">
      <c r="A10" s="1" t="s">
        <v>8</v>
      </c>
    </row>
    <row r="11" spans="1:13" x14ac:dyDescent="0.3">
      <c r="A11" s="2" t="s">
        <v>9</v>
      </c>
    </row>
    <row r="12" spans="1:13" x14ac:dyDescent="0.3">
      <c r="A12" s="2" t="s">
        <v>10</v>
      </c>
    </row>
    <row r="13" spans="1:13" x14ac:dyDescent="0.3">
      <c r="A13" s="2" t="s">
        <v>11</v>
      </c>
    </row>
    <row r="14" spans="1:13" x14ac:dyDescent="0.3">
      <c r="A14" s="2" t="s">
        <v>12</v>
      </c>
    </row>
    <row r="16" spans="1:13" x14ac:dyDescent="0.3">
      <c r="A16" s="5" t="s">
        <v>1</v>
      </c>
      <c r="B16">
        <f>SUM(B18:B21,B24)</f>
        <v>0</v>
      </c>
    </row>
    <row r="17" spans="1:2" x14ac:dyDescent="0.3">
      <c r="A17" s="6" t="s">
        <v>13</v>
      </c>
    </row>
    <row r="18" spans="1:2" x14ac:dyDescent="0.3">
      <c r="A18" s="1" t="s">
        <v>15</v>
      </c>
    </row>
    <row r="19" spans="1:2" x14ac:dyDescent="0.3">
      <c r="A19" s="1" t="s">
        <v>16</v>
      </c>
    </row>
    <row r="20" spans="1:2" x14ac:dyDescent="0.3">
      <c r="A20" s="1" t="s">
        <v>17</v>
      </c>
    </row>
    <row r="21" spans="1:2" x14ac:dyDescent="0.3">
      <c r="A21" s="1" t="s">
        <v>18</v>
      </c>
    </row>
    <row r="23" spans="1:2" x14ac:dyDescent="0.3">
      <c r="A23" s="6" t="s">
        <v>14</v>
      </c>
    </row>
    <row r="24" spans="1:2" x14ac:dyDescent="0.3">
      <c r="A24" s="1" t="s">
        <v>19</v>
      </c>
    </row>
    <row r="26" spans="1:2" x14ac:dyDescent="0.3">
      <c r="A26" s="5" t="s">
        <v>23</v>
      </c>
      <c r="B26">
        <f>SUM(B27:B29)</f>
        <v>20000</v>
      </c>
    </row>
    <row r="27" spans="1:2" x14ac:dyDescent="0.3">
      <c r="A27" t="s">
        <v>20</v>
      </c>
      <c r="B27">
        <v>20000</v>
      </c>
    </row>
    <row r="28" spans="1:2" x14ac:dyDescent="0.3">
      <c r="A28" t="s">
        <v>21</v>
      </c>
    </row>
    <row r="29" spans="1:2" x14ac:dyDescent="0.3">
      <c r="A29" t="s">
        <v>22</v>
      </c>
    </row>
    <row r="31" spans="1:2" x14ac:dyDescent="0.3">
      <c r="B31">
        <f>(B2-B16-B26)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621E-C146-4680-A2EE-57EEE5F3BFA5}">
  <dimension ref="A1:M22"/>
  <sheetViews>
    <sheetView workbookViewId="0">
      <selection activeCell="B1" sqref="B1"/>
    </sheetView>
  </sheetViews>
  <sheetFormatPr baseColWidth="10" defaultRowHeight="14.4" x14ac:dyDescent="0.3"/>
  <cols>
    <col min="1" max="1" width="29.44140625" bestFit="1" customWidth="1"/>
  </cols>
  <sheetData>
    <row r="1" spans="1:13" x14ac:dyDescent="0.3">
      <c r="B1" s="4">
        <v>44927</v>
      </c>
      <c r="C1" s="4">
        <v>44958</v>
      </c>
      <c r="D1" s="4">
        <v>44986</v>
      </c>
      <c r="E1" s="4">
        <v>45017</v>
      </c>
      <c r="F1" s="4">
        <v>45047</v>
      </c>
      <c r="G1" s="4">
        <v>45078</v>
      </c>
      <c r="H1" s="4">
        <v>45108</v>
      </c>
      <c r="I1" s="4">
        <v>45139</v>
      </c>
      <c r="J1" s="4">
        <v>45170</v>
      </c>
      <c r="K1" s="4">
        <v>45200</v>
      </c>
      <c r="L1" s="4">
        <v>45231</v>
      </c>
      <c r="M1" s="4">
        <v>45261</v>
      </c>
    </row>
    <row r="2" spans="1:13" x14ac:dyDescent="0.3">
      <c r="A2" s="4" t="s">
        <v>25</v>
      </c>
      <c r="B2">
        <f>Supuestos!B6</f>
        <v>200</v>
      </c>
    </row>
    <row r="4" spans="1:13" x14ac:dyDescent="0.3">
      <c r="A4" s="4" t="s">
        <v>53</v>
      </c>
      <c r="B4">
        <f>Supuestos!B10+Supuestos!B16</f>
        <v>1020</v>
      </c>
    </row>
    <row r="6" spans="1:13" x14ac:dyDescent="0.3">
      <c r="A6" s="4" t="s">
        <v>54</v>
      </c>
      <c r="B6">
        <f>(B2-B4)</f>
        <v>-820</v>
      </c>
    </row>
    <row r="8" spans="1:13" x14ac:dyDescent="0.3">
      <c r="A8" s="4" t="s">
        <v>34</v>
      </c>
      <c r="B8">
        <f>(Supuestos!B25)</f>
        <v>1050</v>
      </c>
    </row>
    <row r="10" spans="1:13" x14ac:dyDescent="0.3">
      <c r="A10" s="4" t="s">
        <v>35</v>
      </c>
      <c r="B10">
        <f>Supuestos!B34</f>
        <v>230</v>
      </c>
    </row>
    <row r="12" spans="1:13" x14ac:dyDescent="0.3">
      <c r="A12" s="4" t="s">
        <v>55</v>
      </c>
      <c r="B12">
        <f>B6-B8-B10</f>
        <v>-2100</v>
      </c>
    </row>
    <row r="14" spans="1:13" x14ac:dyDescent="0.3">
      <c r="A14" s="4" t="s">
        <v>57</v>
      </c>
      <c r="B14">
        <v>0</v>
      </c>
    </row>
    <row r="16" spans="1:13" x14ac:dyDescent="0.3">
      <c r="A16" s="4" t="s">
        <v>56</v>
      </c>
      <c r="B16">
        <v>0</v>
      </c>
    </row>
    <row r="18" spans="1:2" x14ac:dyDescent="0.3">
      <c r="A18" s="4" t="s">
        <v>58</v>
      </c>
      <c r="B18">
        <f>B12+B14-B16</f>
        <v>-2100</v>
      </c>
    </row>
    <row r="20" spans="1:2" x14ac:dyDescent="0.3">
      <c r="A20" s="4" t="s">
        <v>60</v>
      </c>
      <c r="B20">
        <v>0</v>
      </c>
    </row>
    <row r="22" spans="1:2" x14ac:dyDescent="0.3">
      <c r="A22" s="4" t="s">
        <v>59</v>
      </c>
      <c r="B22">
        <f>B18-B20</f>
        <v>-2100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8D08-A532-458D-8E23-1F25E65C0406}">
  <dimension ref="A1:M26"/>
  <sheetViews>
    <sheetView tabSelected="1" workbookViewId="0">
      <selection activeCell="A26" sqref="A26"/>
    </sheetView>
  </sheetViews>
  <sheetFormatPr baseColWidth="10" defaultRowHeight="14.4" x14ac:dyDescent="0.3"/>
  <cols>
    <col min="1" max="1" width="65" bestFit="1" customWidth="1"/>
  </cols>
  <sheetData>
    <row r="1" spans="1:13" x14ac:dyDescent="0.3">
      <c r="B1" s="4">
        <v>44927</v>
      </c>
      <c r="C1" s="4">
        <v>44958</v>
      </c>
      <c r="D1" s="4">
        <v>44986</v>
      </c>
      <c r="E1" s="4">
        <v>45017</v>
      </c>
      <c r="F1" s="4">
        <v>45047</v>
      </c>
      <c r="G1" s="4">
        <v>45078</v>
      </c>
      <c r="H1" s="4">
        <v>45108</v>
      </c>
      <c r="I1" s="4">
        <v>45139</v>
      </c>
      <c r="J1" s="4">
        <v>45170</v>
      </c>
      <c r="K1" s="4">
        <v>45200</v>
      </c>
      <c r="L1" s="4">
        <v>45231</v>
      </c>
      <c r="M1" s="4">
        <v>45261</v>
      </c>
    </row>
    <row r="2" spans="1:13" x14ac:dyDescent="0.3">
      <c r="A2" s="4" t="s">
        <v>61</v>
      </c>
    </row>
    <row r="3" spans="1:13" x14ac:dyDescent="0.3">
      <c r="A3" t="s">
        <v>62</v>
      </c>
      <c r="B3">
        <v>100</v>
      </c>
      <c r="C3">
        <v>100</v>
      </c>
      <c r="D3">
        <v>100</v>
      </c>
    </row>
    <row r="4" spans="1:13" x14ac:dyDescent="0.3">
      <c r="A4" t="s">
        <v>63</v>
      </c>
      <c r="D4">
        <f>100+50</f>
        <v>150</v>
      </c>
      <c r="G4">
        <v>200</v>
      </c>
    </row>
    <row r="5" spans="1:13" x14ac:dyDescent="0.3">
      <c r="A5" t="s">
        <v>64</v>
      </c>
    </row>
    <row r="6" spans="1:13" x14ac:dyDescent="0.3">
      <c r="A6" t="s">
        <v>65</v>
      </c>
    </row>
    <row r="7" spans="1:13" x14ac:dyDescent="0.3">
      <c r="A7" t="s">
        <v>66</v>
      </c>
      <c r="C7">
        <v>-50</v>
      </c>
    </row>
    <row r="8" spans="1:13" x14ac:dyDescent="0.3">
      <c r="A8" t="s">
        <v>67</v>
      </c>
      <c r="B8">
        <v>-30</v>
      </c>
      <c r="C8">
        <v>-30</v>
      </c>
      <c r="D8">
        <v>-30</v>
      </c>
    </row>
    <row r="9" spans="1:13" x14ac:dyDescent="0.3">
      <c r="A9" t="s">
        <v>68</v>
      </c>
    </row>
    <row r="10" spans="1:13" x14ac:dyDescent="0.3">
      <c r="A10" t="s">
        <v>69</v>
      </c>
      <c r="B10">
        <f>SUM(B2:B9)</f>
        <v>70</v>
      </c>
      <c r="C10">
        <f t="shared" ref="C10:J10" si="0">SUM(C2:C9)</f>
        <v>20</v>
      </c>
      <c r="D10">
        <f t="shared" si="0"/>
        <v>220</v>
      </c>
      <c r="E10">
        <f t="shared" si="0"/>
        <v>0</v>
      </c>
      <c r="F10">
        <f t="shared" si="0"/>
        <v>0</v>
      </c>
      <c r="G10">
        <f t="shared" si="0"/>
        <v>200</v>
      </c>
      <c r="H10">
        <f t="shared" si="0"/>
        <v>0</v>
      </c>
      <c r="I10">
        <f t="shared" si="0"/>
        <v>0</v>
      </c>
      <c r="J10">
        <f t="shared" si="0"/>
        <v>0</v>
      </c>
      <c r="K10">
        <f>SUM(K2:K9)</f>
        <v>0</v>
      </c>
      <c r="L10">
        <f t="shared" ref="L10" si="1">SUM(L2:L9)</f>
        <v>0</v>
      </c>
      <c r="M10">
        <f t="shared" ref="M10" si="2">SUM(M2:M9)</f>
        <v>0</v>
      </c>
    </row>
    <row r="12" spans="1:13" x14ac:dyDescent="0.3">
      <c r="A12" s="4" t="s">
        <v>70</v>
      </c>
    </row>
    <row r="13" spans="1:13" x14ac:dyDescent="0.3">
      <c r="A13" t="s">
        <v>71</v>
      </c>
      <c r="B13">
        <v>600</v>
      </c>
    </row>
    <row r="14" spans="1:13" x14ac:dyDescent="0.3">
      <c r="A14" t="s">
        <v>72</v>
      </c>
      <c r="B14">
        <v>-62</v>
      </c>
      <c r="C14">
        <v>-62</v>
      </c>
      <c r="D14">
        <v>-62</v>
      </c>
      <c r="E14">
        <v>-62</v>
      </c>
      <c r="F14">
        <v>-62</v>
      </c>
      <c r="G14">
        <v>-62</v>
      </c>
      <c r="H14">
        <v>-62</v>
      </c>
      <c r="I14">
        <v>-62</v>
      </c>
      <c r="J14">
        <v>-62</v>
      </c>
      <c r="K14">
        <v>-62</v>
      </c>
      <c r="L14">
        <v>-62</v>
      </c>
      <c r="M14">
        <v>-62</v>
      </c>
    </row>
    <row r="15" spans="1:13" x14ac:dyDescent="0.3">
      <c r="A15" t="s">
        <v>73</v>
      </c>
      <c r="E15">
        <v>500</v>
      </c>
    </row>
    <row r="16" spans="1:13" x14ac:dyDescent="0.3">
      <c r="A16" t="s">
        <v>74</v>
      </c>
      <c r="E16">
        <v>-50</v>
      </c>
    </row>
    <row r="17" spans="1:13" x14ac:dyDescent="0.3">
      <c r="A17" t="s">
        <v>78</v>
      </c>
      <c r="B17">
        <f>SUM(B13:B16)</f>
        <v>538</v>
      </c>
      <c r="C17">
        <f t="shared" ref="C17:M17" si="3">SUM(C13:C16)</f>
        <v>-62</v>
      </c>
      <c r="D17">
        <f t="shared" si="3"/>
        <v>-62</v>
      </c>
      <c r="E17">
        <f t="shared" si="3"/>
        <v>388</v>
      </c>
      <c r="F17">
        <f t="shared" si="3"/>
        <v>-62</v>
      </c>
      <c r="G17">
        <f t="shared" si="3"/>
        <v>-62</v>
      </c>
      <c r="H17">
        <f t="shared" si="3"/>
        <v>-62</v>
      </c>
      <c r="I17">
        <f t="shared" si="3"/>
        <v>-62</v>
      </c>
      <c r="J17">
        <f t="shared" si="3"/>
        <v>-62</v>
      </c>
      <c r="K17">
        <f t="shared" si="3"/>
        <v>-62</v>
      </c>
      <c r="L17">
        <f t="shared" si="3"/>
        <v>-62</v>
      </c>
      <c r="M17">
        <f t="shared" si="3"/>
        <v>-62</v>
      </c>
    </row>
    <row r="19" spans="1:13" x14ac:dyDescent="0.3">
      <c r="A19" s="4" t="s">
        <v>75</v>
      </c>
    </row>
    <row r="20" spans="1:13" x14ac:dyDescent="0.3">
      <c r="A20" t="s">
        <v>76</v>
      </c>
      <c r="C20">
        <v>-400</v>
      </c>
    </row>
    <row r="21" spans="1:13" x14ac:dyDescent="0.3">
      <c r="A21" t="s">
        <v>77</v>
      </c>
    </row>
    <row r="22" spans="1:13" x14ac:dyDescent="0.3">
      <c r="A22" t="s">
        <v>79</v>
      </c>
      <c r="B22">
        <f>SUM(B20:B21)</f>
        <v>0</v>
      </c>
      <c r="C22">
        <f t="shared" ref="C22:M22" si="4">SUM(C20:C21)</f>
        <v>-400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</row>
    <row r="24" spans="1:13" x14ac:dyDescent="0.3">
      <c r="A24" s="4" t="s">
        <v>81</v>
      </c>
      <c r="B24">
        <f>B10+B17+B22</f>
        <v>608</v>
      </c>
      <c r="C24">
        <f>C10+C17+C22</f>
        <v>-442</v>
      </c>
      <c r="D24">
        <f>D10+D17+D22</f>
        <v>158</v>
      </c>
      <c r="E24">
        <f>E10+E17+E22</f>
        <v>388</v>
      </c>
      <c r="F24">
        <f>F10+F17+F22</f>
        <v>-62</v>
      </c>
      <c r="G24">
        <f>G10+G17+G22</f>
        <v>138</v>
      </c>
      <c r="H24">
        <f>H10+H17+H22</f>
        <v>-62</v>
      </c>
    </row>
    <row r="26" spans="1:13" x14ac:dyDescent="0.3">
      <c r="A26" s="4" t="s">
        <v>80</v>
      </c>
      <c r="B26">
        <f>B24</f>
        <v>608</v>
      </c>
      <c r="C26" t="s">
        <v>82</v>
      </c>
      <c r="D26" t="e">
        <f t="shared" ref="D26:G26" si="5">C26+D24</f>
        <v>#VALUE!</v>
      </c>
      <c r="E26" t="e">
        <f t="shared" si="5"/>
        <v>#VALUE!</v>
      </c>
      <c r="F26" t="e">
        <f t="shared" si="5"/>
        <v>#VALUE!</v>
      </c>
      <c r="G26" t="e">
        <f t="shared" si="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Supuestos</vt:lpstr>
      <vt:lpstr>Estado de situación financiera</vt:lpstr>
      <vt:lpstr>Estado de resultados</vt:lpstr>
      <vt:lpstr>Flujos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calva</dc:creator>
  <cp:lastModifiedBy>calva</cp:lastModifiedBy>
  <dcterms:created xsi:type="dcterms:W3CDTF">2023-01-12T19:49:02Z</dcterms:created>
  <dcterms:modified xsi:type="dcterms:W3CDTF">2023-01-18T04:42:17Z</dcterms:modified>
</cp:coreProperties>
</file>