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ccionario de datos\"/>
    </mc:Choice>
  </mc:AlternateContent>
  <xr:revisionPtr revIDLastSave="0" documentId="13_ncr:1_{93333C9C-A2B7-4DDC-B70E-C607EAB7441F}" xr6:coauthVersionLast="47" xr6:coauthVersionMax="47" xr10:uidLastSave="{00000000-0000-0000-0000-000000000000}"/>
  <bookViews>
    <workbookView xWindow="-108" yWindow="-108" windowWidth="23256" windowHeight="12576" activeTab="4" xr2:uid="{1619E8B2-917D-49D2-A632-98112CEDB83D}"/>
  </bookViews>
  <sheets>
    <sheet name="Hoja4" sheetId="4" r:id="rId1"/>
    <sheet name="Hoja5" sheetId="5" r:id="rId2"/>
    <sheet name="Hoja3" sheetId="3" r:id="rId3"/>
    <sheet name="Hoja2" sheetId="2" r:id="rId4"/>
    <sheet name="Hoja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G3" i="5" s="1"/>
  <c r="H10" i="4"/>
  <c r="H9" i="4"/>
  <c r="H8" i="4"/>
  <c r="H7" i="4"/>
  <c r="H6" i="4"/>
  <c r="D12" i="4" s="1"/>
  <c r="E15" i="3"/>
  <c r="D15" i="3"/>
  <c r="C15" i="3"/>
  <c r="E14" i="3"/>
  <c r="D14" i="3"/>
  <c r="C14" i="3"/>
  <c r="E13" i="3"/>
  <c r="D13" i="3"/>
  <c r="C13" i="3"/>
  <c r="E12" i="3"/>
  <c r="D12" i="3"/>
  <c r="C12" i="3"/>
  <c r="F11" i="3"/>
  <c r="G11" i="3" s="1"/>
  <c r="F10" i="3"/>
  <c r="G10" i="3" s="1"/>
  <c r="G9" i="3"/>
  <c r="F9" i="3"/>
  <c r="F8" i="3"/>
  <c r="G8" i="3" s="1"/>
  <c r="G7" i="3"/>
  <c r="F7" i="3"/>
  <c r="F6" i="3"/>
  <c r="G6" i="3" s="1"/>
  <c r="G5" i="3"/>
  <c r="F5" i="3"/>
  <c r="G13" i="2"/>
  <c r="G12" i="2"/>
  <c r="G11" i="2"/>
  <c r="G9" i="2"/>
  <c r="G8" i="2"/>
  <c r="G7" i="2"/>
  <c r="G6" i="2"/>
  <c r="G5" i="2"/>
  <c r="G4" i="2"/>
  <c r="C18" i="1"/>
  <c r="E4" i="1"/>
  <c r="E5" i="1"/>
  <c r="E6" i="1"/>
  <c r="E7" i="1"/>
  <c r="E8" i="1"/>
  <c r="E9" i="1"/>
  <c r="E10" i="1"/>
  <c r="E12" i="1"/>
  <c r="E3" i="1"/>
  <c r="I3" i="5" l="1"/>
  <c r="L3" i="5" s="1"/>
  <c r="I7" i="5"/>
  <c r="L7" i="5" s="1"/>
  <c r="I11" i="5"/>
  <c r="L11" i="5" s="1"/>
  <c r="I4" i="5"/>
  <c r="L4" i="5" s="1"/>
  <c r="I8" i="5"/>
  <c r="L8" i="5" s="1"/>
  <c r="I12" i="5"/>
  <c r="L12" i="5" s="1"/>
  <c r="I5" i="5"/>
  <c r="L5" i="5" s="1"/>
  <c r="I9" i="5"/>
  <c r="L9" i="5"/>
  <c r="I13" i="5"/>
  <c r="L13" i="5" s="1"/>
  <c r="I6" i="5"/>
  <c r="L6" i="5" s="1"/>
  <c r="I10" i="5"/>
  <c r="L10" i="5" s="1"/>
  <c r="D11" i="4"/>
  <c r="N10" i="5" l="1"/>
  <c r="M10" i="5"/>
  <c r="N4" i="5"/>
  <c r="M4" i="5"/>
  <c r="N7" i="5"/>
  <c r="M7" i="5"/>
  <c r="N6" i="5"/>
  <c r="M6" i="5"/>
  <c r="N5" i="5"/>
  <c r="M5" i="5"/>
  <c r="N11" i="5"/>
  <c r="M11" i="5"/>
  <c r="N13" i="5"/>
  <c r="M13" i="5"/>
  <c r="N12" i="5"/>
  <c r="M12" i="5"/>
  <c r="N8" i="5"/>
  <c r="M8" i="5"/>
  <c r="N3" i="5"/>
  <c r="D17" i="5" s="1"/>
  <c r="M3" i="5"/>
  <c r="D16" i="5" s="1"/>
  <c r="D15" i="5"/>
  <c r="N9" i="5"/>
  <c r="M9" i="5"/>
</calcChain>
</file>

<file path=xl/sharedStrings.xml><?xml version="1.0" encoding="utf-8"?>
<sst xmlns="http://schemas.openxmlformats.org/spreadsheetml/2006/main" count="125" uniqueCount="102">
  <si>
    <t>CALIFICACIONES DE UN CURSO</t>
  </si>
  <si>
    <t>ALUMNO</t>
  </si>
  <si>
    <t>NOTA 1</t>
  </si>
  <si>
    <t>NOTA 2</t>
  </si>
  <si>
    <t>NOTA 3</t>
  </si>
  <si>
    <t>PROMEDIO</t>
  </si>
  <si>
    <t>ARANA, Facundo</t>
  </si>
  <si>
    <t>ECHARRI, Pablo</t>
  </si>
  <si>
    <t>FRANCHELA, Guillermo</t>
  </si>
  <si>
    <t>FURRIEL, Joaquín</t>
  </si>
  <si>
    <t>KRUM, Paola</t>
  </si>
  <si>
    <t>LOPILATO, Darío</t>
  </si>
  <si>
    <t>LOPILATO, Luisana</t>
  </si>
  <si>
    <t>OREIRO, Natalia</t>
  </si>
  <si>
    <t>PEÑA, Florencia</t>
  </si>
  <si>
    <t>SACCONE, Viviana</t>
  </si>
  <si>
    <r>
      <rPr>
        <b/>
        <i/>
        <sz val="10"/>
        <rFont val="Arial"/>
        <family val="2"/>
      </rPr>
      <t xml:space="preserve">Cantidad de
</t>
    </r>
    <r>
      <rPr>
        <b/>
        <i/>
        <sz val="10"/>
        <rFont val="Arial"/>
        <family val="2"/>
      </rPr>
      <t>alumnos:</t>
    </r>
  </si>
  <si>
    <r>
      <rPr>
        <b/>
        <i/>
        <sz val="10"/>
        <rFont val="Arial"/>
        <family val="2"/>
      </rPr>
      <t xml:space="preserve">Cant.alumnos sin
</t>
    </r>
    <r>
      <rPr>
        <b/>
        <i/>
        <sz val="10"/>
        <rFont val="Arial"/>
        <family val="2"/>
      </rPr>
      <t>notas:</t>
    </r>
  </si>
  <si>
    <r>
      <rPr>
        <b/>
        <i/>
        <sz val="10"/>
        <rFont val="Arial"/>
        <family val="2"/>
      </rPr>
      <t xml:space="preserve">Cant.alumnos
</t>
    </r>
    <r>
      <rPr>
        <b/>
        <i/>
        <sz val="10"/>
        <rFont val="Arial"/>
        <family val="2"/>
      </rPr>
      <t>aprobados:</t>
    </r>
  </si>
  <si>
    <r>
      <rPr>
        <b/>
        <i/>
        <sz val="10"/>
        <rFont val="Arial"/>
        <family val="2"/>
      </rPr>
      <t xml:space="preserve">Cant.alumnos
</t>
    </r>
    <r>
      <rPr>
        <b/>
        <i/>
        <sz val="10"/>
        <rFont val="Arial"/>
        <family val="2"/>
      </rPr>
      <t>desaprobados:</t>
    </r>
  </si>
  <si>
    <r>
      <rPr>
        <b/>
        <sz val="13"/>
        <rFont val="Cambria"/>
        <family val="1"/>
      </rPr>
      <t>Ejercicio 26</t>
    </r>
  </si>
  <si>
    <r>
      <rPr>
        <b/>
        <sz val="14"/>
        <color rgb="FF00FFFF"/>
        <rFont val="Arial"/>
        <family val="2"/>
      </rPr>
      <t>CAMPAMENTO</t>
    </r>
  </si>
  <si>
    <r>
      <rPr>
        <b/>
        <sz val="10"/>
        <rFont val="Arial"/>
        <family val="2"/>
      </rPr>
      <t>Edad (años)</t>
    </r>
  </si>
  <si>
    <r>
      <rPr>
        <b/>
        <sz val="10"/>
        <rFont val="Arial"/>
        <family val="2"/>
      </rPr>
      <t>Actividad Deseada</t>
    </r>
  </si>
  <si>
    <r>
      <rPr>
        <b/>
        <sz val="10"/>
        <color rgb="FFFFFFFF"/>
        <rFont val="Arial"/>
        <family val="2"/>
      </rPr>
      <t>Equitación</t>
    </r>
  </si>
  <si>
    <r>
      <rPr>
        <b/>
        <i/>
        <sz val="10"/>
        <rFont val="Arial"/>
        <family val="2"/>
      </rPr>
      <t>Cantidad de inscriptos:</t>
    </r>
  </si>
  <si>
    <t>Natación</t>
  </si>
  <si>
    <r>
      <rPr>
        <b/>
        <i/>
        <sz val="10"/>
        <rFont val="Arial"/>
        <family val="2"/>
      </rPr>
      <t>Cant. Niños de 8 años:</t>
    </r>
  </si>
  <si>
    <r>
      <rPr>
        <b/>
        <sz val="10"/>
        <color rgb="FFFFFFFF"/>
        <rFont val="Arial"/>
        <family val="2"/>
      </rPr>
      <t>Tenis</t>
    </r>
  </si>
  <si>
    <r>
      <rPr>
        <b/>
        <i/>
        <sz val="10"/>
        <rFont val="Arial"/>
        <family val="2"/>
      </rPr>
      <t>Cant.niños menores de 8 años:</t>
    </r>
  </si>
  <si>
    <r>
      <rPr>
        <b/>
        <i/>
        <sz val="10"/>
        <rFont val="Arial"/>
        <family val="2"/>
      </rPr>
      <t>Cant.niños que practicarán natación:</t>
    </r>
  </si>
  <si>
    <r>
      <rPr>
        <b/>
        <i/>
        <sz val="10"/>
        <rFont val="Arial"/>
        <family val="2"/>
      </rPr>
      <t>Cant.niños que practicarán tenis</t>
    </r>
  </si>
  <si>
    <r>
      <rPr>
        <b/>
        <i/>
        <sz val="10"/>
        <rFont val="Arial"/>
        <family val="2"/>
      </rPr>
      <t>Cant.niños que practicarán equitación:</t>
    </r>
  </si>
  <si>
    <r>
      <rPr>
        <b/>
        <i/>
        <sz val="10"/>
        <rFont val="Arial"/>
        <family val="2"/>
      </rPr>
      <t>Mayor edad registrada:</t>
    </r>
  </si>
  <si>
    <r>
      <rPr>
        <b/>
        <i/>
        <sz val="10"/>
        <rFont val="Arial"/>
        <family val="2"/>
      </rPr>
      <t>Menor edad registrada:</t>
    </r>
  </si>
  <si>
    <r>
      <rPr>
        <b/>
        <i/>
        <sz val="10"/>
        <rFont val="Arial"/>
        <family val="2"/>
      </rPr>
      <t>Promedio de edades:</t>
    </r>
  </si>
  <si>
    <r>
      <rPr>
        <b/>
        <sz val="10"/>
        <color rgb="FFFFFFFF"/>
        <rFont val="Arial"/>
        <family val="2"/>
      </rPr>
      <t>Natación</t>
    </r>
  </si>
  <si>
    <t>Equitación</t>
  </si>
  <si>
    <r>
      <rPr>
        <b/>
        <sz val="13"/>
        <rFont val="Cambria"/>
        <family val="1"/>
      </rPr>
      <t>Ejercicio 24</t>
    </r>
  </si>
  <si>
    <r>
      <rPr>
        <b/>
        <sz val="11"/>
        <rFont val="Calibri"/>
        <family val="1"/>
      </rPr>
      <t>Fecha actual</t>
    </r>
    <r>
      <rPr>
        <sz val="11"/>
        <rFont val="Calibri"/>
        <family val="1"/>
      </rPr>
      <t>:</t>
    </r>
  </si>
  <si>
    <r>
      <rPr>
        <sz val="11"/>
        <rFont val="Calibri"/>
        <family val="1"/>
      </rPr>
      <t>Turismo en Vacaciones 2009</t>
    </r>
  </si>
  <si>
    <t>Ciudades</t>
  </si>
  <si>
    <t>Mes de Enero</t>
  </si>
  <si>
    <t>Mes de Febrero</t>
  </si>
  <si>
    <t>Mes de Marzo</t>
  </si>
  <si>
    <t>Total por Ciudad</t>
  </si>
  <si>
    <t>Promedio por Ciudad</t>
  </si>
  <si>
    <r>
      <rPr>
        <sz val="10"/>
        <rFont val="Arial MT"/>
        <family val="2"/>
      </rPr>
      <t>Mar del Plata</t>
    </r>
  </si>
  <si>
    <r>
      <rPr>
        <sz val="10"/>
        <rFont val="Arial MT"/>
        <family val="2"/>
      </rPr>
      <t>Pinamar</t>
    </r>
  </si>
  <si>
    <r>
      <rPr>
        <sz val="10"/>
        <rFont val="Arial MT"/>
        <family val="2"/>
      </rPr>
      <t>Miramar</t>
    </r>
  </si>
  <si>
    <r>
      <rPr>
        <sz val="10"/>
        <rFont val="Arial MT"/>
        <family val="2"/>
      </rPr>
      <t>Punta del Este</t>
    </r>
  </si>
  <si>
    <r>
      <rPr>
        <sz val="10"/>
        <rFont val="Arial MT"/>
        <family val="2"/>
      </rPr>
      <t>Colonia</t>
    </r>
  </si>
  <si>
    <r>
      <rPr>
        <sz val="10"/>
        <rFont val="Arial MT"/>
        <family val="2"/>
      </rPr>
      <t>Camboriu</t>
    </r>
  </si>
  <si>
    <r>
      <rPr>
        <sz val="10"/>
        <rFont val="Arial MT"/>
        <family val="2"/>
      </rPr>
      <t>Buzios</t>
    </r>
  </si>
  <si>
    <r>
      <rPr>
        <sz val="10"/>
        <rFont val="Times New Roman"/>
        <family val="1"/>
      </rPr>
      <t>Total Mensual</t>
    </r>
  </si>
  <si>
    <r>
      <rPr>
        <sz val="10"/>
        <rFont val="Times New Roman"/>
        <family val="1"/>
      </rPr>
      <t>Promedio</t>
    </r>
  </si>
  <si>
    <r>
      <rPr>
        <sz val="10"/>
        <rFont val="Times New Roman"/>
        <family val="1"/>
      </rPr>
      <t>Maximo</t>
    </r>
  </si>
  <si>
    <r>
      <rPr>
        <sz val="10"/>
        <rFont val="Times New Roman"/>
        <family val="1"/>
      </rPr>
      <t>Minimo</t>
    </r>
  </si>
  <si>
    <r>
      <rPr>
        <b/>
        <sz val="8"/>
        <rFont val="Arial"/>
        <family val="2"/>
      </rPr>
      <t>Total de turistas en Argentina</t>
    </r>
  </si>
  <si>
    <r>
      <rPr>
        <b/>
        <sz val="8"/>
        <rFont val="Arial"/>
        <family val="2"/>
      </rPr>
      <t>Promedio Argentina</t>
    </r>
  </si>
  <si>
    <r>
      <rPr>
        <b/>
        <sz val="8"/>
        <rFont val="Arial"/>
        <family val="2"/>
      </rPr>
      <t>Total de turistas en Uruguay</t>
    </r>
  </si>
  <si>
    <r>
      <rPr>
        <b/>
        <sz val="8"/>
        <rFont val="Arial"/>
        <family val="2"/>
      </rPr>
      <t>Promedio Uruguay</t>
    </r>
  </si>
  <si>
    <r>
      <rPr>
        <b/>
        <sz val="8"/>
        <rFont val="Arial"/>
        <family val="2"/>
      </rPr>
      <t>Total de turistas en Brasil</t>
    </r>
  </si>
  <si>
    <r>
      <rPr>
        <b/>
        <sz val="8"/>
        <rFont val="Arial"/>
        <family val="2"/>
      </rPr>
      <t>Promedio Brasil</t>
    </r>
  </si>
  <si>
    <r>
      <rPr>
        <b/>
        <sz val="13"/>
        <rFont val="Cambria"/>
        <family val="1"/>
      </rPr>
      <t xml:space="preserve">Ejercicio 22
</t>
    </r>
    <r>
      <rPr>
        <b/>
        <i/>
        <sz val="14"/>
        <color rgb="FFFF0000"/>
        <rFont val="Arial"/>
        <family val="2"/>
      </rPr>
      <t>PLANILLA DE NOTAS DE ALUMNOS</t>
    </r>
  </si>
  <si>
    <r>
      <rPr>
        <b/>
        <sz val="8"/>
        <rFont val="Tahoma"/>
        <family val="2"/>
      </rPr>
      <t>INGRESA LA FECHA DE HOY</t>
    </r>
  </si>
  <si>
    <r>
      <rPr>
        <b/>
        <sz val="12"/>
        <color rgb="FFFFFF99"/>
        <rFont val="Arial"/>
        <family val="2"/>
      </rPr>
      <t>NOTAS DE INFORMÁTICA</t>
    </r>
  </si>
  <si>
    <r>
      <rPr>
        <b/>
        <sz val="10"/>
        <rFont val="Arial"/>
        <family val="2"/>
      </rPr>
      <t>ALUMNOS</t>
    </r>
  </si>
  <si>
    <r>
      <rPr>
        <b/>
        <sz val="10"/>
        <rFont val="Arial"/>
        <family val="2"/>
      </rPr>
      <t xml:space="preserve">TRABAJOS
</t>
    </r>
    <r>
      <rPr>
        <b/>
        <sz val="10"/>
        <rFont val="Arial"/>
        <family val="2"/>
      </rPr>
      <t>PRÁCTICOS</t>
    </r>
  </si>
  <si>
    <r>
      <rPr>
        <b/>
        <sz val="10"/>
        <rFont val="Arial"/>
        <family val="2"/>
      </rPr>
      <t>EVALUACIÓN</t>
    </r>
  </si>
  <si>
    <r>
      <rPr>
        <b/>
        <sz val="10"/>
        <rFont val="Arial"/>
        <family val="2"/>
      </rPr>
      <t>PROMEDIO</t>
    </r>
  </si>
  <si>
    <r>
      <rPr>
        <sz val="10"/>
        <rFont val="Arial MT"/>
        <family val="2"/>
      </rPr>
      <t>ABÁLSAMO, Elena</t>
    </r>
  </si>
  <si>
    <r>
      <rPr>
        <sz val="10"/>
        <rFont val="Arial MT"/>
        <family val="2"/>
      </rPr>
      <t>ALETTO, Emiliano</t>
    </r>
  </si>
  <si>
    <r>
      <rPr>
        <sz val="10"/>
        <rFont val="Arial MT"/>
        <family val="2"/>
      </rPr>
      <t>MARTÍNEZ, Fernando</t>
    </r>
  </si>
  <si>
    <r>
      <rPr>
        <sz val="10"/>
        <rFont val="Arial MT"/>
        <family val="2"/>
      </rPr>
      <t>VARANGOT, Juan</t>
    </r>
  </si>
  <si>
    <r>
      <rPr>
        <sz val="10"/>
        <rFont val="Arial MT"/>
        <family val="2"/>
      </rPr>
      <t>VIDELA, Fernanda</t>
    </r>
  </si>
  <si>
    <r>
      <rPr>
        <b/>
        <sz val="10"/>
        <rFont val="Arial"/>
        <family val="2"/>
      </rPr>
      <t>Mayor promedio:</t>
    </r>
  </si>
  <si>
    <r>
      <rPr>
        <b/>
        <sz val="10"/>
        <rFont val="Arial"/>
        <family val="2"/>
      </rPr>
      <t>Menor promedio:</t>
    </r>
  </si>
  <si>
    <r>
      <rPr>
        <b/>
        <i/>
        <sz val="16.5"/>
        <color rgb="FF993366"/>
        <rFont val="Verdana"/>
        <family val="2"/>
      </rPr>
      <t>AUTOMÓVILES</t>
    </r>
  </si>
  <si>
    <r>
      <rPr>
        <b/>
        <sz val="9"/>
        <rFont val="Arial"/>
        <family val="2"/>
      </rPr>
      <t>MARCA</t>
    </r>
  </si>
  <si>
    <r>
      <rPr>
        <b/>
        <sz val="9"/>
        <rFont val="Arial"/>
        <family val="2"/>
      </rPr>
      <t>PRECIO</t>
    </r>
  </si>
  <si>
    <r>
      <rPr>
        <b/>
        <sz val="9"/>
        <rFont val="Arial"/>
        <family val="2"/>
      </rPr>
      <t>IVA 21%</t>
    </r>
  </si>
  <si>
    <r>
      <rPr>
        <b/>
        <sz val="9"/>
        <rFont val="Arial"/>
        <family val="2"/>
      </rPr>
      <t>PRECIO CONTADO</t>
    </r>
  </si>
  <si>
    <r>
      <rPr>
        <b/>
        <sz val="9"/>
        <rFont val="Arial"/>
        <family val="2"/>
      </rPr>
      <t>INTERÉS 10%</t>
    </r>
  </si>
  <si>
    <r>
      <rPr>
        <b/>
        <sz val="9"/>
        <rFont val="Arial"/>
        <family val="2"/>
      </rPr>
      <t xml:space="preserve">PRECIO
</t>
    </r>
    <r>
      <rPr>
        <b/>
        <sz val="9"/>
        <rFont val="Arial"/>
        <family val="2"/>
      </rPr>
      <t>CON INTERÉS</t>
    </r>
  </si>
  <si>
    <r>
      <rPr>
        <b/>
        <sz val="9"/>
        <rFont val="Arial"/>
        <family val="2"/>
      </rPr>
      <t>VALOR EN 24 CUOTAS</t>
    </r>
  </si>
  <si>
    <r>
      <rPr>
        <b/>
        <sz val="9"/>
        <rFont val="Arial"/>
        <family val="2"/>
      </rPr>
      <t>VALOR EN 36 CUOTAS</t>
    </r>
  </si>
  <si>
    <r>
      <rPr>
        <b/>
        <sz val="9"/>
        <rFont val="Arial"/>
        <family val="2"/>
      </rPr>
      <t>Chevrolet Corsa City</t>
    </r>
  </si>
  <si>
    <r>
      <rPr>
        <b/>
        <sz val="9"/>
        <rFont val="Arial"/>
        <family val="2"/>
      </rPr>
      <t>Citroen C4</t>
    </r>
  </si>
  <si>
    <r>
      <rPr>
        <b/>
        <sz val="9"/>
        <rFont val="Arial"/>
        <family val="2"/>
      </rPr>
      <t>Fiat Palio Weekend</t>
    </r>
  </si>
  <si>
    <r>
      <rPr>
        <b/>
        <sz val="9"/>
        <rFont val="Arial"/>
        <family val="2"/>
      </rPr>
      <t>Fiat Siena</t>
    </r>
  </si>
  <si>
    <r>
      <rPr>
        <b/>
        <sz val="9"/>
        <rFont val="Arial"/>
        <family val="2"/>
      </rPr>
      <t>Ford Explorer XLT 4x4</t>
    </r>
  </si>
  <si>
    <r>
      <rPr>
        <b/>
        <sz val="9"/>
        <rFont val="Arial"/>
        <family val="2"/>
      </rPr>
      <t>Ford Ranger XLT 4x4</t>
    </r>
  </si>
  <si>
    <r>
      <rPr>
        <b/>
        <sz val="9"/>
        <rFont val="Arial"/>
        <family val="2"/>
      </rPr>
      <t>Peugeot 306</t>
    </r>
  </si>
  <si>
    <r>
      <rPr>
        <b/>
        <sz val="9"/>
        <rFont val="Arial"/>
        <family val="2"/>
      </rPr>
      <t>Renault Laguna</t>
    </r>
  </si>
  <si>
    <r>
      <rPr>
        <b/>
        <sz val="9"/>
        <rFont val="Arial"/>
        <family val="2"/>
      </rPr>
      <t>Suzuki Fun</t>
    </r>
  </si>
  <si>
    <r>
      <rPr>
        <b/>
        <sz val="9"/>
        <rFont val="Arial"/>
        <family val="2"/>
      </rPr>
      <t>Volkswagen Gol</t>
    </r>
  </si>
  <si>
    <r>
      <rPr>
        <b/>
        <sz val="9"/>
        <rFont val="Arial"/>
        <family val="2"/>
      </rPr>
      <t>Volkswagen Suran</t>
    </r>
  </si>
  <si>
    <r>
      <rPr>
        <b/>
        <i/>
        <sz val="9"/>
        <rFont val="Arial"/>
        <family val="2"/>
      </rPr>
      <t>TOTALES</t>
    </r>
  </si>
  <si>
    <r>
      <rPr>
        <b/>
        <sz val="9"/>
        <rFont val="Arial"/>
        <family val="2"/>
      </rPr>
      <t xml:space="preserve">Mayor precio con
</t>
    </r>
    <r>
      <rPr>
        <b/>
        <sz val="9"/>
        <rFont val="Arial"/>
        <family val="2"/>
      </rPr>
      <t>interés</t>
    </r>
  </si>
  <si>
    <r>
      <rPr>
        <b/>
        <sz val="9"/>
        <rFont val="Arial"/>
        <family val="2"/>
      </rPr>
      <t xml:space="preserve">Promedio valor en 24
</t>
    </r>
    <r>
      <rPr>
        <b/>
        <sz val="9"/>
        <rFont val="Arial"/>
        <family val="2"/>
      </rPr>
      <t>cuotas</t>
    </r>
  </si>
  <si>
    <r>
      <rPr>
        <b/>
        <sz val="9"/>
        <rFont val="Arial"/>
        <family val="2"/>
      </rPr>
      <t xml:space="preserve">Promedio valor en 36
</t>
    </r>
    <r>
      <rPr>
        <b/>
        <sz val="9"/>
        <rFont val="Arial"/>
        <family val="2"/>
      </rPr>
      <t>cuotas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</si>
</sst>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[$-F800]dddd\,\ mmmm\ dd\,\ yyyy"/>
    <numFmt numFmtId="166" formatCode="\$\ #,##0.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name val="Arial"/>
      <family val="2"/>
    </font>
    <font>
      <b/>
      <sz val="13"/>
      <name val="Cambria"/>
      <family val="1"/>
    </font>
    <font>
      <b/>
      <sz val="14"/>
      <name val="Arial"/>
      <family val="2"/>
    </font>
    <font>
      <b/>
      <sz val="14"/>
      <color rgb="FF00FFFF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1"/>
      <name val="Calibri"/>
      <family val="1"/>
    </font>
    <font>
      <sz val="11"/>
      <name val="Calibri"/>
      <family val="1"/>
    </font>
    <font>
      <sz val="10"/>
      <name val="Arial MT"/>
    </font>
    <font>
      <sz val="11"/>
      <name val="Calibri"/>
      <family val="2"/>
    </font>
    <font>
      <b/>
      <sz val="10"/>
      <name val="Times New Roman"/>
      <family val="1"/>
    </font>
    <font>
      <sz val="10"/>
      <name val="Arial MT"/>
      <family val="2"/>
    </font>
    <font>
      <sz val="10"/>
      <color rgb="FF000000"/>
      <name val="Arial MT"/>
      <family val="2"/>
    </font>
    <font>
      <sz val="10"/>
      <name val="Times New Roman"/>
      <family val="1"/>
    </font>
    <font>
      <b/>
      <sz val="8"/>
      <name val="Arial"/>
      <family val="2"/>
    </font>
    <font>
      <b/>
      <i/>
      <sz val="14"/>
      <color rgb="FFFF0000"/>
      <name val="Arial"/>
      <family val="2"/>
    </font>
    <font>
      <b/>
      <sz val="8"/>
      <name val="Tahoma"/>
      <family val="2"/>
    </font>
    <font>
      <b/>
      <sz val="12"/>
      <name val="Arial"/>
      <family val="2"/>
    </font>
    <font>
      <b/>
      <sz val="12"/>
      <color rgb="FFFFFF99"/>
      <name val="Arial"/>
      <family val="2"/>
    </font>
    <font>
      <b/>
      <i/>
      <sz val="16.5"/>
      <name val="Verdana"/>
      <family val="2"/>
    </font>
    <font>
      <b/>
      <i/>
      <sz val="16.5"/>
      <color rgb="FF993366"/>
      <name val="Verdana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i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</patternFill>
    </fill>
    <fill>
      <patternFill patternType="solid">
        <fgColor rgb="FF003366"/>
      </patternFill>
    </fill>
    <fill>
      <patternFill patternType="solid">
        <fgColor rgb="FFFFFF99"/>
      </patternFill>
    </fill>
    <fill>
      <patternFill patternType="solid">
        <fgColor rgb="FF008080"/>
      </patternFill>
    </fill>
    <fill>
      <patternFill patternType="solid">
        <fgColor rgb="FFFFCC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E0"/>
      </patternFill>
    </fill>
    <fill>
      <patternFill patternType="solid">
        <fgColor rgb="FF339966"/>
      </patternFill>
    </fill>
    <fill>
      <patternFill patternType="solid">
        <fgColor rgb="FFC0C0C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3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5" borderId="5" xfId="0" applyFont="1" applyFill="1" applyBorder="1" applyAlignment="1">
      <alignment horizontal="left" vertical="top" wrapText="1" indent="1"/>
    </xf>
    <xf numFmtId="1" fontId="8" fillId="6" borderId="5" xfId="0" applyNumberFormat="1" applyFont="1" applyFill="1" applyBorder="1" applyAlignment="1">
      <alignment horizontal="right" vertical="top" shrinkToFit="1"/>
    </xf>
    <xf numFmtId="0" fontId="3" fillId="0" borderId="5" xfId="0" applyFont="1" applyBorder="1" applyAlignment="1">
      <alignment horizontal="left" vertical="top" wrapText="1"/>
    </xf>
    <xf numFmtId="0" fontId="0" fillId="7" borderId="5" xfId="0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1" fontId="0" fillId="7" borderId="5" xfId="0" applyNumberFormat="1" applyFill="1" applyBorder="1" applyAlignment="1">
      <alignment horizontal="left" wrapText="1"/>
    </xf>
    <xf numFmtId="165" fontId="0" fillId="3" borderId="0" xfId="0" applyNumberFormat="1" applyFill="1" applyAlignment="1">
      <alignment horizontal="left" vertical="top" wrapText="1"/>
    </xf>
    <xf numFmtId="0" fontId="13" fillId="8" borderId="3" xfId="0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right" vertical="top" shrinkToFit="1"/>
    </xf>
    <xf numFmtId="1" fontId="15" fillId="0" borderId="3" xfId="0" applyNumberFormat="1" applyFont="1" applyBorder="1" applyAlignment="1">
      <alignment vertical="top" shrinkToFit="1"/>
    </xf>
    <xf numFmtId="1" fontId="0" fillId="3" borderId="8" xfId="0" applyNumberFormat="1" applyFill="1" applyBorder="1" applyAlignment="1">
      <alignment horizontal="left" wrapText="1"/>
    </xf>
    <xf numFmtId="1" fontId="0" fillId="3" borderId="3" xfId="0" applyNumberFormat="1" applyFill="1" applyBorder="1" applyAlignment="1">
      <alignment horizontal="left" wrapText="1"/>
    </xf>
    <xf numFmtId="1" fontId="0" fillId="3" borderId="3" xfId="0" applyNumberFormat="1" applyFill="1" applyBorder="1" applyAlignment="1">
      <alignment wrapText="1"/>
    </xf>
    <xf numFmtId="1" fontId="0" fillId="3" borderId="1" xfId="0" applyNumberFormat="1" applyFill="1" applyBorder="1" applyAlignment="1">
      <alignment horizontal="left" wrapText="1"/>
    </xf>
    <xf numFmtId="1" fontId="0" fillId="3" borderId="10" xfId="0" applyNumberFormat="1" applyFill="1" applyBorder="1" applyAlignment="1">
      <alignment horizontal="left" wrapText="1"/>
    </xf>
    <xf numFmtId="0" fontId="0" fillId="3" borderId="3" xfId="0" applyFill="1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3" borderId="5" xfId="0" applyFill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 indent="1"/>
    </xf>
    <xf numFmtId="14" fontId="0" fillId="3" borderId="0" xfId="0" applyNumberFormat="1" applyFill="1" applyAlignment="1">
      <alignment horizontal="left" wrapText="1"/>
    </xf>
    <xf numFmtId="0" fontId="24" fillId="11" borderId="5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top" wrapText="1"/>
    </xf>
    <xf numFmtId="0" fontId="24" fillId="11" borderId="5" xfId="0" applyFont="1" applyFill="1" applyBorder="1" applyAlignment="1">
      <alignment horizontal="left" vertical="top" wrapText="1"/>
    </xf>
    <xf numFmtId="166" fontId="25" fillId="0" borderId="5" xfId="0" applyNumberFormat="1" applyFont="1" applyBorder="1" applyAlignment="1">
      <alignment horizontal="center" vertical="top" shrinkToFit="1"/>
    </xf>
    <xf numFmtId="0" fontId="24" fillId="5" borderId="5" xfId="0" applyFont="1" applyFill="1" applyBorder="1" applyAlignment="1">
      <alignment horizontal="center" vertical="top" wrapText="1"/>
    </xf>
    <xf numFmtId="166" fontId="24" fillId="5" borderId="5" xfId="0" applyNumberFormat="1" applyFont="1" applyFill="1" applyBorder="1" applyAlignment="1">
      <alignment horizontal="center" vertical="top" wrapText="1"/>
    </xf>
    <xf numFmtId="0" fontId="24" fillId="5" borderId="5" xfId="0" applyFont="1" applyFill="1" applyBorder="1" applyAlignment="1">
      <alignment horizontal="center" vertical="center" wrapText="1"/>
    </xf>
    <xf numFmtId="166" fontId="24" fillId="5" borderId="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" fontId="7" fillId="5" borderId="1" xfId="0" applyNumberFormat="1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1" fontId="15" fillId="0" borderId="1" xfId="0" applyNumberFormat="1" applyFont="1" applyBorder="1" applyAlignment="1">
      <alignment horizontal="right" vertical="top" shrinkToFit="1"/>
    </xf>
    <xf numFmtId="1" fontId="15" fillId="0" borderId="2" xfId="0" applyNumberFormat="1" applyFont="1" applyBorder="1" applyAlignment="1">
      <alignment horizontal="right" vertical="top" shrinkToFit="1"/>
    </xf>
    <xf numFmtId="0" fontId="7" fillId="5" borderId="11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 indent="2"/>
    </xf>
    <xf numFmtId="0" fontId="19" fillId="9" borderId="1" xfId="0" applyFont="1" applyFill="1" applyBorder="1" applyAlignment="1">
      <alignment horizontal="left" vertical="top" wrapText="1"/>
    </xf>
    <xf numFmtId="0" fontId="19" fillId="9" borderId="2" xfId="0" applyFont="1" applyFill="1" applyBorder="1" applyAlignment="1">
      <alignment horizontal="left" vertical="top" wrapText="1"/>
    </xf>
    <xf numFmtId="0" fontId="20" fillId="10" borderId="4" xfId="0" applyFont="1" applyFill="1" applyBorder="1" applyAlignment="1">
      <alignment horizontal="left" vertical="top" wrapText="1" indent="11"/>
    </xf>
    <xf numFmtId="0" fontId="7" fillId="2" borderId="1" xfId="0" applyFont="1" applyFill="1" applyBorder="1" applyAlignment="1">
      <alignment horizontal="left" vertical="top" wrapText="1" indent="4"/>
    </xf>
    <xf numFmtId="0" fontId="7" fillId="2" borderId="11" xfId="0" applyFont="1" applyFill="1" applyBorder="1" applyAlignment="1">
      <alignment horizontal="left" vertical="top" wrapText="1" indent="4"/>
    </xf>
    <xf numFmtId="0" fontId="7" fillId="2" borderId="2" xfId="0" applyFont="1" applyFill="1" applyBorder="1" applyAlignment="1">
      <alignment horizontal="left" vertical="top" wrapText="1" indent="4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 indent="8"/>
    </xf>
    <xf numFmtId="0" fontId="26" fillId="0" borderId="11" xfId="0" applyFont="1" applyBorder="1" applyAlignment="1">
      <alignment horizontal="left" vertical="top" wrapText="1" indent="8"/>
    </xf>
    <xf numFmtId="0" fontId="26" fillId="0" borderId="2" xfId="0" applyFont="1" applyBorder="1" applyAlignment="1">
      <alignment horizontal="left" vertical="top" wrapText="1" indent="8"/>
    </xf>
    <xf numFmtId="164" fontId="24" fillId="5" borderId="1" xfId="1" applyFont="1" applyFill="1" applyBorder="1" applyAlignment="1">
      <alignment horizontal="center" vertical="top" wrapText="1"/>
    </xf>
    <xf numFmtId="164" fontId="24" fillId="5" borderId="2" xfId="1" applyFont="1" applyFill="1" applyBorder="1" applyAlignment="1">
      <alignment horizontal="center" vertical="top" wrapText="1"/>
    </xf>
    <xf numFmtId="166" fontId="24" fillId="5" borderId="1" xfId="0" applyNumberFormat="1" applyFont="1" applyFill="1" applyBorder="1" applyAlignment="1">
      <alignment horizontal="right" vertical="top" wrapText="1" indent="3"/>
    </xf>
    <xf numFmtId="0" fontId="24" fillId="5" borderId="2" xfId="0" applyFont="1" applyFill="1" applyBorder="1" applyAlignment="1">
      <alignment horizontal="right" vertical="top" wrapText="1" indent="3"/>
    </xf>
    <xf numFmtId="0" fontId="24" fillId="5" borderId="1" xfId="0" applyFont="1" applyFill="1" applyBorder="1" applyAlignment="1">
      <alignment horizontal="center" vertical="top" wrapText="1"/>
    </xf>
    <xf numFmtId="0" fontId="24" fillId="5" borderId="11" xfId="0" applyFont="1" applyFill="1" applyBorder="1" applyAlignment="1">
      <alignment horizontal="center" vertical="top" wrapText="1"/>
    </xf>
    <xf numFmtId="0" fontId="24" fillId="5" borderId="2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left" vertical="top" wrapText="1"/>
    </xf>
    <xf numFmtId="0" fontId="22" fillId="11" borderId="1" xfId="0" applyFont="1" applyFill="1" applyBorder="1" applyAlignment="1">
      <alignment horizontal="center" vertical="top" wrapText="1"/>
    </xf>
    <xf numFmtId="0" fontId="22" fillId="11" borderId="11" xfId="0" applyFont="1" applyFill="1" applyBorder="1" applyAlignment="1">
      <alignment horizontal="center" vertical="top" wrapText="1"/>
    </xf>
    <xf numFmtId="0" fontId="22" fillId="11" borderId="2" xfId="0" applyFont="1" applyFill="1" applyBorder="1" applyAlignment="1">
      <alignment horizontal="center" vertical="top" wrapText="1"/>
    </xf>
    <xf numFmtId="0" fontId="24" fillId="11" borderId="1" xfId="0" applyFont="1" applyFill="1" applyBorder="1" applyAlignment="1">
      <alignment horizontal="center" vertical="center" wrapText="1"/>
    </xf>
    <xf numFmtId="0" fontId="24" fillId="11" borderId="11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left" vertical="top" wrapText="1"/>
    </xf>
    <xf numFmtId="0" fontId="24" fillId="11" borderId="2" xfId="0" applyFont="1" applyFill="1" applyBorder="1" applyAlignment="1">
      <alignment horizontal="left" vertical="top" wrapText="1"/>
    </xf>
    <xf numFmtId="0" fontId="24" fillId="11" borderId="1" xfId="0" applyFont="1" applyFill="1" applyBorder="1" applyAlignment="1">
      <alignment horizontal="left" vertical="top" wrapText="1" indent="1"/>
    </xf>
    <xf numFmtId="0" fontId="24" fillId="11" borderId="11" xfId="0" applyFont="1" applyFill="1" applyBorder="1" applyAlignment="1">
      <alignment horizontal="left" vertical="top" wrapText="1" indent="1"/>
    </xf>
    <xf numFmtId="0" fontId="24" fillId="11" borderId="2" xfId="0" applyFont="1" applyFill="1" applyBorder="1" applyAlignment="1">
      <alignment horizontal="left" vertical="top" wrapText="1" indent="1"/>
    </xf>
    <xf numFmtId="0" fontId="17" fillId="0" borderId="1" xfId="0" applyFont="1" applyBorder="1" applyAlignment="1">
      <alignment horizontal="left" vertical="top" wrapText="1" indent="1"/>
    </xf>
    <xf numFmtId="0" fontId="17" fillId="0" borderId="2" xfId="0" applyFont="1" applyBorder="1" applyAlignment="1">
      <alignment horizontal="left" vertical="top" wrapText="1" indent="1"/>
    </xf>
    <xf numFmtId="0" fontId="0" fillId="3" borderId="6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11" xfId="0" applyBorder="1" applyAlignment="1">
      <alignment horizontal="left" wrapText="1"/>
    </xf>
    <xf numFmtId="0" fontId="11" fillId="0" borderId="3" xfId="0" applyFont="1" applyBorder="1" applyAlignment="1">
      <alignment horizontal="left" vertical="top" wrapText="1"/>
    </xf>
    <xf numFmtId="1" fontId="0" fillId="0" borderId="3" xfId="0" applyNumberForma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 indent="2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 indent="3"/>
    </xf>
    <xf numFmtId="0" fontId="7" fillId="5" borderId="1" xfId="0" applyFont="1" applyFill="1" applyBorder="1" applyAlignment="1">
      <alignment horizontal="left" vertical="top" wrapText="1" indent="2"/>
    </xf>
    <xf numFmtId="0" fontId="7" fillId="5" borderId="2" xfId="0" applyFont="1" applyFill="1" applyBorder="1" applyAlignment="1">
      <alignment horizontal="left" vertical="top" wrapText="1" indent="2"/>
    </xf>
    <xf numFmtId="0" fontId="0" fillId="0" borderId="7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1124966</xdr:colOff>
      <xdr:row>15</xdr:row>
      <xdr:rowOff>166128</xdr:rowOff>
    </xdr:from>
    <xdr:ext cx="6350" cy="876935"/>
    <xdr:sp macro="" textlink="">
      <xdr:nvSpPr>
        <xdr:cNvPr id="2" name="Shape 100">
          <a:extLst>
            <a:ext uri="{FF2B5EF4-FFF2-40B4-BE49-F238E27FC236}">
              <a16:creationId xmlns:a16="http://schemas.microsoft.com/office/drawing/2014/main" id="{719EAF90-C725-49A3-BCBA-B94FC0CD2AD1}"/>
            </a:ext>
          </a:extLst>
        </xdr:cNvPr>
        <xdr:cNvSpPr/>
      </xdr:nvSpPr>
      <xdr:spPr>
        <a:xfrm>
          <a:off x="5115941" y="3623703"/>
          <a:ext cx="6350" cy="876935"/>
        </a:xfrm>
        <a:custGeom>
          <a:avLst/>
          <a:gdLst/>
          <a:ahLst/>
          <a:cxnLst/>
          <a:rect l="0" t="0" r="0" b="0"/>
          <a:pathLst>
            <a:path w="6350" h="876935">
              <a:moveTo>
                <a:pt x="6096" y="583946"/>
              </a:moveTo>
              <a:lnTo>
                <a:pt x="0" y="583946"/>
              </a:lnTo>
              <a:lnTo>
                <a:pt x="0" y="590029"/>
              </a:lnTo>
              <a:lnTo>
                <a:pt x="0" y="876541"/>
              </a:lnTo>
              <a:lnTo>
                <a:pt x="6096" y="876541"/>
              </a:lnTo>
              <a:lnTo>
                <a:pt x="6096" y="590029"/>
              </a:lnTo>
              <a:lnTo>
                <a:pt x="6096" y="583946"/>
              </a:lnTo>
              <a:close/>
            </a:path>
            <a:path w="6350" h="876935">
              <a:moveTo>
                <a:pt x="6096" y="297116"/>
              </a:moveTo>
              <a:lnTo>
                <a:pt x="0" y="297116"/>
              </a:lnTo>
              <a:lnTo>
                <a:pt x="0" y="583933"/>
              </a:lnTo>
              <a:lnTo>
                <a:pt x="6096" y="583933"/>
              </a:lnTo>
              <a:lnTo>
                <a:pt x="6096" y="297116"/>
              </a:lnTo>
              <a:close/>
            </a:path>
            <a:path w="6350" h="876935">
              <a:moveTo>
                <a:pt x="6096" y="0"/>
              </a:moveTo>
              <a:lnTo>
                <a:pt x="0" y="0"/>
              </a:lnTo>
              <a:lnTo>
                <a:pt x="0" y="6083"/>
              </a:lnTo>
              <a:lnTo>
                <a:pt x="0" y="291071"/>
              </a:lnTo>
              <a:lnTo>
                <a:pt x="6096" y="291071"/>
              </a:lnTo>
              <a:lnTo>
                <a:pt x="6096" y="6083"/>
              </a:lnTo>
              <a:lnTo>
                <a:pt x="60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800F-777F-4291-8F77-36DBEFECE07F}">
  <dimension ref="A1:O12"/>
  <sheetViews>
    <sheetView workbookViewId="0">
      <selection activeCell="B18" sqref="B18"/>
    </sheetView>
  </sheetViews>
  <sheetFormatPr baseColWidth="10" defaultRowHeight="14.4"/>
  <sheetData>
    <row r="1" spans="1:15">
      <c r="A1" s="45" t="s">
        <v>64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>
      <c r="A2" s="46" t="s">
        <v>65</v>
      </c>
      <c r="B2" s="4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25">
        <v>44884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6">
      <c r="A4" s="48" t="s">
        <v>66</v>
      </c>
      <c r="B4" s="48"/>
      <c r="C4" s="48"/>
      <c r="D4" s="48"/>
      <c r="E4" s="48"/>
      <c r="F4" s="48"/>
      <c r="G4" s="48"/>
      <c r="H4" s="48"/>
      <c r="I4" s="48"/>
      <c r="J4" s="48"/>
      <c r="K4" s="3"/>
      <c r="L4" s="3"/>
      <c r="M4" s="3"/>
      <c r="N4" s="3"/>
      <c r="O4" s="3"/>
    </row>
    <row r="5" spans="1:15">
      <c r="A5" s="49" t="s">
        <v>67</v>
      </c>
      <c r="B5" s="50"/>
      <c r="C5" s="51"/>
      <c r="D5" s="52" t="s">
        <v>68</v>
      </c>
      <c r="E5" s="53"/>
      <c r="F5" s="54" t="s">
        <v>69</v>
      </c>
      <c r="G5" s="55"/>
      <c r="H5" s="56" t="s">
        <v>70</v>
      </c>
      <c r="I5" s="57"/>
      <c r="J5" s="58"/>
      <c r="K5" s="3"/>
      <c r="L5" s="3"/>
      <c r="M5" s="3"/>
      <c r="N5" s="3"/>
      <c r="O5" s="3"/>
    </row>
    <row r="6" spans="1:15">
      <c r="A6" s="39" t="s">
        <v>71</v>
      </c>
      <c r="B6" s="40"/>
      <c r="C6" s="41"/>
      <c r="D6" s="42">
        <v>7</v>
      </c>
      <c r="E6" s="43"/>
      <c r="F6" s="42">
        <v>7</v>
      </c>
      <c r="G6" s="43"/>
      <c r="H6" s="37">
        <f>AVERAGE(D6:G6)</f>
        <v>7</v>
      </c>
      <c r="I6" s="44"/>
      <c r="J6" s="38"/>
      <c r="K6" s="3"/>
      <c r="L6" s="3"/>
      <c r="M6" s="3"/>
      <c r="N6" s="3"/>
      <c r="O6" s="3"/>
    </row>
    <row r="7" spans="1:15">
      <c r="A7" s="39" t="s">
        <v>72</v>
      </c>
      <c r="B7" s="40"/>
      <c r="C7" s="41"/>
      <c r="D7" s="42">
        <v>8</v>
      </c>
      <c r="E7" s="43"/>
      <c r="F7" s="42">
        <v>7</v>
      </c>
      <c r="G7" s="43"/>
      <c r="H7" s="37">
        <f>AVERAGE(D7:G7)</f>
        <v>7.5</v>
      </c>
      <c r="I7" s="44"/>
      <c r="J7" s="38"/>
      <c r="K7" s="3"/>
      <c r="L7" s="3"/>
      <c r="M7" s="3"/>
      <c r="N7" s="3"/>
      <c r="O7" s="3"/>
    </row>
    <row r="8" spans="1:15">
      <c r="A8" s="39" t="s">
        <v>73</v>
      </c>
      <c r="B8" s="40"/>
      <c r="C8" s="41"/>
      <c r="D8" s="42">
        <v>8</v>
      </c>
      <c r="E8" s="43"/>
      <c r="F8" s="42">
        <v>4</v>
      </c>
      <c r="G8" s="43"/>
      <c r="H8" s="37">
        <f>AVERAGE(D8:G8)</f>
        <v>6</v>
      </c>
      <c r="I8" s="44"/>
      <c r="J8" s="38"/>
      <c r="K8" s="3"/>
      <c r="L8" s="3"/>
      <c r="M8" s="3"/>
      <c r="N8" s="3"/>
      <c r="O8" s="3"/>
    </row>
    <row r="9" spans="1:15">
      <c r="A9" s="39" t="s">
        <v>74</v>
      </c>
      <c r="B9" s="40"/>
      <c r="C9" s="41"/>
      <c r="D9" s="42">
        <v>6</v>
      </c>
      <c r="E9" s="43"/>
      <c r="F9" s="42">
        <v>4</v>
      </c>
      <c r="G9" s="43"/>
      <c r="H9" s="37">
        <f>AVERAGE(D9:G9)</f>
        <v>5</v>
      </c>
      <c r="I9" s="44"/>
      <c r="J9" s="38"/>
      <c r="K9" s="3"/>
      <c r="L9" s="3"/>
      <c r="M9" s="3"/>
      <c r="N9" s="3"/>
      <c r="O9" s="3"/>
    </row>
    <row r="10" spans="1:15">
      <c r="A10" s="39" t="s">
        <v>75</v>
      </c>
      <c r="B10" s="40"/>
      <c r="C10" s="41"/>
      <c r="D10" s="42">
        <v>9</v>
      </c>
      <c r="E10" s="43"/>
      <c r="F10" s="42">
        <v>8</v>
      </c>
      <c r="G10" s="43"/>
      <c r="H10" s="37">
        <f>AVERAGE(D10:G10)</f>
        <v>8.5</v>
      </c>
      <c r="I10" s="44"/>
      <c r="J10" s="38"/>
      <c r="K10" s="3"/>
      <c r="L10" s="3"/>
      <c r="M10" s="3"/>
      <c r="N10" s="3"/>
      <c r="O10" s="3"/>
    </row>
    <row r="11" spans="1:15">
      <c r="A11" s="34" t="s">
        <v>76</v>
      </c>
      <c r="B11" s="35"/>
      <c r="C11" s="36"/>
      <c r="D11" s="37">
        <f>MAX(H6:J10)</f>
        <v>8.5</v>
      </c>
      <c r="E11" s="38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4" t="s">
        <v>77</v>
      </c>
      <c r="B12" s="35"/>
      <c r="C12" s="36"/>
      <c r="D12" s="37">
        <f>MIN(H6:J10)</f>
        <v>5</v>
      </c>
      <c r="E12" s="38"/>
      <c r="F12" s="3"/>
      <c r="G12" s="3"/>
      <c r="H12" s="3"/>
      <c r="I12" s="3"/>
      <c r="J12" s="3"/>
      <c r="K12" s="3"/>
      <c r="L12" s="3"/>
      <c r="M12" s="3"/>
      <c r="N12" s="3"/>
      <c r="O12" s="3"/>
    </row>
  </sheetData>
  <mergeCells count="31">
    <mergeCell ref="A1:O1"/>
    <mergeCell ref="A2:B2"/>
    <mergeCell ref="A4:J4"/>
    <mergeCell ref="A5:C5"/>
    <mergeCell ref="D5:E5"/>
    <mergeCell ref="F5:G5"/>
    <mergeCell ref="H5:J5"/>
    <mergeCell ref="A6:C6"/>
    <mergeCell ref="D6:E6"/>
    <mergeCell ref="F6:G6"/>
    <mergeCell ref="H6:J6"/>
    <mergeCell ref="A7:C7"/>
    <mergeCell ref="D7:E7"/>
    <mergeCell ref="F7:G7"/>
    <mergeCell ref="H7:J7"/>
    <mergeCell ref="H10:J10"/>
    <mergeCell ref="A11:C11"/>
    <mergeCell ref="D11:E11"/>
    <mergeCell ref="A8:C8"/>
    <mergeCell ref="D8:E8"/>
    <mergeCell ref="F8:G8"/>
    <mergeCell ref="H8:J8"/>
    <mergeCell ref="A9:C9"/>
    <mergeCell ref="D9:E9"/>
    <mergeCell ref="F9:G9"/>
    <mergeCell ref="H9:J9"/>
    <mergeCell ref="A12:C12"/>
    <mergeCell ref="D12:E12"/>
    <mergeCell ref="A10:C10"/>
    <mergeCell ref="D10:E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711C-EFED-449F-8455-2291DE5709D6}">
  <dimension ref="A1:N17"/>
  <sheetViews>
    <sheetView workbookViewId="0">
      <selection activeCell="C19" sqref="C19"/>
    </sheetView>
  </sheetViews>
  <sheetFormatPr baseColWidth="10" defaultRowHeight="14.4"/>
  <cols>
    <col min="9" max="11" width="4.44140625" customWidth="1"/>
  </cols>
  <sheetData>
    <row r="1" spans="1:14" ht="20.25" customHeight="1">
      <c r="A1" s="75" t="s">
        <v>78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36" customHeight="1">
      <c r="A2" s="78" t="s">
        <v>79</v>
      </c>
      <c r="B2" s="79"/>
      <c r="C2" s="80"/>
      <c r="D2" s="26" t="s">
        <v>80</v>
      </c>
      <c r="E2" s="78" t="s">
        <v>81</v>
      </c>
      <c r="F2" s="80"/>
      <c r="G2" s="81" t="s">
        <v>82</v>
      </c>
      <c r="H2" s="82"/>
      <c r="I2" s="83" t="s">
        <v>83</v>
      </c>
      <c r="J2" s="84"/>
      <c r="K2" s="85"/>
      <c r="L2" s="27" t="s">
        <v>84</v>
      </c>
      <c r="M2" s="28" t="s">
        <v>85</v>
      </c>
      <c r="N2" s="28" t="s">
        <v>86</v>
      </c>
    </row>
    <row r="3" spans="1:14" ht="15" customHeight="1">
      <c r="A3" s="72" t="s">
        <v>87</v>
      </c>
      <c r="B3" s="73"/>
      <c r="C3" s="74"/>
      <c r="D3" s="29">
        <v>39450</v>
      </c>
      <c r="E3" s="65">
        <f>(D3*0.21)+D3</f>
        <v>47734.5</v>
      </c>
      <c r="F3" s="66"/>
      <c r="G3" s="67">
        <f>SUM(D3:F3)</f>
        <v>87184.5</v>
      </c>
      <c r="H3" s="68"/>
      <c r="I3" s="69">
        <f>(G3*0.1)+G3</f>
        <v>95902.95</v>
      </c>
      <c r="J3" s="70"/>
      <c r="K3" s="71"/>
      <c r="L3" s="31">
        <f>SUM(G3:K3)</f>
        <v>183087.45</v>
      </c>
      <c r="M3" s="30">
        <f>L3/24</f>
        <v>7628.6437500000002</v>
      </c>
      <c r="N3" s="30">
        <f>L3/36</f>
        <v>5085.7625000000007</v>
      </c>
    </row>
    <row r="4" spans="1:14">
      <c r="A4" s="72" t="s">
        <v>88</v>
      </c>
      <c r="B4" s="73"/>
      <c r="C4" s="74"/>
      <c r="D4" s="29">
        <v>63000</v>
      </c>
      <c r="E4" s="65">
        <f t="shared" ref="E4:E13" si="0">(D4*0.21)+D4</f>
        <v>76230</v>
      </c>
      <c r="F4" s="66"/>
      <c r="G4" s="67">
        <f t="shared" ref="G4:G13" si="1">SUM(D4:F4)</f>
        <v>139230</v>
      </c>
      <c r="H4" s="68"/>
      <c r="I4" s="69">
        <f t="shared" ref="I4:I13" si="2">(G4*0.1)+G4</f>
        <v>153153</v>
      </c>
      <c r="J4" s="70"/>
      <c r="K4" s="71"/>
      <c r="L4" s="31">
        <f t="shared" ref="L4:L13" si="3">SUM(G4:K4)</f>
        <v>292383</v>
      </c>
      <c r="M4" s="30">
        <f t="shared" ref="M4:M13" si="4">L4/24</f>
        <v>12182.625</v>
      </c>
      <c r="N4" s="30">
        <f t="shared" ref="N4:N13" si="5">L4/36</f>
        <v>8121.75</v>
      </c>
    </row>
    <row r="5" spans="1:14" ht="15" customHeight="1">
      <c r="A5" s="72" t="s">
        <v>89</v>
      </c>
      <c r="B5" s="73"/>
      <c r="C5" s="74"/>
      <c r="D5" s="29">
        <v>54400</v>
      </c>
      <c r="E5" s="65">
        <f t="shared" si="0"/>
        <v>65824</v>
      </c>
      <c r="F5" s="66"/>
      <c r="G5" s="67">
        <f t="shared" si="1"/>
        <v>120224</v>
      </c>
      <c r="H5" s="68"/>
      <c r="I5" s="69">
        <f t="shared" si="2"/>
        <v>132246.39999999999</v>
      </c>
      <c r="J5" s="70"/>
      <c r="K5" s="71"/>
      <c r="L5" s="31">
        <f t="shared" si="3"/>
        <v>252470.39999999999</v>
      </c>
      <c r="M5" s="30">
        <f t="shared" si="4"/>
        <v>10519.6</v>
      </c>
      <c r="N5" s="30">
        <f t="shared" si="5"/>
        <v>7013.0666666666666</v>
      </c>
    </row>
    <row r="6" spans="1:14">
      <c r="A6" s="72" t="s">
        <v>90</v>
      </c>
      <c r="B6" s="73"/>
      <c r="C6" s="74"/>
      <c r="D6" s="29">
        <v>37200</v>
      </c>
      <c r="E6" s="65">
        <f t="shared" si="0"/>
        <v>45012</v>
      </c>
      <c r="F6" s="66"/>
      <c r="G6" s="67">
        <f t="shared" si="1"/>
        <v>82212</v>
      </c>
      <c r="H6" s="68"/>
      <c r="I6" s="69">
        <f t="shared" si="2"/>
        <v>90433.2</v>
      </c>
      <c r="J6" s="70"/>
      <c r="K6" s="71"/>
      <c r="L6" s="31">
        <f t="shared" si="3"/>
        <v>172645.2</v>
      </c>
      <c r="M6" s="30">
        <f t="shared" si="4"/>
        <v>7193.55</v>
      </c>
      <c r="N6" s="30">
        <f t="shared" si="5"/>
        <v>4795.7000000000007</v>
      </c>
    </row>
    <row r="7" spans="1:14" ht="15" customHeight="1">
      <c r="A7" s="72" t="s">
        <v>91</v>
      </c>
      <c r="B7" s="73"/>
      <c r="C7" s="74"/>
      <c r="D7" s="29">
        <v>42900</v>
      </c>
      <c r="E7" s="65">
        <f t="shared" si="0"/>
        <v>51909</v>
      </c>
      <c r="F7" s="66"/>
      <c r="G7" s="67">
        <f t="shared" si="1"/>
        <v>94809</v>
      </c>
      <c r="H7" s="68"/>
      <c r="I7" s="69">
        <f t="shared" si="2"/>
        <v>104289.9</v>
      </c>
      <c r="J7" s="70"/>
      <c r="K7" s="71"/>
      <c r="L7" s="31">
        <f t="shared" si="3"/>
        <v>199098.9</v>
      </c>
      <c r="M7" s="30">
        <f t="shared" si="4"/>
        <v>8295.7875000000004</v>
      </c>
      <c r="N7" s="30">
        <f t="shared" si="5"/>
        <v>5530.5249999999996</v>
      </c>
    </row>
    <row r="8" spans="1:14" ht="15" customHeight="1">
      <c r="A8" s="72" t="s">
        <v>92</v>
      </c>
      <c r="B8" s="73"/>
      <c r="C8" s="74"/>
      <c r="D8" s="29">
        <v>66600</v>
      </c>
      <c r="E8" s="65">
        <f t="shared" si="0"/>
        <v>80586</v>
      </c>
      <c r="F8" s="66"/>
      <c r="G8" s="67">
        <f t="shared" si="1"/>
        <v>147186</v>
      </c>
      <c r="H8" s="68"/>
      <c r="I8" s="69">
        <f t="shared" si="2"/>
        <v>161904.6</v>
      </c>
      <c r="J8" s="70"/>
      <c r="K8" s="71"/>
      <c r="L8" s="31">
        <f t="shared" si="3"/>
        <v>309090.59999999998</v>
      </c>
      <c r="M8" s="30">
        <f t="shared" si="4"/>
        <v>12878.775</v>
      </c>
      <c r="N8" s="30">
        <f t="shared" si="5"/>
        <v>8585.8499999999985</v>
      </c>
    </row>
    <row r="9" spans="1:14">
      <c r="A9" s="72" t="s">
        <v>93</v>
      </c>
      <c r="B9" s="73"/>
      <c r="C9" s="74"/>
      <c r="D9" s="29">
        <v>25000</v>
      </c>
      <c r="E9" s="65">
        <f t="shared" si="0"/>
        <v>30250</v>
      </c>
      <c r="F9" s="66"/>
      <c r="G9" s="67">
        <f t="shared" si="1"/>
        <v>55250</v>
      </c>
      <c r="H9" s="68"/>
      <c r="I9" s="69">
        <f t="shared" si="2"/>
        <v>60775</v>
      </c>
      <c r="J9" s="70"/>
      <c r="K9" s="71"/>
      <c r="L9" s="31">
        <f t="shared" si="3"/>
        <v>116025</v>
      </c>
      <c r="M9" s="30">
        <f t="shared" si="4"/>
        <v>4834.375</v>
      </c>
      <c r="N9" s="30">
        <f t="shared" si="5"/>
        <v>3222.9166666666665</v>
      </c>
    </row>
    <row r="10" spans="1:14" ht="15" customHeight="1">
      <c r="A10" s="72" t="s">
        <v>94</v>
      </c>
      <c r="B10" s="73"/>
      <c r="C10" s="74"/>
      <c r="D10" s="29">
        <v>29500</v>
      </c>
      <c r="E10" s="65">
        <f t="shared" si="0"/>
        <v>35695</v>
      </c>
      <c r="F10" s="66"/>
      <c r="G10" s="67">
        <f t="shared" si="1"/>
        <v>65195</v>
      </c>
      <c r="H10" s="68"/>
      <c r="I10" s="69">
        <f t="shared" si="2"/>
        <v>71714.5</v>
      </c>
      <c r="J10" s="70"/>
      <c r="K10" s="71"/>
      <c r="L10" s="31">
        <f t="shared" si="3"/>
        <v>136909.5</v>
      </c>
      <c r="M10" s="30">
        <f t="shared" si="4"/>
        <v>5704.5625</v>
      </c>
      <c r="N10" s="30">
        <f t="shared" si="5"/>
        <v>3803.0416666666665</v>
      </c>
    </row>
    <row r="11" spans="1:14">
      <c r="A11" s="72" t="s">
        <v>95</v>
      </c>
      <c r="B11" s="73"/>
      <c r="C11" s="74"/>
      <c r="D11" s="29">
        <v>32590</v>
      </c>
      <c r="E11" s="65">
        <f t="shared" si="0"/>
        <v>39433.9</v>
      </c>
      <c r="F11" s="66"/>
      <c r="G11" s="67">
        <f t="shared" si="1"/>
        <v>72023.899999999994</v>
      </c>
      <c r="H11" s="68"/>
      <c r="I11" s="69">
        <f t="shared" si="2"/>
        <v>79226.289999999994</v>
      </c>
      <c r="J11" s="70"/>
      <c r="K11" s="71"/>
      <c r="L11" s="31">
        <f t="shared" si="3"/>
        <v>151250.19</v>
      </c>
      <c r="M11" s="30">
        <f t="shared" si="4"/>
        <v>6302.0912500000004</v>
      </c>
      <c r="N11" s="30">
        <f t="shared" si="5"/>
        <v>4201.3941666666669</v>
      </c>
    </row>
    <row r="12" spans="1:14" ht="15" customHeight="1">
      <c r="A12" s="72" t="s">
        <v>96</v>
      </c>
      <c r="B12" s="73"/>
      <c r="C12" s="74"/>
      <c r="D12" s="29">
        <v>39800</v>
      </c>
      <c r="E12" s="65">
        <f t="shared" si="0"/>
        <v>48158</v>
      </c>
      <c r="F12" s="66"/>
      <c r="G12" s="67">
        <f t="shared" si="1"/>
        <v>87958</v>
      </c>
      <c r="H12" s="68"/>
      <c r="I12" s="69">
        <f t="shared" si="2"/>
        <v>96753.8</v>
      </c>
      <c r="J12" s="70"/>
      <c r="K12" s="71"/>
      <c r="L12" s="31">
        <f t="shared" si="3"/>
        <v>184711.8</v>
      </c>
      <c r="M12" s="30">
        <f t="shared" si="4"/>
        <v>7696.3249999999998</v>
      </c>
      <c r="N12" s="30">
        <f t="shared" si="5"/>
        <v>5130.8833333333332</v>
      </c>
    </row>
    <row r="13" spans="1:14" ht="15" customHeight="1">
      <c r="A13" s="72" t="s">
        <v>97</v>
      </c>
      <c r="B13" s="73"/>
      <c r="C13" s="74"/>
      <c r="D13" s="29">
        <v>13320</v>
      </c>
      <c r="E13" s="65">
        <f t="shared" si="0"/>
        <v>16117.2</v>
      </c>
      <c r="F13" s="66"/>
      <c r="G13" s="67">
        <f t="shared" si="1"/>
        <v>29437.200000000001</v>
      </c>
      <c r="H13" s="68"/>
      <c r="I13" s="69">
        <f t="shared" si="2"/>
        <v>32380.920000000002</v>
      </c>
      <c r="J13" s="70"/>
      <c r="K13" s="71"/>
      <c r="L13" s="31">
        <f t="shared" si="3"/>
        <v>61818.12</v>
      </c>
      <c r="M13" s="30">
        <f t="shared" si="4"/>
        <v>2575.7550000000001</v>
      </c>
      <c r="N13" s="30">
        <f t="shared" si="5"/>
        <v>1717.17</v>
      </c>
    </row>
    <row r="14" spans="1:14" ht="15" customHeight="1">
      <c r="A14" s="62" t="s">
        <v>98</v>
      </c>
      <c r="B14" s="63"/>
      <c r="C14" s="64"/>
      <c r="D14" s="31">
        <f>SUM(D3:D13)</f>
        <v>443760</v>
      </c>
      <c r="E14" s="65"/>
      <c r="F14" s="66"/>
      <c r="G14" s="67"/>
      <c r="H14" s="68"/>
      <c r="I14" s="69"/>
      <c r="J14" s="70"/>
      <c r="K14" s="71"/>
      <c r="L14" s="31"/>
      <c r="M14" s="30"/>
      <c r="N14" s="30"/>
    </row>
    <row r="15" spans="1:14" ht="28.5" customHeight="1">
      <c r="A15" s="59" t="s">
        <v>99</v>
      </c>
      <c r="B15" s="60"/>
      <c r="C15" s="61"/>
      <c r="D15" s="33">
        <f>MAX(L3:L13)</f>
        <v>309090.59999999998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" customHeight="1">
      <c r="A16" s="59" t="s">
        <v>100</v>
      </c>
      <c r="B16" s="60"/>
      <c r="C16" s="61"/>
      <c r="D16" s="32">
        <f>AVERAGE(M3:M13)</f>
        <v>7801.0990909090915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" customHeight="1">
      <c r="A17" s="59" t="s">
        <v>101</v>
      </c>
      <c r="B17" s="60"/>
      <c r="C17" s="61"/>
      <c r="D17" s="32">
        <f>AVERAGE(N3:N13)</f>
        <v>5200.7327272727262</v>
      </c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mergeCells count="56">
    <mergeCell ref="A3:C3"/>
    <mergeCell ref="E3:F3"/>
    <mergeCell ref="G3:H3"/>
    <mergeCell ref="I3:K3"/>
    <mergeCell ref="A1:N1"/>
    <mergeCell ref="A2:C2"/>
    <mergeCell ref="E2:F2"/>
    <mergeCell ref="G2:H2"/>
    <mergeCell ref="I2:K2"/>
    <mergeCell ref="A4:C4"/>
    <mergeCell ref="E4:F4"/>
    <mergeCell ref="G4:H4"/>
    <mergeCell ref="I4:K4"/>
    <mergeCell ref="A5:C5"/>
    <mergeCell ref="E5:F5"/>
    <mergeCell ref="G5:H5"/>
    <mergeCell ref="I5:K5"/>
    <mergeCell ref="A6:C6"/>
    <mergeCell ref="E6:F6"/>
    <mergeCell ref="G6:H6"/>
    <mergeCell ref="I6:K6"/>
    <mergeCell ref="A7:C7"/>
    <mergeCell ref="E7:F7"/>
    <mergeCell ref="G7:H7"/>
    <mergeCell ref="I7:K7"/>
    <mergeCell ref="A8:C8"/>
    <mergeCell ref="E8:F8"/>
    <mergeCell ref="G8:H8"/>
    <mergeCell ref="I8:K8"/>
    <mergeCell ref="A9:C9"/>
    <mergeCell ref="E9:F9"/>
    <mergeCell ref="G9:H9"/>
    <mergeCell ref="I9:K9"/>
    <mergeCell ref="A10:C10"/>
    <mergeCell ref="E10:F10"/>
    <mergeCell ref="G10:H10"/>
    <mergeCell ref="I10:K10"/>
    <mergeCell ref="A11:C11"/>
    <mergeCell ref="E11:F11"/>
    <mergeCell ref="G11:H11"/>
    <mergeCell ref="I11:K11"/>
    <mergeCell ref="A12:C12"/>
    <mergeCell ref="E12:F12"/>
    <mergeCell ref="G12:H12"/>
    <mergeCell ref="I12:K12"/>
    <mergeCell ref="A13:C13"/>
    <mergeCell ref="E13:F13"/>
    <mergeCell ref="G13:H13"/>
    <mergeCell ref="I13:K13"/>
    <mergeCell ref="A17:C17"/>
    <mergeCell ref="A14:C14"/>
    <mergeCell ref="E14:F14"/>
    <mergeCell ref="G14:H14"/>
    <mergeCell ref="I14:K14"/>
    <mergeCell ref="A15:C15"/>
    <mergeCell ref="A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C573-592E-45FD-A8C7-36516CFAB3AE}">
  <dimension ref="A1:I19"/>
  <sheetViews>
    <sheetView workbookViewId="0">
      <selection activeCell="E2" sqref="E2:F2"/>
    </sheetView>
  </sheetViews>
  <sheetFormatPr baseColWidth="10" defaultRowHeight="14.4"/>
  <cols>
    <col min="4" max="4" width="30.6640625" bestFit="1" customWidth="1"/>
  </cols>
  <sheetData>
    <row r="1" spans="1:9" ht="16.8">
      <c r="A1" s="100" t="s">
        <v>38</v>
      </c>
      <c r="B1" s="100"/>
      <c r="C1" s="100"/>
      <c r="D1" s="100"/>
      <c r="E1" s="100"/>
      <c r="F1" s="100"/>
      <c r="G1" s="100"/>
      <c r="H1" s="100"/>
      <c r="I1" s="100"/>
    </row>
    <row r="2" spans="1:9">
      <c r="A2" s="90" t="s">
        <v>39</v>
      </c>
      <c r="B2" s="90"/>
      <c r="C2" s="2"/>
      <c r="D2" s="10">
        <v>44884</v>
      </c>
      <c r="E2" s="101"/>
      <c r="F2" s="101"/>
      <c r="G2" s="102"/>
      <c r="H2" s="102"/>
      <c r="I2" s="3"/>
    </row>
    <row r="3" spans="1:9">
      <c r="A3" s="103" t="s">
        <v>40</v>
      </c>
      <c r="B3" s="103"/>
      <c r="C3" s="103"/>
      <c r="D3" s="103"/>
      <c r="E3" s="103"/>
      <c r="F3" s="103"/>
      <c r="G3" s="103"/>
      <c r="H3" s="103"/>
      <c r="I3" s="3"/>
    </row>
    <row r="4" spans="1:9">
      <c r="A4" s="104" t="s">
        <v>41</v>
      </c>
      <c r="B4" s="104"/>
      <c r="C4" s="11" t="s">
        <v>42</v>
      </c>
      <c r="D4" s="11" t="s">
        <v>43</v>
      </c>
      <c r="E4" s="11" t="s">
        <v>44</v>
      </c>
      <c r="F4" s="11" t="s">
        <v>45</v>
      </c>
      <c r="G4" s="104" t="s">
        <v>46</v>
      </c>
      <c r="H4" s="104"/>
      <c r="I4" s="3"/>
    </row>
    <row r="5" spans="1:9">
      <c r="A5" s="95" t="s">
        <v>47</v>
      </c>
      <c r="B5" s="95"/>
      <c r="C5" s="12">
        <v>1370500</v>
      </c>
      <c r="D5" s="12">
        <v>1100600</v>
      </c>
      <c r="E5" s="13">
        <v>800670</v>
      </c>
      <c r="F5" s="13">
        <f>SUM(C5:E5)</f>
        <v>3271770</v>
      </c>
      <c r="G5" s="96">
        <f>AVERAGE(C5:F5)</f>
        <v>1635885</v>
      </c>
      <c r="H5" s="97"/>
      <c r="I5" s="3"/>
    </row>
    <row r="6" spans="1:9">
      <c r="A6" s="95" t="s">
        <v>48</v>
      </c>
      <c r="B6" s="95"/>
      <c r="C6" s="12">
        <v>650460</v>
      </c>
      <c r="D6" s="12">
        <v>550340</v>
      </c>
      <c r="E6" s="13">
        <v>300420</v>
      </c>
      <c r="F6" s="13">
        <f t="shared" ref="F6:F11" si="0">SUM(C6:E6)</f>
        <v>1501220</v>
      </c>
      <c r="G6" s="96">
        <f t="shared" ref="G6:G11" si="1">AVERAGE(C6:F6)</f>
        <v>750610</v>
      </c>
      <c r="H6" s="97"/>
      <c r="I6" s="3"/>
    </row>
    <row r="7" spans="1:9">
      <c r="A7" s="95" t="s">
        <v>49</v>
      </c>
      <c r="B7" s="95"/>
      <c r="C7" s="12">
        <v>200320</v>
      </c>
      <c r="D7" s="12">
        <v>290760</v>
      </c>
      <c r="E7" s="13">
        <v>50600</v>
      </c>
      <c r="F7" s="13">
        <f t="shared" si="0"/>
        <v>541680</v>
      </c>
      <c r="G7" s="96">
        <f t="shared" si="1"/>
        <v>270840</v>
      </c>
      <c r="H7" s="97"/>
      <c r="I7" s="3"/>
    </row>
    <row r="8" spans="1:9">
      <c r="A8" s="95" t="s">
        <v>50</v>
      </c>
      <c r="B8" s="95"/>
      <c r="C8" s="12">
        <v>1100530</v>
      </c>
      <c r="D8" s="12">
        <v>1000800</v>
      </c>
      <c r="E8" s="13">
        <v>500880</v>
      </c>
      <c r="F8" s="13">
        <f t="shared" si="0"/>
        <v>2602210</v>
      </c>
      <c r="G8" s="96">
        <f t="shared" si="1"/>
        <v>1301105</v>
      </c>
      <c r="H8" s="97"/>
      <c r="I8" s="3"/>
    </row>
    <row r="9" spans="1:9">
      <c r="A9" s="95" t="s">
        <v>51</v>
      </c>
      <c r="B9" s="95"/>
      <c r="C9" s="12">
        <v>650880</v>
      </c>
      <c r="D9" s="12">
        <v>490850</v>
      </c>
      <c r="E9" s="13">
        <v>100950</v>
      </c>
      <c r="F9" s="13">
        <f t="shared" si="0"/>
        <v>1242680</v>
      </c>
      <c r="G9" s="96">
        <f t="shared" si="1"/>
        <v>621340</v>
      </c>
      <c r="H9" s="97"/>
      <c r="I9" s="3"/>
    </row>
    <row r="10" spans="1:9">
      <c r="A10" s="95" t="s">
        <v>52</v>
      </c>
      <c r="B10" s="95"/>
      <c r="C10" s="12">
        <v>1210300</v>
      </c>
      <c r="D10" s="12">
        <v>1150150</v>
      </c>
      <c r="E10" s="13">
        <v>1090850</v>
      </c>
      <c r="F10" s="13">
        <f t="shared" si="0"/>
        <v>3451300</v>
      </c>
      <c r="G10" s="96">
        <f t="shared" si="1"/>
        <v>1725650</v>
      </c>
      <c r="H10" s="97"/>
      <c r="I10" s="3"/>
    </row>
    <row r="11" spans="1:9">
      <c r="A11" s="95" t="s">
        <v>53</v>
      </c>
      <c r="B11" s="95"/>
      <c r="C11" s="12">
        <v>1120890</v>
      </c>
      <c r="D11" s="12">
        <v>900740</v>
      </c>
      <c r="E11" s="13">
        <v>600980</v>
      </c>
      <c r="F11" s="13">
        <f t="shared" si="0"/>
        <v>2622610</v>
      </c>
      <c r="G11" s="96">
        <f t="shared" si="1"/>
        <v>1311305</v>
      </c>
      <c r="H11" s="97"/>
      <c r="I11" s="3"/>
    </row>
    <row r="12" spans="1:9">
      <c r="A12" s="98" t="s">
        <v>54</v>
      </c>
      <c r="B12" s="99"/>
      <c r="C12" s="14">
        <f>SUM(C5:C11)</f>
        <v>6303880</v>
      </c>
      <c r="D12" s="15">
        <f>SUM(D5:D11)</f>
        <v>5484240</v>
      </c>
      <c r="E12" s="16">
        <f>SUM(E5:E11)</f>
        <v>3445350</v>
      </c>
      <c r="F12" s="16"/>
      <c r="G12" s="93"/>
      <c r="H12" s="93"/>
      <c r="I12" s="3"/>
    </row>
    <row r="13" spans="1:9">
      <c r="A13" s="91" t="s">
        <v>55</v>
      </c>
      <c r="B13" s="92"/>
      <c r="C13" s="17">
        <f>AVERAGE(C5:C11)</f>
        <v>900554.28571428568</v>
      </c>
      <c r="D13" s="17">
        <f t="shared" ref="D13:E13" si="2">AVERAGE(D5:D11)</f>
        <v>783462.85714285716</v>
      </c>
      <c r="E13" s="17">
        <f t="shared" si="2"/>
        <v>492192.85714285716</v>
      </c>
      <c r="F13" s="18"/>
      <c r="G13" s="93"/>
      <c r="H13" s="93"/>
      <c r="I13" s="3"/>
    </row>
    <row r="14" spans="1:9">
      <c r="A14" s="91" t="s">
        <v>56</v>
      </c>
      <c r="B14" s="92"/>
      <c r="C14" s="17">
        <f>MAX(C5:C11)</f>
        <v>1370500</v>
      </c>
      <c r="D14" s="17">
        <f t="shared" ref="D14:E14" si="3">MAX(D5:D11)</f>
        <v>1150150</v>
      </c>
      <c r="E14" s="17">
        <f t="shared" si="3"/>
        <v>1090850</v>
      </c>
      <c r="F14" s="19"/>
      <c r="G14" s="93"/>
      <c r="H14" s="93"/>
      <c r="I14" s="3"/>
    </row>
    <row r="15" spans="1:9">
      <c r="A15" s="91" t="s">
        <v>57</v>
      </c>
      <c r="B15" s="92"/>
      <c r="C15" s="17">
        <f>MIN(C5:C11)</f>
        <v>200320</v>
      </c>
      <c r="D15" s="17">
        <f t="shared" ref="D15:E15" si="4">MIN(D5:D11)</f>
        <v>290760</v>
      </c>
      <c r="E15" s="17">
        <f t="shared" si="4"/>
        <v>50600</v>
      </c>
      <c r="F15" s="19"/>
      <c r="G15" s="93"/>
      <c r="H15" s="93"/>
      <c r="I15" s="3"/>
    </row>
    <row r="16" spans="1:9">
      <c r="A16" s="94"/>
      <c r="B16" s="94"/>
      <c r="C16" s="20"/>
      <c r="D16" s="21"/>
      <c r="E16" s="93"/>
      <c r="F16" s="93"/>
      <c r="G16" s="93"/>
      <c r="H16" s="93"/>
      <c r="I16" s="3"/>
    </row>
    <row r="17" spans="1:9">
      <c r="A17" s="86" t="s">
        <v>58</v>
      </c>
      <c r="B17" s="87"/>
      <c r="C17" s="22"/>
      <c r="D17" s="23" t="s">
        <v>59</v>
      </c>
      <c r="E17" s="88"/>
      <c r="F17" s="89"/>
      <c r="G17" s="90"/>
      <c r="H17" s="90"/>
      <c r="I17" s="3"/>
    </row>
    <row r="18" spans="1:9">
      <c r="A18" s="86" t="s">
        <v>60</v>
      </c>
      <c r="B18" s="87"/>
      <c r="C18" s="22"/>
      <c r="D18" s="24" t="s">
        <v>61</v>
      </c>
      <c r="E18" s="88"/>
      <c r="F18" s="89"/>
      <c r="G18" s="90"/>
      <c r="H18" s="90"/>
      <c r="I18" s="3"/>
    </row>
    <row r="19" spans="1:9">
      <c r="A19" s="86" t="s">
        <v>62</v>
      </c>
      <c r="B19" s="87"/>
      <c r="C19" s="22"/>
      <c r="D19" s="24" t="s">
        <v>63</v>
      </c>
      <c r="E19" s="88"/>
      <c r="F19" s="89"/>
      <c r="G19" s="90"/>
      <c r="H19" s="90"/>
      <c r="I19" s="3"/>
    </row>
  </sheetData>
  <mergeCells count="41">
    <mergeCell ref="A4:B4"/>
    <mergeCell ref="G4:H4"/>
    <mergeCell ref="A1:I1"/>
    <mergeCell ref="A2:B2"/>
    <mergeCell ref="E2:F2"/>
    <mergeCell ref="G2:H2"/>
    <mergeCell ref="A3:H3"/>
    <mergeCell ref="A5:B5"/>
    <mergeCell ref="G5:H5"/>
    <mergeCell ref="A6:B6"/>
    <mergeCell ref="G6:H6"/>
    <mergeCell ref="A7:B7"/>
    <mergeCell ref="G7:H7"/>
    <mergeCell ref="A8:B8"/>
    <mergeCell ref="G8:H8"/>
    <mergeCell ref="A9:B9"/>
    <mergeCell ref="G9:H9"/>
    <mergeCell ref="A10:B10"/>
    <mergeCell ref="G10:H10"/>
    <mergeCell ref="A11:B11"/>
    <mergeCell ref="G11:H11"/>
    <mergeCell ref="A12:B12"/>
    <mergeCell ref="G12:H12"/>
    <mergeCell ref="A13:B13"/>
    <mergeCell ref="G13:H13"/>
    <mergeCell ref="A14:B14"/>
    <mergeCell ref="G14:H14"/>
    <mergeCell ref="A15:B15"/>
    <mergeCell ref="G15:H15"/>
    <mergeCell ref="A16:B16"/>
    <mergeCell ref="E16:F16"/>
    <mergeCell ref="G16:H16"/>
    <mergeCell ref="A19:B19"/>
    <mergeCell ref="E19:F19"/>
    <mergeCell ref="G19:H19"/>
    <mergeCell ref="A17:B17"/>
    <mergeCell ref="E17:F17"/>
    <mergeCell ref="G17:H17"/>
    <mergeCell ref="A18:B18"/>
    <mergeCell ref="E18:F18"/>
    <mergeCell ref="G18:H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EA35-2D65-437E-BA80-4103CDA3EE25}">
  <dimension ref="A1:H31"/>
  <sheetViews>
    <sheetView workbookViewId="0">
      <selection activeCell="D14" sqref="D14:G31"/>
    </sheetView>
  </sheetViews>
  <sheetFormatPr baseColWidth="10" defaultRowHeight="14.4"/>
  <cols>
    <col min="6" max="6" width="36.33203125" bestFit="1" customWidth="1"/>
  </cols>
  <sheetData>
    <row r="1" spans="1:8" ht="16.8">
      <c r="A1" s="100" t="s">
        <v>20</v>
      </c>
      <c r="B1" s="100"/>
      <c r="C1" s="100"/>
      <c r="D1" s="100"/>
      <c r="E1" s="100"/>
      <c r="F1" s="100"/>
      <c r="G1" s="100"/>
      <c r="H1" s="100"/>
    </row>
    <row r="2" spans="1:8" ht="17.399999999999999">
      <c r="A2" s="109" t="s">
        <v>21</v>
      </c>
      <c r="B2" s="109"/>
      <c r="C2" s="109"/>
      <c r="D2" s="102"/>
      <c r="E2" s="102"/>
      <c r="F2" s="102"/>
      <c r="G2" s="102"/>
      <c r="H2" s="3"/>
    </row>
    <row r="3" spans="1:8" ht="26.4">
      <c r="A3" s="4" t="s">
        <v>22</v>
      </c>
      <c r="B3" s="110" t="s">
        <v>23</v>
      </c>
      <c r="C3" s="111"/>
      <c r="D3" s="102"/>
      <c r="E3" s="102"/>
      <c r="F3" s="102"/>
      <c r="G3" s="102"/>
      <c r="H3" s="3"/>
    </row>
    <row r="4" spans="1:8" ht="14.25" customHeight="1">
      <c r="A4" s="5">
        <v>8</v>
      </c>
      <c r="B4" s="105" t="s">
        <v>24</v>
      </c>
      <c r="C4" s="106"/>
      <c r="D4" s="108"/>
      <c r="E4" s="112"/>
      <c r="F4" s="6" t="s">
        <v>25</v>
      </c>
      <c r="G4" s="7">
        <f>COUNT(A4:A31)</f>
        <v>28</v>
      </c>
      <c r="H4" s="3"/>
    </row>
    <row r="5" spans="1:8" ht="14.25" customHeight="1">
      <c r="A5" s="5">
        <v>12</v>
      </c>
      <c r="B5" s="107" t="s">
        <v>26</v>
      </c>
      <c r="C5" s="106"/>
      <c r="D5" s="108"/>
      <c r="E5" s="112"/>
      <c r="F5" s="6" t="s">
        <v>27</v>
      </c>
      <c r="G5" s="7">
        <f>COUNTIF(A4:A31,8)</f>
        <v>3</v>
      </c>
      <c r="H5" s="3"/>
    </row>
    <row r="6" spans="1:8" ht="14.25" customHeight="1">
      <c r="A6" s="5">
        <v>9</v>
      </c>
      <c r="B6" s="105" t="s">
        <v>28</v>
      </c>
      <c r="C6" s="106"/>
      <c r="D6" s="108"/>
      <c r="E6" s="112"/>
      <c r="F6" s="6" t="s">
        <v>29</v>
      </c>
      <c r="G6" s="7">
        <f>COUNTIF(A5:A32,5)</f>
        <v>4</v>
      </c>
      <c r="H6" s="3"/>
    </row>
    <row r="7" spans="1:8" ht="14.25" customHeight="1">
      <c r="A7" s="5">
        <v>11</v>
      </c>
      <c r="B7" s="105" t="s">
        <v>28</v>
      </c>
      <c r="C7" s="106"/>
      <c r="D7" s="108"/>
      <c r="E7" s="112"/>
      <c r="F7" s="6" t="s">
        <v>30</v>
      </c>
      <c r="G7" s="7">
        <f>COUNTIF(B4:C31,"Natación")</f>
        <v>5</v>
      </c>
      <c r="H7" s="3"/>
    </row>
    <row r="8" spans="1:8" ht="14.25" customHeight="1">
      <c r="A8" s="5">
        <v>7</v>
      </c>
      <c r="B8" s="105" t="s">
        <v>24</v>
      </c>
      <c r="C8" s="106"/>
      <c r="D8" s="108"/>
      <c r="E8" s="112"/>
      <c r="F8" s="6" t="s">
        <v>31</v>
      </c>
      <c r="G8" s="7">
        <f>COUNTIF(B5:C32,"Tenis")</f>
        <v>13</v>
      </c>
      <c r="H8" s="3"/>
    </row>
    <row r="9" spans="1:8" ht="14.25" customHeight="1">
      <c r="A9" s="5">
        <v>12</v>
      </c>
      <c r="B9" s="105" t="s">
        <v>28</v>
      </c>
      <c r="C9" s="106"/>
      <c r="D9" s="108"/>
      <c r="E9" s="112"/>
      <c r="F9" s="6" t="s">
        <v>32</v>
      </c>
      <c r="G9" s="7">
        <f>COUNTIF(B4:C35,"Equitación")</f>
        <v>10</v>
      </c>
      <c r="H9" s="3"/>
    </row>
    <row r="10" spans="1:8" ht="14.25" customHeight="1">
      <c r="A10" s="5">
        <v>11</v>
      </c>
      <c r="B10" s="105" t="s">
        <v>28</v>
      </c>
      <c r="C10" s="106"/>
      <c r="D10" s="108"/>
      <c r="E10" s="112"/>
      <c r="F10" s="8"/>
      <c r="G10" s="7"/>
      <c r="H10" s="3"/>
    </row>
    <row r="11" spans="1:8" ht="14.25" customHeight="1">
      <c r="A11" s="5">
        <v>9</v>
      </c>
      <c r="B11" s="105" t="s">
        <v>28</v>
      </c>
      <c r="C11" s="106"/>
      <c r="D11" s="108"/>
      <c r="E11" s="112"/>
      <c r="F11" s="6" t="s">
        <v>33</v>
      </c>
      <c r="G11" s="7">
        <f t="shared" ref="G11:G12" si="0">COUNTIF(A10:A37,8)</f>
        <v>2</v>
      </c>
      <c r="H11" s="3"/>
    </row>
    <row r="12" spans="1:8" ht="14.25" customHeight="1">
      <c r="A12" s="5">
        <v>5</v>
      </c>
      <c r="B12" s="105" t="s">
        <v>24</v>
      </c>
      <c r="C12" s="106"/>
      <c r="D12" s="108"/>
      <c r="E12" s="112"/>
      <c r="F12" s="6" t="s">
        <v>34</v>
      </c>
      <c r="G12" s="7">
        <f t="shared" si="0"/>
        <v>2</v>
      </c>
      <c r="H12" s="3"/>
    </row>
    <row r="13" spans="1:8" ht="14.25" customHeight="1">
      <c r="A13" s="5">
        <v>12</v>
      </c>
      <c r="B13" s="105" t="s">
        <v>28</v>
      </c>
      <c r="C13" s="106"/>
      <c r="D13" s="108"/>
      <c r="E13" s="112"/>
      <c r="F13" s="6" t="s">
        <v>35</v>
      </c>
      <c r="G13" s="9">
        <f>AVERAGE(A4:A31)</f>
        <v>9.4642857142857135</v>
      </c>
      <c r="H13" s="3"/>
    </row>
    <row r="14" spans="1:8" ht="14.25" customHeight="1">
      <c r="A14" s="5">
        <v>12</v>
      </c>
      <c r="B14" s="107" t="s">
        <v>26</v>
      </c>
      <c r="C14" s="106"/>
      <c r="D14" s="108"/>
      <c r="E14" s="102"/>
      <c r="F14" s="102"/>
      <c r="G14" s="102"/>
      <c r="H14" s="3"/>
    </row>
    <row r="15" spans="1:8" ht="14.25" customHeight="1">
      <c r="A15" s="5">
        <v>10</v>
      </c>
      <c r="B15" s="105" t="s">
        <v>24</v>
      </c>
      <c r="C15" s="106"/>
      <c r="D15" s="108"/>
      <c r="E15" s="102"/>
      <c r="F15" s="102"/>
      <c r="G15" s="102"/>
      <c r="H15" s="3"/>
    </row>
    <row r="16" spans="1:8" ht="14.25" customHeight="1">
      <c r="A16" s="5">
        <v>8</v>
      </c>
      <c r="B16" s="105" t="s">
        <v>28</v>
      </c>
      <c r="C16" s="106"/>
      <c r="D16" s="108"/>
      <c r="E16" s="102"/>
      <c r="F16" s="102"/>
      <c r="G16" s="102"/>
      <c r="H16" s="3"/>
    </row>
    <row r="17" spans="1:8" ht="14.25" customHeight="1">
      <c r="A17" s="5">
        <v>12</v>
      </c>
      <c r="B17" s="105" t="s">
        <v>24</v>
      </c>
      <c r="C17" s="106"/>
      <c r="D17" s="108"/>
      <c r="E17" s="102"/>
      <c r="F17" s="102"/>
      <c r="G17" s="102"/>
      <c r="H17" s="3"/>
    </row>
    <row r="18" spans="1:8" ht="14.25" customHeight="1">
      <c r="A18" s="5">
        <v>8</v>
      </c>
      <c r="B18" s="105" t="s">
        <v>24</v>
      </c>
      <c r="C18" s="106"/>
      <c r="D18" s="108"/>
      <c r="E18" s="102"/>
      <c r="F18" s="102"/>
      <c r="G18" s="102"/>
      <c r="H18" s="3"/>
    </row>
    <row r="19" spans="1:8" ht="14.25" customHeight="1">
      <c r="A19" s="5">
        <v>10</v>
      </c>
      <c r="B19" s="105" t="s">
        <v>28</v>
      </c>
      <c r="C19" s="106"/>
      <c r="D19" s="108"/>
      <c r="E19" s="102"/>
      <c r="F19" s="102"/>
      <c r="G19" s="102"/>
      <c r="H19" s="3"/>
    </row>
    <row r="20" spans="1:8" ht="14.25" customHeight="1">
      <c r="A20" s="5">
        <v>7</v>
      </c>
      <c r="B20" s="105" t="s">
        <v>36</v>
      </c>
      <c r="C20" s="106"/>
      <c r="D20" s="108"/>
      <c r="E20" s="102"/>
      <c r="F20" s="102"/>
      <c r="G20" s="102"/>
      <c r="H20" s="3"/>
    </row>
    <row r="21" spans="1:8" ht="14.25" customHeight="1">
      <c r="A21" s="5">
        <v>12</v>
      </c>
      <c r="B21" s="105" t="s">
        <v>36</v>
      </c>
      <c r="C21" s="106"/>
      <c r="D21" s="108"/>
      <c r="E21" s="102"/>
      <c r="F21" s="102"/>
      <c r="G21" s="102"/>
      <c r="H21" s="3"/>
    </row>
    <row r="22" spans="1:8" ht="14.25" customHeight="1">
      <c r="A22" s="5">
        <v>12</v>
      </c>
      <c r="B22" s="105" t="s">
        <v>36</v>
      </c>
      <c r="C22" s="106"/>
      <c r="D22" s="108"/>
      <c r="E22" s="102"/>
      <c r="F22" s="102"/>
      <c r="G22" s="102"/>
      <c r="H22" s="3"/>
    </row>
    <row r="23" spans="1:8" ht="14.25" customHeight="1">
      <c r="A23" s="5">
        <v>6</v>
      </c>
      <c r="B23" s="105" t="s">
        <v>28</v>
      </c>
      <c r="C23" s="106"/>
      <c r="D23" s="108"/>
      <c r="E23" s="102"/>
      <c r="F23" s="102"/>
      <c r="G23" s="102"/>
      <c r="H23" s="3"/>
    </row>
    <row r="24" spans="1:8" ht="14.25" customHeight="1">
      <c r="A24" s="5">
        <v>5</v>
      </c>
      <c r="B24" s="107" t="s">
        <v>37</v>
      </c>
      <c r="C24" s="106"/>
      <c r="D24" s="108"/>
      <c r="E24" s="102"/>
      <c r="F24" s="102"/>
      <c r="G24" s="102"/>
      <c r="H24" s="3"/>
    </row>
    <row r="25" spans="1:8" ht="14.25" customHeight="1">
      <c r="A25" s="5">
        <v>10</v>
      </c>
      <c r="B25" s="105" t="s">
        <v>28</v>
      </c>
      <c r="C25" s="106"/>
      <c r="D25" s="108"/>
      <c r="E25" s="102"/>
      <c r="F25" s="102"/>
      <c r="G25" s="102"/>
      <c r="H25" s="3"/>
    </row>
    <row r="26" spans="1:8" ht="14.25" customHeight="1">
      <c r="A26" s="5">
        <v>5</v>
      </c>
      <c r="B26" s="105" t="s">
        <v>28</v>
      </c>
      <c r="C26" s="106"/>
      <c r="D26" s="108"/>
      <c r="E26" s="102"/>
      <c r="F26" s="102"/>
      <c r="G26" s="102"/>
      <c r="H26" s="3"/>
    </row>
    <row r="27" spans="1:8" ht="14.25" customHeight="1">
      <c r="A27" s="5">
        <v>12</v>
      </c>
      <c r="B27" s="105" t="s">
        <v>24</v>
      </c>
      <c r="C27" s="106"/>
      <c r="D27" s="108"/>
      <c r="E27" s="102"/>
      <c r="F27" s="102"/>
      <c r="G27" s="102"/>
      <c r="H27" s="3"/>
    </row>
    <row r="28" spans="1:8" ht="14.25" customHeight="1">
      <c r="A28" s="5">
        <v>11</v>
      </c>
      <c r="B28" s="105" t="s">
        <v>28</v>
      </c>
      <c r="C28" s="106"/>
      <c r="D28" s="108"/>
      <c r="E28" s="102"/>
      <c r="F28" s="102"/>
      <c r="G28" s="102"/>
      <c r="H28" s="3"/>
    </row>
    <row r="29" spans="1:8" ht="14.25" customHeight="1">
      <c r="A29" s="5">
        <v>12</v>
      </c>
      <c r="B29" s="105" t="s">
        <v>24</v>
      </c>
      <c r="C29" s="106"/>
      <c r="D29" s="108"/>
      <c r="E29" s="102"/>
      <c r="F29" s="102"/>
      <c r="G29" s="102"/>
      <c r="H29" s="3"/>
    </row>
    <row r="30" spans="1:8" ht="14.25" customHeight="1">
      <c r="A30" s="5">
        <v>12</v>
      </c>
      <c r="B30" s="105" t="s">
        <v>24</v>
      </c>
      <c r="C30" s="106"/>
      <c r="D30" s="108"/>
      <c r="E30" s="102"/>
      <c r="F30" s="102"/>
      <c r="G30" s="102"/>
      <c r="H30" s="3"/>
    </row>
    <row r="31" spans="1:8" ht="14.25" customHeight="1">
      <c r="A31" s="5">
        <v>5</v>
      </c>
      <c r="B31" s="105" t="s">
        <v>28</v>
      </c>
      <c r="C31" s="106"/>
      <c r="D31" s="108"/>
      <c r="E31" s="102"/>
      <c r="F31" s="102"/>
      <c r="G31" s="102"/>
      <c r="H31" s="3"/>
    </row>
  </sheetData>
  <mergeCells count="34">
    <mergeCell ref="A1:H1"/>
    <mergeCell ref="A2:C2"/>
    <mergeCell ref="D2:G3"/>
    <mergeCell ref="B3:C3"/>
    <mergeCell ref="B4:C4"/>
    <mergeCell ref="D4:E1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D14:G31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14:C14"/>
    <mergeCell ref="B30:C30"/>
    <mergeCell ref="B31:C31"/>
    <mergeCell ref="B24:C24"/>
    <mergeCell ref="B25:C25"/>
    <mergeCell ref="B26:C26"/>
    <mergeCell ref="B27:C27"/>
    <mergeCell ref="B28:C28"/>
    <mergeCell ref="B29:C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03E8-8E04-4F03-935D-DFB0FB372E8F}">
  <dimension ref="A1:E20"/>
  <sheetViews>
    <sheetView tabSelected="1" workbookViewId="0">
      <selection activeCell="E17" sqref="E17"/>
    </sheetView>
  </sheetViews>
  <sheetFormatPr baseColWidth="10" defaultRowHeight="14.4"/>
  <cols>
    <col min="1" max="1" width="28.109375" bestFit="1" customWidth="1"/>
    <col min="2" max="4" width="7.5546875" bestFit="1" customWidth="1"/>
  </cols>
  <sheetData>
    <row r="1" spans="1:5">
      <c r="A1" s="115" t="s">
        <v>0</v>
      </c>
      <c r="B1" s="115"/>
      <c r="C1" s="115"/>
      <c r="D1" s="115"/>
      <c r="E1" s="115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1" t="s">
        <v>6</v>
      </c>
      <c r="B3" s="1">
        <v>7</v>
      </c>
      <c r="C3" s="1">
        <v>8</v>
      </c>
      <c r="D3" s="1">
        <v>9</v>
      </c>
      <c r="E3" s="1">
        <f>AVERAGE(B3:D3)</f>
        <v>8</v>
      </c>
    </row>
    <row r="4" spans="1:5">
      <c r="A4" s="1" t="s">
        <v>7</v>
      </c>
      <c r="B4" s="1">
        <v>7</v>
      </c>
      <c r="C4" s="1">
        <v>6</v>
      </c>
      <c r="D4" s="1">
        <v>5</v>
      </c>
      <c r="E4" s="1">
        <f t="shared" ref="E4:E12" si="0">AVERAGE(B4:D4)</f>
        <v>6</v>
      </c>
    </row>
    <row r="5" spans="1:5">
      <c r="A5" s="1" t="s">
        <v>8</v>
      </c>
      <c r="B5" s="1">
        <v>5</v>
      </c>
      <c r="C5" s="1">
        <v>6</v>
      </c>
      <c r="D5" s="1">
        <v>7</v>
      </c>
      <c r="E5" s="1">
        <f t="shared" si="0"/>
        <v>6</v>
      </c>
    </row>
    <row r="6" spans="1:5">
      <c r="A6" s="1" t="s">
        <v>9</v>
      </c>
      <c r="B6" s="1">
        <v>9</v>
      </c>
      <c r="C6" s="1">
        <v>8</v>
      </c>
      <c r="D6" s="1">
        <v>5</v>
      </c>
      <c r="E6" s="1">
        <f t="shared" si="0"/>
        <v>7.333333333333333</v>
      </c>
    </row>
    <row r="7" spans="1:5">
      <c r="A7" s="1" t="s">
        <v>10</v>
      </c>
      <c r="B7" s="1">
        <v>10</v>
      </c>
      <c r="C7" s="1">
        <v>9</v>
      </c>
      <c r="D7" s="1">
        <v>8</v>
      </c>
      <c r="E7" s="1">
        <f t="shared" si="0"/>
        <v>9</v>
      </c>
    </row>
    <row r="8" spans="1:5">
      <c r="A8" s="1" t="s">
        <v>11</v>
      </c>
      <c r="B8" s="1">
        <v>7</v>
      </c>
      <c r="C8" s="1">
        <v>7</v>
      </c>
      <c r="D8" s="1">
        <v>7</v>
      </c>
      <c r="E8" s="1">
        <f t="shared" si="0"/>
        <v>7</v>
      </c>
    </row>
    <row r="9" spans="1:5">
      <c r="A9" s="1" t="s">
        <v>12</v>
      </c>
      <c r="B9" s="1">
        <v>4</v>
      </c>
      <c r="C9" s="1">
        <v>5</v>
      </c>
      <c r="D9" s="1">
        <v>3</v>
      </c>
      <c r="E9" s="1">
        <f t="shared" si="0"/>
        <v>4</v>
      </c>
    </row>
    <row r="10" spans="1:5">
      <c r="A10" s="1" t="s">
        <v>13</v>
      </c>
      <c r="B10" s="1">
        <v>7</v>
      </c>
      <c r="C10" s="1">
        <v>8</v>
      </c>
      <c r="D10" s="1">
        <v>6</v>
      </c>
      <c r="E10" s="1">
        <f t="shared" si="0"/>
        <v>7</v>
      </c>
    </row>
    <row r="11" spans="1:5">
      <c r="A11" s="1" t="s">
        <v>14</v>
      </c>
      <c r="B11" s="1"/>
      <c r="C11" s="1"/>
      <c r="D11" s="1"/>
      <c r="E11" s="1"/>
    </row>
    <row r="12" spans="1:5">
      <c r="A12" s="1" t="s">
        <v>15</v>
      </c>
      <c r="B12" s="1">
        <v>10</v>
      </c>
      <c r="C12" s="1">
        <v>9</v>
      </c>
      <c r="D12" s="1">
        <v>9.5</v>
      </c>
      <c r="E12" s="1">
        <f t="shared" si="0"/>
        <v>9.5</v>
      </c>
    </row>
    <row r="17" spans="1:4" ht="30.75" customHeight="1">
      <c r="A17" s="59" t="s">
        <v>16</v>
      </c>
      <c r="B17" s="61"/>
      <c r="C17" s="113">
        <v>10</v>
      </c>
      <c r="D17" s="114"/>
    </row>
    <row r="18" spans="1:4" ht="27.75" customHeight="1">
      <c r="A18" s="59" t="s">
        <v>17</v>
      </c>
      <c r="B18" s="61"/>
      <c r="C18" s="113">
        <f>COUNTBLANK(B3:B12)</f>
        <v>1</v>
      </c>
      <c r="D18" s="114"/>
    </row>
    <row r="19" spans="1:4" ht="30.75" customHeight="1">
      <c r="A19" s="59" t="s">
        <v>18</v>
      </c>
      <c r="B19" s="61"/>
      <c r="C19" s="113">
        <v>8</v>
      </c>
      <c r="D19" s="114"/>
    </row>
    <row r="20" spans="1:4" ht="34.5" customHeight="1">
      <c r="A20" s="59" t="s">
        <v>19</v>
      </c>
      <c r="B20" s="61"/>
      <c r="C20" s="113">
        <v>2</v>
      </c>
      <c r="D20" s="114"/>
    </row>
  </sheetData>
  <mergeCells count="9">
    <mergeCell ref="A20:B20"/>
    <mergeCell ref="C20:D20"/>
    <mergeCell ref="A1:E1"/>
    <mergeCell ref="A17:B17"/>
    <mergeCell ref="C17:D17"/>
    <mergeCell ref="A18:B18"/>
    <mergeCell ref="C18:D18"/>
    <mergeCell ref="A19:B19"/>
    <mergeCell ref="C19:D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Hoja4</vt:lpstr>
      <vt:lpstr>Hoja5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esteban montaño coronado</dc:creator>
  <cp:lastModifiedBy>sena</cp:lastModifiedBy>
  <dcterms:created xsi:type="dcterms:W3CDTF">2022-11-20T04:36:21Z</dcterms:created>
  <dcterms:modified xsi:type="dcterms:W3CDTF">2022-11-21T12:16:52Z</dcterms:modified>
</cp:coreProperties>
</file>