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5. Modelos de Media Móvil-MA\"/>
    </mc:Choice>
  </mc:AlternateContent>
  <xr:revisionPtr revIDLastSave="0" documentId="13_ncr:1_{679DE1CE-9B49-440E-A119-6799B17696EF}" xr6:coauthVersionLast="47" xr6:coauthVersionMax="47" xr10:uidLastSave="{00000000-0000-0000-0000-000000000000}"/>
  <bookViews>
    <workbookView xWindow="-110" yWindow="-110" windowWidth="19420" windowHeight="10300" xr2:uid="{89BF314A-D936-4C37-ACD4-808CB24D2830}"/>
  </bookViews>
  <sheets>
    <sheet name="Análisis de la serie" sheetId="1" r:id="rId1"/>
    <sheet name="Ajuste modelo MA(1)" sheetId="2" r:id="rId2"/>
  </sheets>
  <definedNames>
    <definedName name="solver_adj" localSheetId="1" hidden="1">'Ajuste modelo MA(1)'!$J$6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'Ajuste modelo MA(1)'!$J$6</definedName>
    <definedName name="solver_lhs2" localSheetId="1" hidden="1">'Ajuste modelo MA(1)'!$J$6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'Ajuste modelo MA(1)'!$J$8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theta_1">'Ajuste modelo MA(1)'!$J$6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0" i="2" l="1"/>
  <c r="E310" i="2"/>
  <c r="C4" i="2"/>
  <c r="D4" i="2"/>
  <c r="C3" i="2"/>
  <c r="D3" i="2"/>
  <c r="E4" i="2"/>
  <c r="H4" i="2" s="1"/>
  <c r="G3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D298" i="2" s="1"/>
  <c r="C297" i="2"/>
  <c r="D297" i="2" s="1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D281" i="2" s="1"/>
  <c r="C279" i="2"/>
  <c r="C278" i="2"/>
  <c r="C277" i="2"/>
  <c r="C276" i="2"/>
  <c r="C275" i="2"/>
  <c r="C274" i="2"/>
  <c r="C273" i="2"/>
  <c r="C272" i="2"/>
  <c r="D273" i="2" s="1"/>
  <c r="C271" i="2"/>
  <c r="C270" i="2"/>
  <c r="C269" i="2"/>
  <c r="C268" i="2"/>
  <c r="C267" i="2"/>
  <c r="D267" i="2" s="1"/>
  <c r="C266" i="2"/>
  <c r="C265" i="2"/>
  <c r="C264" i="2"/>
  <c r="D265" i="2" s="1"/>
  <c r="C263" i="2"/>
  <c r="C262" i="2"/>
  <c r="C261" i="2"/>
  <c r="C260" i="2"/>
  <c r="C259" i="2"/>
  <c r="C258" i="2"/>
  <c r="C257" i="2"/>
  <c r="C256" i="2"/>
  <c r="D257" i="2" s="1"/>
  <c r="C255" i="2"/>
  <c r="C254" i="2"/>
  <c r="C253" i="2"/>
  <c r="C252" i="2"/>
  <c r="C251" i="2"/>
  <c r="D251" i="2" s="1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D236" i="2" s="1"/>
  <c r="C234" i="2"/>
  <c r="C233" i="2"/>
  <c r="C232" i="2"/>
  <c r="C231" i="2"/>
  <c r="C230" i="2"/>
  <c r="C229" i="2"/>
  <c r="C228" i="2"/>
  <c r="C227" i="2"/>
  <c r="D228" i="2" s="1"/>
  <c r="C226" i="2"/>
  <c r="C225" i="2"/>
  <c r="C224" i="2"/>
  <c r="C223" i="2"/>
  <c r="C222" i="2"/>
  <c r="C221" i="2"/>
  <c r="D222" i="2" s="1"/>
  <c r="C220" i="2"/>
  <c r="C219" i="2"/>
  <c r="D219" i="2" s="1"/>
  <c r="C218" i="2"/>
  <c r="C217" i="2"/>
  <c r="D217" i="2" s="1"/>
  <c r="C216" i="2"/>
  <c r="C215" i="2"/>
  <c r="C214" i="2"/>
  <c r="C213" i="2"/>
  <c r="D214" i="2" s="1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D200" i="2" s="1"/>
  <c r="C199" i="2"/>
  <c r="C198" i="2"/>
  <c r="D198" i="2" s="1"/>
  <c r="D197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D174" i="2" s="1"/>
  <c r="C173" i="2"/>
  <c r="C172" i="2"/>
  <c r="C171" i="2"/>
  <c r="C170" i="2"/>
  <c r="C169" i="2"/>
  <c r="C168" i="2"/>
  <c r="C167" i="2"/>
  <c r="C166" i="2"/>
  <c r="D166" i="2" s="1"/>
  <c r="C165" i="2"/>
  <c r="D165" i="2" s="1"/>
  <c r="C164" i="2"/>
  <c r="C163" i="2"/>
  <c r="D164" i="2" s="1"/>
  <c r="C162" i="2"/>
  <c r="C161" i="2"/>
  <c r="C160" i="2"/>
  <c r="C159" i="2"/>
  <c r="C158" i="2"/>
  <c r="C157" i="2"/>
  <c r="C156" i="2"/>
  <c r="C155" i="2"/>
  <c r="D156" i="2" s="1"/>
  <c r="C154" i="2"/>
  <c r="C153" i="2"/>
  <c r="C152" i="2"/>
  <c r="C151" i="2"/>
  <c r="C150" i="2"/>
  <c r="C149" i="2"/>
  <c r="D150" i="2" s="1"/>
  <c r="C148" i="2"/>
  <c r="C147" i="2"/>
  <c r="D148" i="2" s="1"/>
  <c r="C146" i="2"/>
  <c r="C145" i="2"/>
  <c r="D145" i="2" s="1"/>
  <c r="C144" i="2"/>
  <c r="D144" i="2" s="1"/>
  <c r="C143" i="2"/>
  <c r="C142" i="2"/>
  <c r="D142" i="2" s="1"/>
  <c r="C141" i="2"/>
  <c r="C140" i="2"/>
  <c r="D140" i="2" s="1"/>
  <c r="C139" i="2"/>
  <c r="C138" i="2"/>
  <c r="C137" i="2"/>
  <c r="C136" i="2"/>
  <c r="C135" i="2"/>
  <c r="C134" i="2"/>
  <c r="C133" i="2"/>
  <c r="C132" i="2"/>
  <c r="C131" i="2"/>
  <c r="C130" i="2"/>
  <c r="D131" i="2" s="1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D114" i="2" s="1"/>
  <c r="C113" i="2"/>
  <c r="C112" i="2"/>
  <c r="C111" i="2"/>
  <c r="C110" i="2"/>
  <c r="C109" i="2"/>
  <c r="C108" i="2"/>
  <c r="C107" i="2"/>
  <c r="D108" i="2" s="1"/>
  <c r="D106" i="2"/>
  <c r="C106" i="2"/>
  <c r="C105" i="2"/>
  <c r="C104" i="2"/>
  <c r="C103" i="2"/>
  <c r="C102" i="2"/>
  <c r="C101" i="2"/>
  <c r="C100" i="2"/>
  <c r="D100" i="2" s="1"/>
  <c r="C99" i="2"/>
  <c r="C98" i="2"/>
  <c r="C97" i="2"/>
  <c r="C96" i="2"/>
  <c r="C95" i="2"/>
  <c r="C94" i="2"/>
  <c r="C93" i="2"/>
  <c r="C92" i="2"/>
  <c r="C91" i="2"/>
  <c r="C90" i="2"/>
  <c r="C89" i="2"/>
  <c r="D90" i="2" s="1"/>
  <c r="C88" i="2"/>
  <c r="C87" i="2"/>
  <c r="C86" i="2"/>
  <c r="C85" i="2"/>
  <c r="C84" i="2"/>
  <c r="D84" i="2" s="1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D52" i="2" s="1"/>
  <c r="C51" i="2"/>
  <c r="C50" i="2"/>
  <c r="D51" i="2" s="1"/>
  <c r="C49" i="2"/>
  <c r="C48" i="2"/>
  <c r="C47" i="2"/>
  <c r="C46" i="2"/>
  <c r="C45" i="2"/>
  <c r="C44" i="2"/>
  <c r="D44" i="2" s="1"/>
  <c r="C43" i="2"/>
  <c r="C42" i="2"/>
  <c r="C41" i="2"/>
  <c r="D42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D25" i="2" s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" i="2"/>
  <c r="K2" i="1"/>
  <c r="L2" i="1"/>
  <c r="J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G6" i="1"/>
  <c r="F5" i="1"/>
  <c r="E4" i="1"/>
  <c r="C3" i="1"/>
  <c r="C4" i="1"/>
  <c r="C5" i="1"/>
  <c r="C6" i="1"/>
  <c r="C7" i="1"/>
  <c r="D7" i="1" s="1"/>
  <c r="C8" i="1"/>
  <c r="D8" i="1" s="1"/>
  <c r="C9" i="1"/>
  <c r="C10" i="1"/>
  <c r="C11" i="1"/>
  <c r="D11" i="1" s="1"/>
  <c r="C12" i="1"/>
  <c r="C13" i="1"/>
  <c r="C14" i="1"/>
  <c r="C15" i="1"/>
  <c r="D15" i="1" s="1"/>
  <c r="C16" i="1"/>
  <c r="D16" i="1" s="1"/>
  <c r="C17" i="1"/>
  <c r="C18" i="1"/>
  <c r="C19" i="1"/>
  <c r="D19" i="1" s="1"/>
  <c r="C20" i="1"/>
  <c r="C21" i="1"/>
  <c r="C22" i="1"/>
  <c r="C23" i="1"/>
  <c r="D23" i="1" s="1"/>
  <c r="C24" i="1"/>
  <c r="D24" i="1" s="1"/>
  <c r="C25" i="1"/>
  <c r="C26" i="1"/>
  <c r="C27" i="1"/>
  <c r="D27" i="1" s="1"/>
  <c r="C28" i="1"/>
  <c r="D28" i="1" s="1"/>
  <c r="C29" i="1"/>
  <c r="C30" i="1"/>
  <c r="C31" i="1"/>
  <c r="D31" i="1" s="1"/>
  <c r="C32" i="1"/>
  <c r="D32" i="1" s="1"/>
  <c r="C33" i="1"/>
  <c r="C34" i="1"/>
  <c r="C35" i="1"/>
  <c r="D35" i="1" s="1"/>
  <c r="C36" i="1"/>
  <c r="C37" i="1"/>
  <c r="D37" i="1" s="1"/>
  <c r="C38" i="1"/>
  <c r="C39" i="1"/>
  <c r="D39" i="1" s="1"/>
  <c r="C40" i="1"/>
  <c r="D40" i="1" s="1"/>
  <c r="C41" i="1"/>
  <c r="C42" i="1"/>
  <c r="C43" i="1"/>
  <c r="D43" i="1" s="1"/>
  <c r="C44" i="1"/>
  <c r="C45" i="1"/>
  <c r="D45" i="1" s="1"/>
  <c r="C46" i="1"/>
  <c r="C47" i="1"/>
  <c r="D47" i="1" s="1"/>
  <c r="C48" i="1"/>
  <c r="D48" i="1" s="1"/>
  <c r="C49" i="1"/>
  <c r="C50" i="1"/>
  <c r="C51" i="1"/>
  <c r="D51" i="1" s="1"/>
  <c r="C52" i="1"/>
  <c r="C53" i="1"/>
  <c r="D53" i="1" s="1"/>
  <c r="C54" i="1"/>
  <c r="C55" i="1"/>
  <c r="D55" i="1" s="1"/>
  <c r="C56" i="1"/>
  <c r="D56" i="1" s="1"/>
  <c r="C57" i="1"/>
  <c r="C58" i="1"/>
  <c r="C59" i="1"/>
  <c r="D59" i="1" s="1"/>
  <c r="C60" i="1"/>
  <c r="C61" i="1"/>
  <c r="D61" i="1" s="1"/>
  <c r="C62" i="1"/>
  <c r="C63" i="1"/>
  <c r="D63" i="1" s="1"/>
  <c r="C64" i="1"/>
  <c r="D64" i="1" s="1"/>
  <c r="C65" i="1"/>
  <c r="C66" i="1"/>
  <c r="C67" i="1"/>
  <c r="D67" i="1" s="1"/>
  <c r="C68" i="1"/>
  <c r="C69" i="1"/>
  <c r="D69" i="1" s="1"/>
  <c r="C70" i="1"/>
  <c r="C71" i="1"/>
  <c r="D71" i="1" s="1"/>
  <c r="C72" i="1"/>
  <c r="D72" i="1" s="1"/>
  <c r="C73" i="1"/>
  <c r="C74" i="1"/>
  <c r="C75" i="1"/>
  <c r="D75" i="1" s="1"/>
  <c r="C76" i="1"/>
  <c r="C77" i="1"/>
  <c r="C78" i="1"/>
  <c r="C79" i="1"/>
  <c r="D79" i="1" s="1"/>
  <c r="C80" i="1"/>
  <c r="D80" i="1" s="1"/>
  <c r="C81" i="1"/>
  <c r="C82" i="1"/>
  <c r="C83" i="1"/>
  <c r="D83" i="1" s="1"/>
  <c r="C84" i="1"/>
  <c r="C85" i="1"/>
  <c r="D85" i="1" s="1"/>
  <c r="C86" i="1"/>
  <c r="C87" i="1"/>
  <c r="D87" i="1" s="1"/>
  <c r="C88" i="1"/>
  <c r="D88" i="1" s="1"/>
  <c r="C89" i="1"/>
  <c r="C90" i="1"/>
  <c r="C91" i="1"/>
  <c r="D91" i="1" s="1"/>
  <c r="C92" i="1"/>
  <c r="C93" i="1"/>
  <c r="D93" i="1" s="1"/>
  <c r="C94" i="1"/>
  <c r="C95" i="1"/>
  <c r="D95" i="1" s="1"/>
  <c r="C96" i="1"/>
  <c r="D96" i="1" s="1"/>
  <c r="C97" i="1"/>
  <c r="C98" i="1"/>
  <c r="C99" i="1"/>
  <c r="D99" i="1" s="1"/>
  <c r="C100" i="1"/>
  <c r="C101" i="1"/>
  <c r="D101" i="1" s="1"/>
  <c r="C102" i="1"/>
  <c r="C103" i="1"/>
  <c r="D103" i="1" s="1"/>
  <c r="C104" i="1"/>
  <c r="D104" i="1" s="1"/>
  <c r="C105" i="1"/>
  <c r="C106" i="1"/>
  <c r="C107" i="1"/>
  <c r="D107" i="1" s="1"/>
  <c r="C108" i="1"/>
  <c r="C109" i="1"/>
  <c r="D109" i="1" s="1"/>
  <c r="C110" i="1"/>
  <c r="C111" i="1"/>
  <c r="D111" i="1" s="1"/>
  <c r="C112" i="1"/>
  <c r="D112" i="1" s="1"/>
  <c r="C113" i="1"/>
  <c r="C114" i="1"/>
  <c r="C115" i="1"/>
  <c r="D115" i="1" s="1"/>
  <c r="C116" i="1"/>
  <c r="C117" i="1"/>
  <c r="C118" i="1"/>
  <c r="C119" i="1"/>
  <c r="D119" i="1" s="1"/>
  <c r="C120" i="1"/>
  <c r="D120" i="1" s="1"/>
  <c r="C121" i="1"/>
  <c r="C122" i="1"/>
  <c r="C123" i="1"/>
  <c r="D123" i="1" s="1"/>
  <c r="C124" i="1"/>
  <c r="C125" i="1"/>
  <c r="D125" i="1" s="1"/>
  <c r="C126" i="1"/>
  <c r="C127" i="1"/>
  <c r="D127" i="1" s="1"/>
  <c r="C128" i="1"/>
  <c r="D128" i="1" s="1"/>
  <c r="C129" i="1"/>
  <c r="C130" i="1"/>
  <c r="C131" i="1"/>
  <c r="D131" i="1" s="1"/>
  <c r="C132" i="1"/>
  <c r="C133" i="1"/>
  <c r="D133" i="1" s="1"/>
  <c r="C134" i="1"/>
  <c r="C135" i="1"/>
  <c r="D135" i="1" s="1"/>
  <c r="C136" i="1"/>
  <c r="D136" i="1" s="1"/>
  <c r="C137" i="1"/>
  <c r="C138" i="1"/>
  <c r="C139" i="1"/>
  <c r="D139" i="1" s="1"/>
  <c r="C140" i="1"/>
  <c r="C141" i="1"/>
  <c r="D141" i="1" s="1"/>
  <c r="C142" i="1"/>
  <c r="C143" i="1"/>
  <c r="D143" i="1" s="1"/>
  <c r="C144" i="1"/>
  <c r="D144" i="1" s="1"/>
  <c r="C145" i="1"/>
  <c r="C146" i="1"/>
  <c r="C147" i="1"/>
  <c r="D147" i="1" s="1"/>
  <c r="C148" i="1"/>
  <c r="C149" i="1"/>
  <c r="C150" i="1"/>
  <c r="C151" i="1"/>
  <c r="D151" i="1" s="1"/>
  <c r="C152" i="1"/>
  <c r="D152" i="1" s="1"/>
  <c r="C153" i="1"/>
  <c r="C154" i="1"/>
  <c r="C155" i="1"/>
  <c r="D155" i="1" s="1"/>
  <c r="C156" i="1"/>
  <c r="C157" i="1"/>
  <c r="C158" i="1"/>
  <c r="C159" i="1"/>
  <c r="D159" i="1" s="1"/>
  <c r="C160" i="1"/>
  <c r="D160" i="1" s="1"/>
  <c r="C161" i="1"/>
  <c r="C162" i="1"/>
  <c r="C163" i="1"/>
  <c r="D163" i="1" s="1"/>
  <c r="C164" i="1"/>
  <c r="C165" i="1"/>
  <c r="D165" i="1" s="1"/>
  <c r="C166" i="1"/>
  <c r="C167" i="1"/>
  <c r="D167" i="1" s="1"/>
  <c r="C168" i="1"/>
  <c r="D168" i="1" s="1"/>
  <c r="C169" i="1"/>
  <c r="C170" i="1"/>
  <c r="C171" i="1"/>
  <c r="D171" i="1" s="1"/>
  <c r="C172" i="1"/>
  <c r="D172" i="1" s="1"/>
  <c r="C173" i="1"/>
  <c r="D173" i="1" s="1"/>
  <c r="C174" i="1"/>
  <c r="C175" i="1"/>
  <c r="D175" i="1" s="1"/>
  <c r="C176" i="1"/>
  <c r="D176" i="1" s="1"/>
  <c r="C177" i="1"/>
  <c r="C178" i="1"/>
  <c r="C179" i="1"/>
  <c r="D179" i="1" s="1"/>
  <c r="C180" i="1"/>
  <c r="C181" i="1"/>
  <c r="C182" i="1"/>
  <c r="C183" i="1"/>
  <c r="D183" i="1" s="1"/>
  <c r="C184" i="1"/>
  <c r="D184" i="1" s="1"/>
  <c r="C185" i="1"/>
  <c r="C186" i="1"/>
  <c r="C187" i="1"/>
  <c r="D187" i="1" s="1"/>
  <c r="C188" i="1"/>
  <c r="C189" i="1"/>
  <c r="C190" i="1"/>
  <c r="C191" i="1"/>
  <c r="D191" i="1" s="1"/>
  <c r="C192" i="1"/>
  <c r="D192" i="1" s="1"/>
  <c r="C193" i="1"/>
  <c r="C194" i="1"/>
  <c r="C195" i="1"/>
  <c r="D195" i="1" s="1"/>
  <c r="C196" i="1"/>
  <c r="C197" i="1"/>
  <c r="C198" i="1"/>
  <c r="C199" i="1"/>
  <c r="D199" i="1" s="1"/>
  <c r="C200" i="1"/>
  <c r="D200" i="1" s="1"/>
  <c r="C201" i="1"/>
  <c r="C202" i="1"/>
  <c r="C203" i="1"/>
  <c r="D203" i="1" s="1"/>
  <c r="C204" i="1"/>
  <c r="C205" i="1"/>
  <c r="C206" i="1"/>
  <c r="C207" i="1"/>
  <c r="D207" i="1" s="1"/>
  <c r="C208" i="1"/>
  <c r="D208" i="1" s="1"/>
  <c r="C209" i="1"/>
  <c r="C210" i="1"/>
  <c r="C211" i="1"/>
  <c r="D211" i="1" s="1"/>
  <c r="C212" i="1"/>
  <c r="D212" i="1" s="1"/>
  <c r="C213" i="1"/>
  <c r="D213" i="1" s="1"/>
  <c r="C214" i="1"/>
  <c r="C215" i="1"/>
  <c r="D215" i="1" s="1"/>
  <c r="C216" i="1"/>
  <c r="D216" i="1" s="1"/>
  <c r="C217" i="1"/>
  <c r="C218" i="1"/>
  <c r="C219" i="1"/>
  <c r="D219" i="1" s="1"/>
  <c r="C220" i="1"/>
  <c r="C221" i="1"/>
  <c r="C222" i="1"/>
  <c r="C223" i="1"/>
  <c r="D223" i="1" s="1"/>
  <c r="C224" i="1"/>
  <c r="D224" i="1" s="1"/>
  <c r="C225" i="1"/>
  <c r="C226" i="1"/>
  <c r="C227" i="1"/>
  <c r="D227" i="1" s="1"/>
  <c r="C228" i="1"/>
  <c r="C229" i="1"/>
  <c r="C230" i="1"/>
  <c r="C231" i="1"/>
  <c r="D231" i="1" s="1"/>
  <c r="C232" i="1"/>
  <c r="D232" i="1" s="1"/>
  <c r="C233" i="1"/>
  <c r="C234" i="1"/>
  <c r="C235" i="1"/>
  <c r="D235" i="1" s="1"/>
  <c r="C236" i="1"/>
  <c r="C237" i="1"/>
  <c r="C238" i="1"/>
  <c r="C239" i="1"/>
  <c r="D239" i="1" s="1"/>
  <c r="C240" i="1"/>
  <c r="D240" i="1" s="1"/>
  <c r="C241" i="1"/>
  <c r="C242" i="1"/>
  <c r="C243" i="1"/>
  <c r="D243" i="1" s="1"/>
  <c r="C244" i="1"/>
  <c r="C245" i="1"/>
  <c r="C246" i="1"/>
  <c r="C247" i="1"/>
  <c r="D247" i="1" s="1"/>
  <c r="C248" i="1"/>
  <c r="D248" i="1" s="1"/>
  <c r="C249" i="1"/>
  <c r="C250" i="1"/>
  <c r="C251" i="1"/>
  <c r="D251" i="1" s="1"/>
  <c r="C252" i="1"/>
  <c r="C253" i="1"/>
  <c r="C254" i="1"/>
  <c r="C255" i="1"/>
  <c r="D255" i="1" s="1"/>
  <c r="C256" i="1"/>
  <c r="D256" i="1" s="1"/>
  <c r="C257" i="1"/>
  <c r="C258" i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C266" i="1"/>
  <c r="C267" i="1"/>
  <c r="D267" i="1" s="1"/>
  <c r="C268" i="1"/>
  <c r="C269" i="1"/>
  <c r="C270" i="1"/>
  <c r="C271" i="1"/>
  <c r="D271" i="1" s="1"/>
  <c r="C272" i="1"/>
  <c r="D272" i="1" s="1"/>
  <c r="C273" i="1"/>
  <c r="C274" i="1"/>
  <c r="C275" i="1"/>
  <c r="D275" i="1" s="1"/>
  <c r="C276" i="1"/>
  <c r="C277" i="1"/>
  <c r="C278" i="1"/>
  <c r="C279" i="1"/>
  <c r="D279" i="1" s="1"/>
  <c r="C280" i="1"/>
  <c r="D280" i="1" s="1"/>
  <c r="C281" i="1"/>
  <c r="C282" i="1"/>
  <c r="C283" i="1"/>
  <c r="D283" i="1" s="1"/>
  <c r="C284" i="1"/>
  <c r="D284" i="1" s="1"/>
  <c r="C285" i="1"/>
  <c r="C286" i="1"/>
  <c r="C287" i="1"/>
  <c r="D287" i="1" s="1"/>
  <c r="C288" i="1"/>
  <c r="D288" i="1" s="1"/>
  <c r="C289" i="1"/>
  <c r="C290" i="1"/>
  <c r="C291" i="1"/>
  <c r="D291" i="1" s="1"/>
  <c r="C292" i="1"/>
  <c r="C293" i="1"/>
  <c r="C294" i="1"/>
  <c r="C295" i="1"/>
  <c r="D295" i="1" s="1"/>
  <c r="C296" i="1"/>
  <c r="D296" i="1" s="1"/>
  <c r="C297" i="1"/>
  <c r="C298" i="1"/>
  <c r="C299" i="1"/>
  <c r="D299" i="1" s="1"/>
  <c r="C300" i="1"/>
  <c r="C301" i="1"/>
  <c r="D301" i="1" s="1"/>
  <c r="C302" i="1"/>
  <c r="C303" i="1"/>
  <c r="D303" i="1" s="1"/>
  <c r="C304" i="1"/>
  <c r="D304" i="1" s="1"/>
  <c r="C305" i="1"/>
  <c r="C306" i="1"/>
  <c r="C307" i="1"/>
  <c r="D307" i="1" s="1"/>
  <c r="C308" i="1"/>
  <c r="C309" i="1"/>
  <c r="C2" i="1"/>
  <c r="D37" i="2" l="1"/>
  <c r="D23" i="2"/>
  <c r="D30" i="2"/>
  <c r="D101" i="2"/>
  <c r="D116" i="2"/>
  <c r="D132" i="2"/>
  <c r="D153" i="2"/>
  <c r="D161" i="2"/>
  <c r="D176" i="2"/>
  <c r="D206" i="2"/>
  <c r="D229" i="2"/>
  <c r="D237" i="2"/>
  <c r="D253" i="2"/>
  <c r="D16" i="2"/>
  <c r="D146" i="2"/>
  <c r="D169" i="2"/>
  <c r="D177" i="2"/>
  <c r="D193" i="2"/>
  <c r="D230" i="2"/>
  <c r="D254" i="2"/>
  <c r="D9" i="2"/>
  <c r="D17" i="2"/>
  <c r="D96" i="2"/>
  <c r="D141" i="2"/>
  <c r="D170" i="2"/>
  <c r="D302" i="2"/>
  <c r="D18" i="2"/>
  <c r="D179" i="2"/>
  <c r="D201" i="2"/>
  <c r="D240" i="2"/>
  <c r="D303" i="2"/>
  <c r="D26" i="2"/>
  <c r="D225" i="2"/>
  <c r="D241" i="2"/>
  <c r="D249" i="2"/>
  <c r="D43" i="2"/>
  <c r="D67" i="2"/>
  <c r="D76" i="2"/>
  <c r="D91" i="2"/>
  <c r="D137" i="2"/>
  <c r="D218" i="2"/>
  <c r="D242" i="2"/>
  <c r="D274" i="2"/>
  <c r="D282" i="2"/>
  <c r="D290" i="2"/>
  <c r="D305" i="2"/>
  <c r="D34" i="2"/>
  <c r="D238" i="2"/>
  <c r="D304" i="2"/>
  <c r="D35" i="2"/>
  <c r="D109" i="2"/>
  <c r="D138" i="2"/>
  <c r="D231" i="2"/>
  <c r="D60" i="2"/>
  <c r="D103" i="2"/>
  <c r="D110" i="2"/>
  <c r="D117" i="2"/>
  <c r="D125" i="2"/>
  <c r="D139" i="2"/>
  <c r="D171" i="2"/>
  <c r="D185" i="2"/>
  <c r="D232" i="2"/>
  <c r="D275" i="2"/>
  <c r="D283" i="2"/>
  <c r="D53" i="2"/>
  <c r="D68" i="2"/>
  <c r="D97" i="2"/>
  <c r="D172" i="2"/>
  <c r="D213" i="2"/>
  <c r="D226" i="2"/>
  <c r="D233" i="2"/>
  <c r="D292" i="2"/>
  <c r="D46" i="2"/>
  <c r="D54" i="2"/>
  <c r="D77" i="2"/>
  <c r="D98" i="2"/>
  <c r="D207" i="2"/>
  <c r="D261" i="2"/>
  <c r="D269" i="2"/>
  <c r="D277" i="2"/>
  <c r="D285" i="2"/>
  <c r="D293" i="2"/>
  <c r="D300" i="2"/>
  <c r="D24" i="2"/>
  <c r="D31" i="2"/>
  <c r="D39" i="2"/>
  <c r="D55" i="2"/>
  <c r="D63" i="2"/>
  <c r="D70" i="2"/>
  <c r="D78" i="2"/>
  <c r="D85" i="2"/>
  <c r="D92" i="2"/>
  <c r="D99" i="2"/>
  <c r="D154" i="2"/>
  <c r="D167" i="2"/>
  <c r="D196" i="2"/>
  <c r="D208" i="2"/>
  <c r="D262" i="2"/>
  <c r="D301" i="2"/>
  <c r="D10" i="2"/>
  <c r="D40" i="2"/>
  <c r="D48" i="2"/>
  <c r="D56" i="2"/>
  <c r="D122" i="2"/>
  <c r="D162" i="2"/>
  <c r="D168" i="2"/>
  <c r="D182" i="2"/>
  <c r="D190" i="2"/>
  <c r="D202" i="2"/>
  <c r="D209" i="2"/>
  <c r="D143" i="2"/>
  <c r="D173" i="2"/>
  <c r="D178" i="2"/>
  <c r="D243" i="2"/>
  <c r="D250" i="2"/>
  <c r="D294" i="2"/>
  <c r="D306" i="2"/>
  <c r="D6" i="2"/>
  <c r="D13" i="2"/>
  <c r="D64" i="2"/>
  <c r="D71" i="2"/>
  <c r="D104" i="2"/>
  <c r="D118" i="2"/>
  <c r="D126" i="2"/>
  <c r="D133" i="2"/>
  <c r="D163" i="2"/>
  <c r="D203" i="2"/>
  <c r="D239" i="2"/>
  <c r="D287" i="2"/>
  <c r="D295" i="2"/>
  <c r="D307" i="2"/>
  <c r="D7" i="2"/>
  <c r="D14" i="2"/>
  <c r="D21" i="2"/>
  <c r="D59" i="2"/>
  <c r="D65" i="2"/>
  <c r="D72" i="2"/>
  <c r="D80" i="2"/>
  <c r="D87" i="2"/>
  <c r="D93" i="2"/>
  <c r="D105" i="2"/>
  <c r="D112" i="2"/>
  <c r="D119" i="2"/>
  <c r="D186" i="2"/>
  <c r="D199" i="2"/>
  <c r="D204" i="2"/>
  <c r="D272" i="2"/>
  <c r="D288" i="2"/>
  <c r="D296" i="2"/>
  <c r="D8" i="2"/>
  <c r="D15" i="2"/>
  <c r="D22" i="2"/>
  <c r="D29" i="2"/>
  <c r="D36" i="2"/>
  <c r="D58" i="2"/>
  <c r="D66" i="2"/>
  <c r="D74" i="2"/>
  <c r="D94" i="2"/>
  <c r="D128" i="2"/>
  <c r="D135" i="2"/>
  <c r="D175" i="2"/>
  <c r="D187" i="2"/>
  <c r="D205" i="2"/>
  <c r="D210" i="2"/>
  <c r="D234" i="2"/>
  <c r="D252" i="2"/>
  <c r="D258" i="2"/>
  <c r="D266" i="2"/>
  <c r="D309" i="2"/>
  <c r="D28" i="2"/>
  <c r="D27" i="2"/>
  <c r="D212" i="2"/>
  <c r="D211" i="2"/>
  <c r="D130" i="2"/>
  <c r="D191" i="2"/>
  <c r="D192" i="2"/>
  <c r="D45" i="2"/>
  <c r="D50" i="2"/>
  <c r="D89" i="2"/>
  <c r="D5" i="2"/>
  <c r="D124" i="2"/>
  <c r="D123" i="2"/>
  <c r="D158" i="2"/>
  <c r="D157" i="2"/>
  <c r="D270" i="2"/>
  <c r="D246" i="2"/>
  <c r="D245" i="2"/>
  <c r="D83" i="2"/>
  <c r="D82" i="2"/>
  <c r="D151" i="2"/>
  <c r="D152" i="2"/>
  <c r="D12" i="2"/>
  <c r="D11" i="2"/>
  <c r="D20" i="2"/>
  <c r="D19" i="2"/>
  <c r="D33" i="2"/>
  <c r="D32" i="2"/>
  <c r="D61" i="2"/>
  <c r="D47" i="2"/>
  <c r="D194" i="2"/>
  <c r="D195" i="2"/>
  <c r="D41" i="2"/>
  <c r="D75" i="2"/>
  <c r="D121" i="2"/>
  <c r="D38" i="2"/>
  <c r="D49" i="2"/>
  <c r="D57" i="2"/>
  <c r="D81" i="2"/>
  <c r="D88" i="2"/>
  <c r="D107" i="2"/>
  <c r="D221" i="2"/>
  <c r="D278" i="2"/>
  <c r="D289" i="2"/>
  <c r="D299" i="2"/>
  <c r="D308" i="2"/>
  <c r="D223" i="2"/>
  <c r="D224" i="2"/>
  <c r="D284" i="2"/>
  <c r="D259" i="2"/>
  <c r="D280" i="2"/>
  <c r="D183" i="2"/>
  <c r="D184" i="2"/>
  <c r="D227" i="2"/>
  <c r="D62" i="2"/>
  <c r="D115" i="2"/>
  <c r="D134" i="2"/>
  <c r="D147" i="2"/>
  <c r="D159" i="2"/>
  <c r="D160" i="2"/>
  <c r="D181" i="2"/>
  <c r="D247" i="2"/>
  <c r="D248" i="2"/>
  <c r="D264" i="2"/>
  <c r="D286" i="2"/>
  <c r="D73" i="2"/>
  <c r="D102" i="2"/>
  <c r="D129" i="2"/>
  <c r="D136" i="2"/>
  <c r="D149" i="2"/>
  <c r="D155" i="2"/>
  <c r="D189" i="2"/>
  <c r="D215" i="2"/>
  <c r="D216" i="2"/>
  <c r="D256" i="2"/>
  <c r="D69" i="2"/>
  <c r="D86" i="2"/>
  <c r="D113" i="2"/>
  <c r="D120" i="2"/>
  <c r="D279" i="2"/>
  <c r="D188" i="2"/>
  <c r="D220" i="2"/>
  <c r="D255" i="2"/>
  <c r="D260" i="2"/>
  <c r="D79" i="2"/>
  <c r="D95" i="2"/>
  <c r="D111" i="2"/>
  <c r="D127" i="2"/>
  <c r="D235" i="2"/>
  <c r="D268" i="2"/>
  <c r="D291" i="2"/>
  <c r="D180" i="2"/>
  <c r="D244" i="2"/>
  <c r="D263" i="2"/>
  <c r="D271" i="2"/>
  <c r="D276" i="2"/>
  <c r="D6" i="1"/>
  <c r="D156" i="1"/>
  <c r="D132" i="1"/>
  <c r="D44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84" i="1"/>
  <c r="D300" i="1"/>
  <c r="D309" i="1"/>
  <c r="D293" i="1"/>
  <c r="D285" i="1"/>
  <c r="D277" i="1"/>
  <c r="D269" i="1"/>
  <c r="D253" i="1"/>
  <c r="D245" i="1"/>
  <c r="D237" i="1"/>
  <c r="D229" i="1"/>
  <c r="D221" i="1"/>
  <c r="D205" i="1"/>
  <c r="D197" i="1"/>
  <c r="D189" i="1"/>
  <c r="D181" i="1"/>
  <c r="D157" i="1"/>
  <c r="D149" i="1"/>
  <c r="D117" i="1"/>
  <c r="D77" i="1"/>
  <c r="D29" i="1"/>
  <c r="D21" i="1"/>
  <c r="D13" i="1"/>
  <c r="D5" i="1"/>
  <c r="D308" i="1"/>
  <c r="D292" i="1"/>
  <c r="D276" i="1"/>
  <c r="D268" i="1"/>
  <c r="D252" i="1"/>
  <c r="D244" i="1"/>
  <c r="D236" i="1"/>
  <c r="D228" i="1"/>
  <c r="D220" i="1"/>
  <c r="D204" i="1"/>
  <c r="D196" i="1"/>
  <c r="D188" i="1"/>
  <c r="D180" i="1"/>
  <c r="D164" i="1"/>
  <c r="D148" i="1"/>
  <c r="D140" i="1"/>
  <c r="D124" i="1"/>
  <c r="D116" i="1"/>
  <c r="D108" i="1"/>
  <c r="D100" i="1"/>
  <c r="D92" i="1"/>
  <c r="D76" i="1"/>
  <c r="D68" i="1"/>
  <c r="D60" i="1"/>
  <c r="D52" i="1"/>
  <c r="D36" i="1"/>
  <c r="D20" i="1"/>
  <c r="D12" i="1"/>
  <c r="D4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13" i="1"/>
  <c r="D121" i="1"/>
  <c r="D122" i="1"/>
  <c r="D105" i="1"/>
  <c r="D106" i="1"/>
  <c r="D89" i="1"/>
  <c r="D90" i="1"/>
  <c r="D73" i="1"/>
  <c r="D74" i="1"/>
  <c r="D57" i="1"/>
  <c r="D58" i="1"/>
  <c r="D41" i="1"/>
  <c r="D42" i="1"/>
  <c r="D25" i="1"/>
  <c r="D26" i="1"/>
  <c r="D9" i="1"/>
  <c r="D10" i="1"/>
  <c r="D114" i="1"/>
  <c r="D306" i="1"/>
  <c r="D290" i="1"/>
  <c r="D274" i="1"/>
  <c r="D258" i="1"/>
  <c r="D242" i="1"/>
  <c r="D226" i="1"/>
  <c r="D194" i="1"/>
  <c r="D178" i="1"/>
  <c r="D162" i="1"/>
  <c r="D146" i="1"/>
  <c r="D3" i="1"/>
  <c r="D298" i="1"/>
  <c r="D282" i="1"/>
  <c r="D266" i="1"/>
  <c r="D250" i="1"/>
  <c r="D234" i="1"/>
  <c r="D218" i="1"/>
  <c r="D202" i="1"/>
  <c r="D186" i="1"/>
  <c r="D170" i="1"/>
  <c r="D154" i="1"/>
  <c r="D138" i="1"/>
  <c r="D129" i="1"/>
  <c r="D130" i="1"/>
  <c r="D98" i="1"/>
  <c r="D97" i="1"/>
  <c r="D82" i="1"/>
  <c r="D81" i="1"/>
  <c r="D65" i="1"/>
  <c r="D66" i="1"/>
  <c r="D49" i="1"/>
  <c r="D50" i="1"/>
  <c r="D33" i="1"/>
  <c r="D34" i="1"/>
  <c r="D18" i="1"/>
  <c r="D17" i="1"/>
  <c r="D210" i="1"/>
  <c r="M5" i="2" l="1"/>
  <c r="F4" i="2"/>
  <c r="E5" i="2" s="1"/>
  <c r="H5" i="2" s="1"/>
  <c r="F5" i="2" l="1"/>
  <c r="E6" i="2" s="1"/>
  <c r="H6" i="2" s="1"/>
  <c r="G4" i="2"/>
  <c r="M7" i="2"/>
  <c r="M6" i="2"/>
  <c r="F6" i="2" l="1"/>
  <c r="E7" i="2" s="1"/>
  <c r="H7" i="2" s="1"/>
  <c r="G5" i="2"/>
  <c r="F7" i="2" l="1"/>
  <c r="E8" i="2" s="1"/>
  <c r="H8" i="2" s="1"/>
  <c r="G6" i="2"/>
  <c r="F8" i="2" l="1"/>
  <c r="E9" i="2" s="1"/>
  <c r="H9" i="2" s="1"/>
  <c r="G7" i="2"/>
  <c r="F9" i="2" l="1"/>
  <c r="E10" i="2" s="1"/>
  <c r="H10" i="2" s="1"/>
  <c r="G8" i="2"/>
  <c r="F10" i="2" l="1"/>
  <c r="E11" i="2" s="1"/>
  <c r="H11" i="2" s="1"/>
  <c r="G9" i="2"/>
  <c r="F11" i="2" l="1"/>
  <c r="E12" i="2" s="1"/>
  <c r="H12" i="2" s="1"/>
  <c r="G10" i="2"/>
  <c r="F12" i="2" l="1"/>
  <c r="E13" i="2" s="1"/>
  <c r="H13" i="2" s="1"/>
  <c r="G11" i="2"/>
  <c r="F13" i="2" l="1"/>
  <c r="E14" i="2" s="1"/>
  <c r="H14" i="2" s="1"/>
  <c r="G12" i="2"/>
  <c r="F14" i="2" l="1"/>
  <c r="E15" i="2" s="1"/>
  <c r="H15" i="2" s="1"/>
  <c r="G13" i="2"/>
  <c r="F15" i="2" l="1"/>
  <c r="E16" i="2" s="1"/>
  <c r="H16" i="2" s="1"/>
  <c r="G14" i="2"/>
  <c r="F16" i="2" l="1"/>
  <c r="E17" i="2" s="1"/>
  <c r="H17" i="2" s="1"/>
  <c r="G15" i="2"/>
  <c r="F17" i="2" l="1"/>
  <c r="E18" i="2" s="1"/>
  <c r="H18" i="2" s="1"/>
  <c r="G16" i="2"/>
  <c r="F18" i="2" l="1"/>
  <c r="E19" i="2" s="1"/>
  <c r="H19" i="2" s="1"/>
  <c r="G17" i="2"/>
  <c r="F19" i="2" l="1"/>
  <c r="E20" i="2" s="1"/>
  <c r="H20" i="2" s="1"/>
  <c r="G18" i="2"/>
  <c r="F20" i="2" l="1"/>
  <c r="E21" i="2" s="1"/>
  <c r="H21" i="2" s="1"/>
  <c r="G19" i="2"/>
  <c r="F21" i="2" l="1"/>
  <c r="E22" i="2" s="1"/>
  <c r="H22" i="2" s="1"/>
  <c r="G20" i="2"/>
  <c r="F22" i="2" l="1"/>
  <c r="E23" i="2" s="1"/>
  <c r="H23" i="2" s="1"/>
  <c r="G21" i="2"/>
  <c r="F23" i="2" l="1"/>
  <c r="E24" i="2" s="1"/>
  <c r="H24" i="2" s="1"/>
  <c r="G22" i="2"/>
  <c r="F24" i="2" l="1"/>
  <c r="E25" i="2" s="1"/>
  <c r="H25" i="2" s="1"/>
  <c r="G23" i="2"/>
  <c r="F25" i="2" l="1"/>
  <c r="E26" i="2" s="1"/>
  <c r="H26" i="2" s="1"/>
  <c r="G24" i="2"/>
  <c r="F26" i="2" l="1"/>
  <c r="E27" i="2" s="1"/>
  <c r="H27" i="2" s="1"/>
  <c r="G25" i="2"/>
  <c r="F27" i="2" l="1"/>
  <c r="E28" i="2" s="1"/>
  <c r="H28" i="2" s="1"/>
  <c r="G26" i="2"/>
  <c r="F28" i="2" l="1"/>
  <c r="E29" i="2" s="1"/>
  <c r="H29" i="2" s="1"/>
  <c r="G27" i="2"/>
  <c r="F29" i="2" l="1"/>
  <c r="E30" i="2" s="1"/>
  <c r="H30" i="2" s="1"/>
  <c r="G28" i="2"/>
  <c r="F30" i="2" l="1"/>
  <c r="E31" i="2" s="1"/>
  <c r="H31" i="2" s="1"/>
  <c r="G29" i="2"/>
  <c r="F31" i="2" l="1"/>
  <c r="E32" i="2" s="1"/>
  <c r="H32" i="2" s="1"/>
  <c r="G30" i="2"/>
  <c r="F32" i="2" l="1"/>
  <c r="E33" i="2" s="1"/>
  <c r="H33" i="2" s="1"/>
  <c r="G31" i="2"/>
  <c r="F33" i="2" l="1"/>
  <c r="E34" i="2" s="1"/>
  <c r="H34" i="2" s="1"/>
  <c r="G32" i="2"/>
  <c r="F34" i="2" l="1"/>
  <c r="E35" i="2" s="1"/>
  <c r="H35" i="2" s="1"/>
  <c r="G33" i="2"/>
  <c r="F35" i="2" l="1"/>
  <c r="E36" i="2" s="1"/>
  <c r="H36" i="2" s="1"/>
  <c r="G34" i="2"/>
  <c r="F36" i="2" l="1"/>
  <c r="E37" i="2" s="1"/>
  <c r="H37" i="2" s="1"/>
  <c r="G35" i="2"/>
  <c r="F37" i="2" l="1"/>
  <c r="E38" i="2" s="1"/>
  <c r="H38" i="2" s="1"/>
  <c r="G36" i="2"/>
  <c r="F38" i="2" l="1"/>
  <c r="E39" i="2" s="1"/>
  <c r="H39" i="2" s="1"/>
  <c r="G37" i="2"/>
  <c r="F39" i="2" l="1"/>
  <c r="E40" i="2" s="1"/>
  <c r="H40" i="2" s="1"/>
  <c r="G38" i="2"/>
  <c r="F40" i="2" l="1"/>
  <c r="E41" i="2" s="1"/>
  <c r="H41" i="2" s="1"/>
  <c r="G39" i="2"/>
  <c r="F41" i="2" l="1"/>
  <c r="E42" i="2" s="1"/>
  <c r="H42" i="2" s="1"/>
  <c r="G40" i="2"/>
  <c r="F42" i="2" l="1"/>
  <c r="E43" i="2" s="1"/>
  <c r="H43" i="2" s="1"/>
  <c r="G41" i="2"/>
  <c r="F43" i="2" l="1"/>
  <c r="E44" i="2" s="1"/>
  <c r="H44" i="2" s="1"/>
  <c r="G42" i="2"/>
  <c r="F44" i="2" l="1"/>
  <c r="E45" i="2" s="1"/>
  <c r="H45" i="2" s="1"/>
  <c r="G43" i="2"/>
  <c r="F45" i="2" l="1"/>
  <c r="E46" i="2" s="1"/>
  <c r="H46" i="2" s="1"/>
  <c r="G44" i="2"/>
  <c r="F46" i="2" l="1"/>
  <c r="E47" i="2" s="1"/>
  <c r="H47" i="2" s="1"/>
  <c r="G45" i="2"/>
  <c r="F47" i="2" l="1"/>
  <c r="E48" i="2" s="1"/>
  <c r="H48" i="2" s="1"/>
  <c r="G46" i="2"/>
  <c r="F48" i="2" l="1"/>
  <c r="E49" i="2" s="1"/>
  <c r="H49" i="2" s="1"/>
  <c r="G47" i="2"/>
  <c r="F49" i="2" l="1"/>
  <c r="E50" i="2" s="1"/>
  <c r="H50" i="2" s="1"/>
  <c r="G48" i="2"/>
  <c r="F50" i="2" l="1"/>
  <c r="E51" i="2" s="1"/>
  <c r="H51" i="2" s="1"/>
  <c r="G49" i="2"/>
  <c r="F51" i="2" l="1"/>
  <c r="E52" i="2" s="1"/>
  <c r="H52" i="2" s="1"/>
  <c r="G50" i="2"/>
  <c r="F52" i="2" l="1"/>
  <c r="E53" i="2" s="1"/>
  <c r="H53" i="2" s="1"/>
  <c r="G51" i="2"/>
  <c r="F53" i="2" l="1"/>
  <c r="E54" i="2" s="1"/>
  <c r="H54" i="2" s="1"/>
  <c r="G52" i="2"/>
  <c r="F54" i="2" l="1"/>
  <c r="E55" i="2" s="1"/>
  <c r="H55" i="2" s="1"/>
  <c r="G53" i="2"/>
  <c r="F55" i="2" l="1"/>
  <c r="E56" i="2" s="1"/>
  <c r="H56" i="2" s="1"/>
  <c r="G54" i="2"/>
  <c r="F56" i="2" l="1"/>
  <c r="E57" i="2" s="1"/>
  <c r="H57" i="2" s="1"/>
  <c r="G55" i="2"/>
  <c r="F57" i="2" l="1"/>
  <c r="E58" i="2" s="1"/>
  <c r="H58" i="2" s="1"/>
  <c r="G56" i="2"/>
  <c r="F58" i="2" l="1"/>
  <c r="E59" i="2" s="1"/>
  <c r="H59" i="2" s="1"/>
  <c r="G57" i="2"/>
  <c r="F59" i="2" l="1"/>
  <c r="E60" i="2" s="1"/>
  <c r="H60" i="2" s="1"/>
  <c r="G58" i="2"/>
  <c r="F60" i="2" l="1"/>
  <c r="E61" i="2" s="1"/>
  <c r="H61" i="2" s="1"/>
  <c r="G59" i="2"/>
  <c r="F61" i="2" l="1"/>
  <c r="E62" i="2" s="1"/>
  <c r="H62" i="2" s="1"/>
  <c r="G60" i="2"/>
  <c r="F62" i="2" l="1"/>
  <c r="E63" i="2" s="1"/>
  <c r="H63" i="2" s="1"/>
  <c r="G61" i="2"/>
  <c r="F63" i="2" l="1"/>
  <c r="E64" i="2" s="1"/>
  <c r="H64" i="2" s="1"/>
  <c r="G62" i="2"/>
  <c r="F64" i="2" l="1"/>
  <c r="E65" i="2" s="1"/>
  <c r="H65" i="2" s="1"/>
  <c r="G63" i="2"/>
  <c r="F65" i="2" l="1"/>
  <c r="E66" i="2" s="1"/>
  <c r="H66" i="2" s="1"/>
  <c r="G64" i="2"/>
  <c r="F66" i="2" l="1"/>
  <c r="E67" i="2" s="1"/>
  <c r="H67" i="2" s="1"/>
  <c r="G65" i="2"/>
  <c r="F67" i="2" l="1"/>
  <c r="E68" i="2" s="1"/>
  <c r="H68" i="2" s="1"/>
  <c r="G66" i="2"/>
  <c r="F68" i="2" l="1"/>
  <c r="E69" i="2" s="1"/>
  <c r="H69" i="2" s="1"/>
  <c r="G67" i="2"/>
  <c r="F69" i="2" l="1"/>
  <c r="E70" i="2" s="1"/>
  <c r="H70" i="2" s="1"/>
  <c r="G68" i="2"/>
  <c r="F70" i="2" l="1"/>
  <c r="E71" i="2" s="1"/>
  <c r="H71" i="2" s="1"/>
  <c r="G69" i="2"/>
  <c r="F71" i="2" l="1"/>
  <c r="E72" i="2" s="1"/>
  <c r="H72" i="2" s="1"/>
  <c r="G70" i="2"/>
  <c r="F72" i="2" l="1"/>
  <c r="E73" i="2" s="1"/>
  <c r="H73" i="2" s="1"/>
  <c r="G71" i="2"/>
  <c r="F73" i="2" l="1"/>
  <c r="E74" i="2" s="1"/>
  <c r="H74" i="2" s="1"/>
  <c r="G72" i="2"/>
  <c r="F74" i="2" l="1"/>
  <c r="E75" i="2" s="1"/>
  <c r="H75" i="2" s="1"/>
  <c r="G73" i="2"/>
  <c r="F75" i="2" l="1"/>
  <c r="E76" i="2" s="1"/>
  <c r="H76" i="2" s="1"/>
  <c r="G74" i="2"/>
  <c r="F76" i="2" l="1"/>
  <c r="E77" i="2" s="1"/>
  <c r="H77" i="2" s="1"/>
  <c r="G75" i="2"/>
  <c r="F77" i="2" l="1"/>
  <c r="E78" i="2" s="1"/>
  <c r="H78" i="2" s="1"/>
  <c r="G76" i="2"/>
  <c r="F78" i="2" l="1"/>
  <c r="E79" i="2" s="1"/>
  <c r="H79" i="2" s="1"/>
  <c r="G77" i="2"/>
  <c r="F79" i="2" l="1"/>
  <c r="E80" i="2" s="1"/>
  <c r="H80" i="2" s="1"/>
  <c r="G78" i="2"/>
  <c r="F80" i="2" l="1"/>
  <c r="E81" i="2" s="1"/>
  <c r="H81" i="2" s="1"/>
  <c r="G79" i="2"/>
  <c r="F81" i="2" l="1"/>
  <c r="E82" i="2" s="1"/>
  <c r="H82" i="2" s="1"/>
  <c r="G80" i="2"/>
  <c r="F82" i="2" l="1"/>
  <c r="E83" i="2" s="1"/>
  <c r="H83" i="2" s="1"/>
  <c r="G81" i="2"/>
  <c r="F83" i="2" l="1"/>
  <c r="E84" i="2" s="1"/>
  <c r="H84" i="2" s="1"/>
  <c r="G82" i="2"/>
  <c r="F84" i="2" l="1"/>
  <c r="E85" i="2" s="1"/>
  <c r="H85" i="2" s="1"/>
  <c r="G83" i="2"/>
  <c r="F85" i="2" l="1"/>
  <c r="E86" i="2" s="1"/>
  <c r="H86" i="2" s="1"/>
  <c r="G84" i="2"/>
  <c r="F86" i="2" l="1"/>
  <c r="E87" i="2" s="1"/>
  <c r="H87" i="2" s="1"/>
  <c r="G85" i="2"/>
  <c r="F87" i="2" l="1"/>
  <c r="E88" i="2" s="1"/>
  <c r="H88" i="2" s="1"/>
  <c r="G86" i="2"/>
  <c r="F88" i="2" l="1"/>
  <c r="E89" i="2" s="1"/>
  <c r="H89" i="2" s="1"/>
  <c r="G87" i="2"/>
  <c r="F89" i="2" l="1"/>
  <c r="E90" i="2" s="1"/>
  <c r="H90" i="2" s="1"/>
  <c r="G88" i="2"/>
  <c r="F90" i="2" l="1"/>
  <c r="E91" i="2" s="1"/>
  <c r="H91" i="2" s="1"/>
  <c r="G89" i="2"/>
  <c r="F91" i="2" l="1"/>
  <c r="E92" i="2" s="1"/>
  <c r="H92" i="2" s="1"/>
  <c r="G90" i="2"/>
  <c r="F92" i="2" l="1"/>
  <c r="E93" i="2" s="1"/>
  <c r="H93" i="2" s="1"/>
  <c r="G91" i="2"/>
  <c r="F93" i="2" l="1"/>
  <c r="E94" i="2" s="1"/>
  <c r="H94" i="2" s="1"/>
  <c r="G92" i="2"/>
  <c r="F94" i="2" l="1"/>
  <c r="E95" i="2" s="1"/>
  <c r="H95" i="2" s="1"/>
  <c r="G93" i="2"/>
  <c r="F95" i="2" l="1"/>
  <c r="E96" i="2" s="1"/>
  <c r="H96" i="2" s="1"/>
  <c r="G94" i="2"/>
  <c r="F96" i="2" l="1"/>
  <c r="E97" i="2" s="1"/>
  <c r="H97" i="2" s="1"/>
  <c r="G95" i="2"/>
  <c r="F97" i="2" l="1"/>
  <c r="E98" i="2" s="1"/>
  <c r="H98" i="2" s="1"/>
  <c r="G96" i="2"/>
  <c r="F98" i="2" l="1"/>
  <c r="E99" i="2" s="1"/>
  <c r="H99" i="2" s="1"/>
  <c r="G97" i="2"/>
  <c r="F99" i="2" l="1"/>
  <c r="E100" i="2" s="1"/>
  <c r="H100" i="2" s="1"/>
  <c r="G98" i="2"/>
  <c r="F100" i="2" l="1"/>
  <c r="E101" i="2" s="1"/>
  <c r="H101" i="2" s="1"/>
  <c r="G99" i="2"/>
  <c r="F101" i="2" l="1"/>
  <c r="E102" i="2" s="1"/>
  <c r="H102" i="2" s="1"/>
  <c r="G100" i="2"/>
  <c r="F102" i="2" l="1"/>
  <c r="E103" i="2" s="1"/>
  <c r="H103" i="2" s="1"/>
  <c r="G101" i="2"/>
  <c r="F103" i="2" l="1"/>
  <c r="E104" i="2" s="1"/>
  <c r="H104" i="2" s="1"/>
  <c r="G102" i="2"/>
  <c r="F104" i="2" l="1"/>
  <c r="E105" i="2" s="1"/>
  <c r="H105" i="2" s="1"/>
  <c r="G103" i="2"/>
  <c r="F105" i="2" l="1"/>
  <c r="E106" i="2" s="1"/>
  <c r="H106" i="2" s="1"/>
  <c r="G104" i="2"/>
  <c r="F106" i="2" l="1"/>
  <c r="E107" i="2" s="1"/>
  <c r="H107" i="2" s="1"/>
  <c r="G105" i="2"/>
  <c r="F107" i="2" l="1"/>
  <c r="E108" i="2" s="1"/>
  <c r="H108" i="2" s="1"/>
  <c r="G106" i="2"/>
  <c r="F108" i="2" l="1"/>
  <c r="E109" i="2" s="1"/>
  <c r="H109" i="2" s="1"/>
  <c r="G107" i="2"/>
  <c r="F109" i="2" l="1"/>
  <c r="E110" i="2" s="1"/>
  <c r="H110" i="2" s="1"/>
  <c r="G108" i="2"/>
  <c r="F110" i="2" l="1"/>
  <c r="E111" i="2" s="1"/>
  <c r="H111" i="2" s="1"/>
  <c r="G109" i="2"/>
  <c r="F111" i="2" l="1"/>
  <c r="E112" i="2" s="1"/>
  <c r="H112" i="2" s="1"/>
  <c r="G110" i="2"/>
  <c r="F112" i="2" l="1"/>
  <c r="E113" i="2" s="1"/>
  <c r="H113" i="2" s="1"/>
  <c r="G111" i="2"/>
  <c r="F113" i="2" l="1"/>
  <c r="E114" i="2" s="1"/>
  <c r="H114" i="2" s="1"/>
  <c r="G112" i="2"/>
  <c r="F114" i="2" l="1"/>
  <c r="E115" i="2" s="1"/>
  <c r="H115" i="2" s="1"/>
  <c r="G113" i="2"/>
  <c r="F115" i="2" l="1"/>
  <c r="E116" i="2" s="1"/>
  <c r="H116" i="2" s="1"/>
  <c r="G114" i="2"/>
  <c r="F116" i="2" l="1"/>
  <c r="E117" i="2" s="1"/>
  <c r="H117" i="2" s="1"/>
  <c r="G115" i="2"/>
  <c r="F117" i="2" l="1"/>
  <c r="E118" i="2" s="1"/>
  <c r="H118" i="2" s="1"/>
  <c r="G116" i="2"/>
  <c r="F118" i="2" l="1"/>
  <c r="E119" i="2" s="1"/>
  <c r="H119" i="2" s="1"/>
  <c r="G117" i="2"/>
  <c r="F119" i="2" l="1"/>
  <c r="E120" i="2" s="1"/>
  <c r="H120" i="2" s="1"/>
  <c r="G118" i="2"/>
  <c r="F120" i="2" l="1"/>
  <c r="E121" i="2" s="1"/>
  <c r="H121" i="2" s="1"/>
  <c r="G119" i="2"/>
  <c r="F121" i="2" l="1"/>
  <c r="E122" i="2" s="1"/>
  <c r="H122" i="2" s="1"/>
  <c r="G120" i="2"/>
  <c r="F122" i="2" l="1"/>
  <c r="E123" i="2" s="1"/>
  <c r="H123" i="2" s="1"/>
  <c r="G121" i="2"/>
  <c r="F123" i="2" l="1"/>
  <c r="E124" i="2" s="1"/>
  <c r="H124" i="2" s="1"/>
  <c r="G122" i="2"/>
  <c r="F124" i="2" l="1"/>
  <c r="E125" i="2" s="1"/>
  <c r="H125" i="2" s="1"/>
  <c r="G123" i="2"/>
  <c r="F125" i="2" l="1"/>
  <c r="E126" i="2" s="1"/>
  <c r="H126" i="2" s="1"/>
  <c r="G124" i="2"/>
  <c r="F126" i="2" l="1"/>
  <c r="E127" i="2" s="1"/>
  <c r="H127" i="2" s="1"/>
  <c r="G125" i="2"/>
  <c r="F127" i="2" l="1"/>
  <c r="E128" i="2" s="1"/>
  <c r="H128" i="2" s="1"/>
  <c r="G126" i="2"/>
  <c r="F128" i="2" l="1"/>
  <c r="E129" i="2" s="1"/>
  <c r="H129" i="2" s="1"/>
  <c r="G127" i="2"/>
  <c r="F129" i="2" l="1"/>
  <c r="E130" i="2" s="1"/>
  <c r="H130" i="2" s="1"/>
  <c r="G128" i="2"/>
  <c r="F130" i="2" l="1"/>
  <c r="E131" i="2" s="1"/>
  <c r="H131" i="2" s="1"/>
  <c r="G129" i="2"/>
  <c r="F131" i="2" l="1"/>
  <c r="E132" i="2" s="1"/>
  <c r="H132" i="2" s="1"/>
  <c r="G130" i="2"/>
  <c r="F132" i="2" l="1"/>
  <c r="E133" i="2" s="1"/>
  <c r="H133" i="2" s="1"/>
  <c r="G131" i="2"/>
  <c r="F133" i="2" l="1"/>
  <c r="E134" i="2" s="1"/>
  <c r="H134" i="2" s="1"/>
  <c r="G132" i="2"/>
  <c r="F134" i="2" l="1"/>
  <c r="E135" i="2" s="1"/>
  <c r="H135" i="2" s="1"/>
  <c r="G133" i="2"/>
  <c r="F135" i="2" l="1"/>
  <c r="E136" i="2" s="1"/>
  <c r="H136" i="2" s="1"/>
  <c r="G134" i="2"/>
  <c r="F136" i="2" l="1"/>
  <c r="E137" i="2" s="1"/>
  <c r="H137" i="2" s="1"/>
  <c r="G135" i="2"/>
  <c r="F137" i="2" l="1"/>
  <c r="E138" i="2" s="1"/>
  <c r="H138" i="2" s="1"/>
  <c r="G136" i="2"/>
  <c r="F138" i="2" l="1"/>
  <c r="E139" i="2" s="1"/>
  <c r="H139" i="2" s="1"/>
  <c r="G137" i="2"/>
  <c r="F139" i="2" l="1"/>
  <c r="E140" i="2" s="1"/>
  <c r="H140" i="2" s="1"/>
  <c r="G138" i="2"/>
  <c r="F140" i="2" l="1"/>
  <c r="E141" i="2" s="1"/>
  <c r="H141" i="2" s="1"/>
  <c r="G139" i="2"/>
  <c r="F141" i="2" l="1"/>
  <c r="E142" i="2" s="1"/>
  <c r="H142" i="2" s="1"/>
  <c r="G140" i="2"/>
  <c r="F142" i="2" l="1"/>
  <c r="E143" i="2" s="1"/>
  <c r="H143" i="2" s="1"/>
  <c r="G141" i="2"/>
  <c r="F143" i="2" l="1"/>
  <c r="E144" i="2" s="1"/>
  <c r="H144" i="2" s="1"/>
  <c r="G142" i="2"/>
  <c r="F144" i="2" l="1"/>
  <c r="E145" i="2" s="1"/>
  <c r="H145" i="2" s="1"/>
  <c r="G143" i="2"/>
  <c r="F145" i="2" l="1"/>
  <c r="E146" i="2" s="1"/>
  <c r="H146" i="2" s="1"/>
  <c r="G144" i="2"/>
  <c r="F146" i="2" l="1"/>
  <c r="E147" i="2" s="1"/>
  <c r="H147" i="2" s="1"/>
  <c r="G145" i="2"/>
  <c r="F147" i="2" l="1"/>
  <c r="E148" i="2" s="1"/>
  <c r="H148" i="2" s="1"/>
  <c r="G146" i="2"/>
  <c r="F148" i="2" l="1"/>
  <c r="E149" i="2" s="1"/>
  <c r="H149" i="2" s="1"/>
  <c r="G147" i="2"/>
  <c r="F149" i="2" l="1"/>
  <c r="E150" i="2" s="1"/>
  <c r="H150" i="2" s="1"/>
  <c r="G148" i="2"/>
  <c r="F150" i="2" l="1"/>
  <c r="E151" i="2" s="1"/>
  <c r="H151" i="2" s="1"/>
  <c r="G149" i="2"/>
  <c r="F151" i="2" l="1"/>
  <c r="E152" i="2" s="1"/>
  <c r="H152" i="2" s="1"/>
  <c r="G150" i="2"/>
  <c r="F152" i="2" l="1"/>
  <c r="E153" i="2" s="1"/>
  <c r="H153" i="2" s="1"/>
  <c r="G151" i="2"/>
  <c r="F153" i="2" l="1"/>
  <c r="E154" i="2" s="1"/>
  <c r="H154" i="2" s="1"/>
  <c r="G152" i="2"/>
  <c r="F154" i="2" l="1"/>
  <c r="E155" i="2" s="1"/>
  <c r="H155" i="2" s="1"/>
  <c r="G153" i="2"/>
  <c r="F155" i="2" l="1"/>
  <c r="E156" i="2" s="1"/>
  <c r="H156" i="2" s="1"/>
  <c r="G154" i="2"/>
  <c r="F156" i="2" l="1"/>
  <c r="E157" i="2" s="1"/>
  <c r="H157" i="2" s="1"/>
  <c r="G155" i="2"/>
  <c r="F157" i="2" l="1"/>
  <c r="E158" i="2" s="1"/>
  <c r="H158" i="2" s="1"/>
  <c r="G156" i="2"/>
  <c r="F158" i="2" l="1"/>
  <c r="E159" i="2" s="1"/>
  <c r="H159" i="2" s="1"/>
  <c r="G157" i="2"/>
  <c r="F159" i="2" l="1"/>
  <c r="E160" i="2" s="1"/>
  <c r="H160" i="2" s="1"/>
  <c r="G158" i="2"/>
  <c r="F160" i="2" l="1"/>
  <c r="E161" i="2" s="1"/>
  <c r="H161" i="2" s="1"/>
  <c r="G159" i="2"/>
  <c r="F161" i="2" l="1"/>
  <c r="E162" i="2" s="1"/>
  <c r="H162" i="2" s="1"/>
  <c r="G160" i="2"/>
  <c r="F162" i="2" l="1"/>
  <c r="E163" i="2" s="1"/>
  <c r="H163" i="2" s="1"/>
  <c r="G161" i="2"/>
  <c r="F163" i="2" l="1"/>
  <c r="E164" i="2" s="1"/>
  <c r="H164" i="2" s="1"/>
  <c r="G162" i="2"/>
  <c r="F164" i="2" l="1"/>
  <c r="E165" i="2" s="1"/>
  <c r="H165" i="2" s="1"/>
  <c r="G163" i="2"/>
  <c r="F165" i="2" l="1"/>
  <c r="E166" i="2" s="1"/>
  <c r="H166" i="2" s="1"/>
  <c r="G164" i="2"/>
  <c r="F166" i="2" l="1"/>
  <c r="E167" i="2" s="1"/>
  <c r="H167" i="2" s="1"/>
  <c r="G165" i="2"/>
  <c r="F167" i="2" l="1"/>
  <c r="E168" i="2" s="1"/>
  <c r="H168" i="2" s="1"/>
  <c r="G166" i="2"/>
  <c r="F168" i="2" l="1"/>
  <c r="E169" i="2" s="1"/>
  <c r="H169" i="2" s="1"/>
  <c r="G167" i="2"/>
  <c r="F169" i="2" l="1"/>
  <c r="E170" i="2" s="1"/>
  <c r="H170" i="2" s="1"/>
  <c r="G168" i="2"/>
  <c r="F170" i="2" l="1"/>
  <c r="E171" i="2" s="1"/>
  <c r="H171" i="2" s="1"/>
  <c r="G169" i="2"/>
  <c r="F171" i="2" l="1"/>
  <c r="E172" i="2" s="1"/>
  <c r="H172" i="2" s="1"/>
  <c r="G170" i="2"/>
  <c r="F172" i="2" l="1"/>
  <c r="E173" i="2" s="1"/>
  <c r="H173" i="2" s="1"/>
  <c r="G171" i="2"/>
  <c r="F173" i="2" l="1"/>
  <c r="E174" i="2" s="1"/>
  <c r="H174" i="2" s="1"/>
  <c r="G172" i="2"/>
  <c r="F174" i="2" l="1"/>
  <c r="E175" i="2" s="1"/>
  <c r="H175" i="2" s="1"/>
  <c r="G173" i="2"/>
  <c r="F175" i="2" l="1"/>
  <c r="E176" i="2" s="1"/>
  <c r="H176" i="2" s="1"/>
  <c r="G174" i="2"/>
  <c r="F176" i="2" l="1"/>
  <c r="E177" i="2" s="1"/>
  <c r="H177" i="2" s="1"/>
  <c r="G175" i="2"/>
  <c r="F177" i="2" l="1"/>
  <c r="E178" i="2" s="1"/>
  <c r="H178" i="2" s="1"/>
  <c r="G176" i="2"/>
  <c r="F178" i="2" l="1"/>
  <c r="E179" i="2" s="1"/>
  <c r="H179" i="2" s="1"/>
  <c r="G177" i="2"/>
  <c r="F179" i="2" l="1"/>
  <c r="E180" i="2" s="1"/>
  <c r="H180" i="2" s="1"/>
  <c r="G178" i="2"/>
  <c r="F180" i="2" l="1"/>
  <c r="E181" i="2" s="1"/>
  <c r="H181" i="2" s="1"/>
  <c r="G179" i="2"/>
  <c r="F181" i="2" l="1"/>
  <c r="E182" i="2" s="1"/>
  <c r="H182" i="2" s="1"/>
  <c r="G180" i="2"/>
  <c r="F182" i="2" l="1"/>
  <c r="E183" i="2" s="1"/>
  <c r="H183" i="2" s="1"/>
  <c r="G181" i="2"/>
  <c r="F183" i="2" l="1"/>
  <c r="E184" i="2" s="1"/>
  <c r="H184" i="2" s="1"/>
  <c r="G182" i="2"/>
  <c r="F184" i="2" l="1"/>
  <c r="E185" i="2" s="1"/>
  <c r="H185" i="2" s="1"/>
  <c r="G183" i="2"/>
  <c r="F185" i="2" l="1"/>
  <c r="E186" i="2" s="1"/>
  <c r="H186" i="2" s="1"/>
  <c r="G184" i="2"/>
  <c r="F186" i="2" l="1"/>
  <c r="E187" i="2" s="1"/>
  <c r="H187" i="2" s="1"/>
  <c r="G185" i="2"/>
  <c r="F187" i="2" l="1"/>
  <c r="E188" i="2" s="1"/>
  <c r="H188" i="2" s="1"/>
  <c r="G186" i="2"/>
  <c r="F188" i="2" l="1"/>
  <c r="E189" i="2" s="1"/>
  <c r="H189" i="2" s="1"/>
  <c r="G187" i="2"/>
  <c r="F189" i="2" l="1"/>
  <c r="E190" i="2" s="1"/>
  <c r="H190" i="2" s="1"/>
  <c r="G188" i="2"/>
  <c r="F190" i="2" l="1"/>
  <c r="E191" i="2" s="1"/>
  <c r="H191" i="2" s="1"/>
  <c r="G189" i="2"/>
  <c r="F191" i="2" l="1"/>
  <c r="E192" i="2" s="1"/>
  <c r="H192" i="2" s="1"/>
  <c r="G190" i="2"/>
  <c r="F192" i="2" l="1"/>
  <c r="E193" i="2" s="1"/>
  <c r="H193" i="2" s="1"/>
  <c r="G191" i="2"/>
  <c r="F193" i="2" l="1"/>
  <c r="E194" i="2" s="1"/>
  <c r="H194" i="2" s="1"/>
  <c r="G192" i="2"/>
  <c r="F194" i="2" l="1"/>
  <c r="E195" i="2" s="1"/>
  <c r="H195" i="2" s="1"/>
  <c r="G193" i="2"/>
  <c r="F195" i="2" l="1"/>
  <c r="E196" i="2" s="1"/>
  <c r="H196" i="2" s="1"/>
  <c r="G194" i="2"/>
  <c r="F196" i="2" l="1"/>
  <c r="E197" i="2" s="1"/>
  <c r="H197" i="2" s="1"/>
  <c r="G195" i="2"/>
  <c r="F197" i="2" l="1"/>
  <c r="E198" i="2" s="1"/>
  <c r="H198" i="2" s="1"/>
  <c r="G196" i="2"/>
  <c r="F198" i="2" l="1"/>
  <c r="E199" i="2" s="1"/>
  <c r="H199" i="2" s="1"/>
  <c r="G197" i="2"/>
  <c r="F199" i="2" l="1"/>
  <c r="E200" i="2" s="1"/>
  <c r="H200" i="2" s="1"/>
  <c r="G198" i="2"/>
  <c r="F200" i="2" l="1"/>
  <c r="E201" i="2" s="1"/>
  <c r="H201" i="2" s="1"/>
  <c r="G199" i="2"/>
  <c r="F201" i="2" l="1"/>
  <c r="E202" i="2" s="1"/>
  <c r="H202" i="2" s="1"/>
  <c r="G200" i="2"/>
  <c r="F202" i="2" l="1"/>
  <c r="E203" i="2" s="1"/>
  <c r="H203" i="2" s="1"/>
  <c r="G201" i="2"/>
  <c r="F203" i="2" l="1"/>
  <c r="E204" i="2" s="1"/>
  <c r="H204" i="2" s="1"/>
  <c r="G202" i="2"/>
  <c r="F204" i="2" l="1"/>
  <c r="E205" i="2" s="1"/>
  <c r="H205" i="2" s="1"/>
  <c r="G203" i="2"/>
  <c r="F205" i="2" l="1"/>
  <c r="E206" i="2" s="1"/>
  <c r="H206" i="2" s="1"/>
  <c r="G204" i="2"/>
  <c r="F206" i="2" l="1"/>
  <c r="E207" i="2" s="1"/>
  <c r="H207" i="2" s="1"/>
  <c r="G205" i="2"/>
  <c r="F207" i="2" l="1"/>
  <c r="E208" i="2" s="1"/>
  <c r="H208" i="2" s="1"/>
  <c r="G206" i="2"/>
  <c r="F208" i="2" l="1"/>
  <c r="E209" i="2" s="1"/>
  <c r="H209" i="2" s="1"/>
  <c r="G207" i="2"/>
  <c r="F209" i="2" l="1"/>
  <c r="E210" i="2" s="1"/>
  <c r="H210" i="2" s="1"/>
  <c r="G208" i="2"/>
  <c r="F210" i="2" l="1"/>
  <c r="E211" i="2" s="1"/>
  <c r="H211" i="2" s="1"/>
  <c r="G209" i="2"/>
  <c r="F211" i="2" l="1"/>
  <c r="E212" i="2" s="1"/>
  <c r="H212" i="2" s="1"/>
  <c r="G210" i="2"/>
  <c r="F212" i="2" l="1"/>
  <c r="E213" i="2" s="1"/>
  <c r="H213" i="2" s="1"/>
  <c r="G211" i="2"/>
  <c r="F213" i="2" l="1"/>
  <c r="E214" i="2" s="1"/>
  <c r="H214" i="2" s="1"/>
  <c r="G212" i="2"/>
  <c r="F214" i="2" l="1"/>
  <c r="E215" i="2" s="1"/>
  <c r="H215" i="2" s="1"/>
  <c r="G213" i="2"/>
  <c r="F215" i="2" l="1"/>
  <c r="E216" i="2" s="1"/>
  <c r="H216" i="2" s="1"/>
  <c r="G214" i="2"/>
  <c r="F216" i="2" l="1"/>
  <c r="E217" i="2" s="1"/>
  <c r="H217" i="2" s="1"/>
  <c r="G215" i="2"/>
  <c r="F217" i="2" l="1"/>
  <c r="E218" i="2" s="1"/>
  <c r="H218" i="2" s="1"/>
  <c r="G216" i="2"/>
  <c r="F218" i="2" l="1"/>
  <c r="E219" i="2" s="1"/>
  <c r="H219" i="2" s="1"/>
  <c r="G217" i="2"/>
  <c r="F219" i="2" l="1"/>
  <c r="E220" i="2" s="1"/>
  <c r="H220" i="2" s="1"/>
  <c r="G218" i="2"/>
  <c r="F220" i="2" l="1"/>
  <c r="E221" i="2" s="1"/>
  <c r="H221" i="2" s="1"/>
  <c r="G219" i="2"/>
  <c r="F221" i="2" l="1"/>
  <c r="E222" i="2" s="1"/>
  <c r="H222" i="2" s="1"/>
  <c r="G220" i="2"/>
  <c r="F222" i="2" l="1"/>
  <c r="E223" i="2" s="1"/>
  <c r="H223" i="2" s="1"/>
  <c r="G221" i="2"/>
  <c r="F223" i="2" l="1"/>
  <c r="E224" i="2" s="1"/>
  <c r="H224" i="2" s="1"/>
  <c r="G222" i="2"/>
  <c r="F224" i="2" l="1"/>
  <c r="E225" i="2" s="1"/>
  <c r="H225" i="2" s="1"/>
  <c r="G223" i="2"/>
  <c r="F225" i="2" l="1"/>
  <c r="E226" i="2" s="1"/>
  <c r="H226" i="2" s="1"/>
  <c r="G224" i="2"/>
  <c r="F226" i="2" l="1"/>
  <c r="E227" i="2" s="1"/>
  <c r="H227" i="2" s="1"/>
  <c r="G225" i="2"/>
  <c r="F227" i="2" l="1"/>
  <c r="E228" i="2" s="1"/>
  <c r="H228" i="2" s="1"/>
  <c r="G226" i="2"/>
  <c r="F228" i="2" l="1"/>
  <c r="E229" i="2" s="1"/>
  <c r="H229" i="2" s="1"/>
  <c r="G227" i="2"/>
  <c r="F229" i="2" l="1"/>
  <c r="E230" i="2" s="1"/>
  <c r="H230" i="2" s="1"/>
  <c r="G228" i="2"/>
  <c r="F230" i="2" l="1"/>
  <c r="E231" i="2" s="1"/>
  <c r="H231" i="2" s="1"/>
  <c r="G229" i="2"/>
  <c r="F231" i="2" l="1"/>
  <c r="E232" i="2" s="1"/>
  <c r="H232" i="2" s="1"/>
  <c r="G230" i="2"/>
  <c r="F232" i="2" l="1"/>
  <c r="E233" i="2" s="1"/>
  <c r="H233" i="2" s="1"/>
  <c r="G231" i="2"/>
  <c r="F233" i="2" l="1"/>
  <c r="E234" i="2" s="1"/>
  <c r="H234" i="2" s="1"/>
  <c r="G232" i="2"/>
  <c r="F234" i="2" l="1"/>
  <c r="E235" i="2" s="1"/>
  <c r="H235" i="2" s="1"/>
  <c r="G233" i="2"/>
  <c r="F235" i="2" l="1"/>
  <c r="E236" i="2" s="1"/>
  <c r="H236" i="2" s="1"/>
  <c r="G234" i="2"/>
  <c r="F236" i="2" l="1"/>
  <c r="E237" i="2" s="1"/>
  <c r="H237" i="2" s="1"/>
  <c r="G235" i="2"/>
  <c r="F237" i="2" l="1"/>
  <c r="E238" i="2" s="1"/>
  <c r="H238" i="2" s="1"/>
  <c r="G236" i="2"/>
  <c r="F238" i="2" l="1"/>
  <c r="E239" i="2" s="1"/>
  <c r="H239" i="2" s="1"/>
  <c r="G237" i="2"/>
  <c r="F239" i="2" l="1"/>
  <c r="E240" i="2" s="1"/>
  <c r="H240" i="2" s="1"/>
  <c r="G238" i="2"/>
  <c r="F240" i="2" l="1"/>
  <c r="E241" i="2" s="1"/>
  <c r="H241" i="2" s="1"/>
  <c r="G239" i="2"/>
  <c r="F241" i="2" l="1"/>
  <c r="E242" i="2" s="1"/>
  <c r="H242" i="2" s="1"/>
  <c r="G240" i="2"/>
  <c r="F242" i="2" l="1"/>
  <c r="E243" i="2" s="1"/>
  <c r="H243" i="2" s="1"/>
  <c r="G241" i="2"/>
  <c r="F243" i="2" l="1"/>
  <c r="E244" i="2" s="1"/>
  <c r="H244" i="2" s="1"/>
  <c r="G242" i="2"/>
  <c r="F244" i="2" l="1"/>
  <c r="E245" i="2" s="1"/>
  <c r="H245" i="2" s="1"/>
  <c r="G243" i="2"/>
  <c r="F245" i="2" l="1"/>
  <c r="E246" i="2" s="1"/>
  <c r="H246" i="2" s="1"/>
  <c r="G244" i="2"/>
  <c r="F246" i="2" l="1"/>
  <c r="E247" i="2" s="1"/>
  <c r="H247" i="2" s="1"/>
  <c r="G245" i="2"/>
  <c r="F247" i="2" l="1"/>
  <c r="E248" i="2" s="1"/>
  <c r="H248" i="2" s="1"/>
  <c r="G246" i="2"/>
  <c r="F248" i="2" l="1"/>
  <c r="E249" i="2" s="1"/>
  <c r="H249" i="2" s="1"/>
  <c r="G247" i="2"/>
  <c r="F249" i="2" l="1"/>
  <c r="E250" i="2" s="1"/>
  <c r="H250" i="2" s="1"/>
  <c r="G248" i="2"/>
  <c r="F250" i="2" l="1"/>
  <c r="E251" i="2" s="1"/>
  <c r="H251" i="2" s="1"/>
  <c r="G249" i="2"/>
  <c r="F251" i="2" l="1"/>
  <c r="E252" i="2" s="1"/>
  <c r="H252" i="2" s="1"/>
  <c r="G250" i="2"/>
  <c r="F252" i="2" l="1"/>
  <c r="E253" i="2" s="1"/>
  <c r="H253" i="2" s="1"/>
  <c r="G251" i="2"/>
  <c r="F253" i="2" l="1"/>
  <c r="E254" i="2" s="1"/>
  <c r="H254" i="2" s="1"/>
  <c r="G252" i="2"/>
  <c r="F254" i="2" l="1"/>
  <c r="E255" i="2" s="1"/>
  <c r="H255" i="2" s="1"/>
  <c r="G253" i="2"/>
  <c r="F255" i="2" l="1"/>
  <c r="E256" i="2" s="1"/>
  <c r="H256" i="2" s="1"/>
  <c r="G254" i="2"/>
  <c r="F256" i="2" l="1"/>
  <c r="E257" i="2" s="1"/>
  <c r="H257" i="2" s="1"/>
  <c r="G255" i="2"/>
  <c r="F257" i="2" l="1"/>
  <c r="E258" i="2" s="1"/>
  <c r="H258" i="2" s="1"/>
  <c r="G256" i="2"/>
  <c r="F258" i="2" l="1"/>
  <c r="E259" i="2" s="1"/>
  <c r="H259" i="2" s="1"/>
  <c r="G257" i="2"/>
  <c r="F259" i="2" l="1"/>
  <c r="E260" i="2" s="1"/>
  <c r="H260" i="2" s="1"/>
  <c r="G258" i="2"/>
  <c r="F260" i="2" l="1"/>
  <c r="E261" i="2" s="1"/>
  <c r="H261" i="2" s="1"/>
  <c r="G259" i="2"/>
  <c r="F261" i="2" l="1"/>
  <c r="E262" i="2" s="1"/>
  <c r="H262" i="2" s="1"/>
  <c r="G260" i="2"/>
  <c r="F262" i="2" l="1"/>
  <c r="E263" i="2" s="1"/>
  <c r="H263" i="2" s="1"/>
  <c r="G261" i="2"/>
  <c r="F263" i="2" l="1"/>
  <c r="E264" i="2" s="1"/>
  <c r="H264" i="2" s="1"/>
  <c r="G262" i="2"/>
  <c r="F264" i="2" l="1"/>
  <c r="E265" i="2" s="1"/>
  <c r="H265" i="2" s="1"/>
  <c r="G263" i="2"/>
  <c r="F265" i="2" l="1"/>
  <c r="E266" i="2" s="1"/>
  <c r="H266" i="2" s="1"/>
  <c r="G264" i="2"/>
  <c r="F266" i="2" l="1"/>
  <c r="E267" i="2" s="1"/>
  <c r="H267" i="2" s="1"/>
  <c r="G265" i="2"/>
  <c r="F267" i="2" l="1"/>
  <c r="E268" i="2" s="1"/>
  <c r="H268" i="2" s="1"/>
  <c r="G266" i="2"/>
  <c r="F268" i="2" l="1"/>
  <c r="E269" i="2" s="1"/>
  <c r="H269" i="2" s="1"/>
  <c r="G267" i="2"/>
  <c r="F269" i="2" l="1"/>
  <c r="E270" i="2" s="1"/>
  <c r="H270" i="2" s="1"/>
  <c r="G268" i="2"/>
  <c r="F270" i="2" l="1"/>
  <c r="E271" i="2" s="1"/>
  <c r="H271" i="2" s="1"/>
  <c r="G269" i="2"/>
  <c r="F271" i="2" l="1"/>
  <c r="E272" i="2" s="1"/>
  <c r="H272" i="2" s="1"/>
  <c r="G270" i="2"/>
  <c r="F272" i="2" l="1"/>
  <c r="E273" i="2" s="1"/>
  <c r="H273" i="2" s="1"/>
  <c r="G271" i="2"/>
  <c r="F273" i="2" l="1"/>
  <c r="E274" i="2" s="1"/>
  <c r="H274" i="2" s="1"/>
  <c r="G272" i="2"/>
  <c r="F274" i="2" l="1"/>
  <c r="E275" i="2" s="1"/>
  <c r="H275" i="2" s="1"/>
  <c r="G273" i="2"/>
  <c r="F275" i="2" l="1"/>
  <c r="E276" i="2" s="1"/>
  <c r="H276" i="2" s="1"/>
  <c r="G274" i="2"/>
  <c r="F276" i="2" l="1"/>
  <c r="E277" i="2" s="1"/>
  <c r="H277" i="2" s="1"/>
  <c r="G275" i="2"/>
  <c r="F277" i="2" l="1"/>
  <c r="E278" i="2" s="1"/>
  <c r="H278" i="2" s="1"/>
  <c r="G276" i="2"/>
  <c r="F278" i="2" l="1"/>
  <c r="E279" i="2" s="1"/>
  <c r="H279" i="2" s="1"/>
  <c r="G277" i="2"/>
  <c r="F279" i="2" l="1"/>
  <c r="E280" i="2" s="1"/>
  <c r="H280" i="2" s="1"/>
  <c r="G278" i="2"/>
  <c r="F280" i="2" l="1"/>
  <c r="E281" i="2" s="1"/>
  <c r="H281" i="2" s="1"/>
  <c r="G279" i="2"/>
  <c r="F281" i="2" l="1"/>
  <c r="E282" i="2" s="1"/>
  <c r="H282" i="2" s="1"/>
  <c r="G280" i="2"/>
  <c r="F282" i="2" l="1"/>
  <c r="E283" i="2" s="1"/>
  <c r="H283" i="2" s="1"/>
  <c r="G281" i="2"/>
  <c r="F283" i="2" l="1"/>
  <c r="E284" i="2" s="1"/>
  <c r="H284" i="2" s="1"/>
  <c r="G282" i="2"/>
  <c r="F284" i="2" l="1"/>
  <c r="E285" i="2" s="1"/>
  <c r="H285" i="2" s="1"/>
  <c r="G283" i="2"/>
  <c r="F285" i="2" l="1"/>
  <c r="E286" i="2" s="1"/>
  <c r="H286" i="2" s="1"/>
  <c r="G284" i="2"/>
  <c r="F286" i="2" l="1"/>
  <c r="E287" i="2" s="1"/>
  <c r="H287" i="2" s="1"/>
  <c r="G285" i="2"/>
  <c r="F287" i="2" l="1"/>
  <c r="E288" i="2" s="1"/>
  <c r="H288" i="2" s="1"/>
  <c r="G286" i="2"/>
  <c r="F288" i="2" l="1"/>
  <c r="E289" i="2" s="1"/>
  <c r="H289" i="2" s="1"/>
  <c r="G287" i="2"/>
  <c r="F289" i="2" l="1"/>
  <c r="E290" i="2" s="1"/>
  <c r="H290" i="2" s="1"/>
  <c r="G288" i="2"/>
  <c r="F290" i="2" l="1"/>
  <c r="E291" i="2" s="1"/>
  <c r="H291" i="2" s="1"/>
  <c r="G289" i="2"/>
  <c r="F291" i="2" l="1"/>
  <c r="E292" i="2" s="1"/>
  <c r="H292" i="2" s="1"/>
  <c r="G290" i="2"/>
  <c r="F292" i="2" l="1"/>
  <c r="E293" i="2" s="1"/>
  <c r="H293" i="2" s="1"/>
  <c r="G291" i="2"/>
  <c r="F293" i="2" l="1"/>
  <c r="E294" i="2" s="1"/>
  <c r="H294" i="2" s="1"/>
  <c r="G292" i="2"/>
  <c r="F294" i="2" l="1"/>
  <c r="E295" i="2" s="1"/>
  <c r="H295" i="2" s="1"/>
  <c r="G293" i="2"/>
  <c r="F295" i="2" l="1"/>
  <c r="E296" i="2" s="1"/>
  <c r="H296" i="2" s="1"/>
  <c r="G294" i="2"/>
  <c r="F296" i="2" l="1"/>
  <c r="E297" i="2" s="1"/>
  <c r="H297" i="2" s="1"/>
  <c r="G295" i="2"/>
  <c r="F297" i="2" l="1"/>
  <c r="E298" i="2" s="1"/>
  <c r="H298" i="2" s="1"/>
  <c r="G296" i="2"/>
  <c r="F298" i="2" l="1"/>
  <c r="E299" i="2" s="1"/>
  <c r="H299" i="2" s="1"/>
  <c r="G297" i="2"/>
  <c r="F299" i="2" l="1"/>
  <c r="E300" i="2" s="1"/>
  <c r="H300" i="2" s="1"/>
  <c r="G298" i="2"/>
  <c r="F300" i="2" l="1"/>
  <c r="E301" i="2" s="1"/>
  <c r="H301" i="2" s="1"/>
  <c r="G299" i="2"/>
  <c r="F301" i="2" l="1"/>
  <c r="E302" i="2" s="1"/>
  <c r="H302" i="2" s="1"/>
  <c r="G300" i="2"/>
  <c r="F302" i="2" l="1"/>
  <c r="E303" i="2" s="1"/>
  <c r="H303" i="2" s="1"/>
  <c r="G301" i="2"/>
  <c r="F303" i="2" l="1"/>
  <c r="E304" i="2" s="1"/>
  <c r="H304" i="2" s="1"/>
  <c r="G302" i="2"/>
  <c r="F304" i="2" l="1"/>
  <c r="E305" i="2" s="1"/>
  <c r="H305" i="2" s="1"/>
  <c r="G303" i="2"/>
  <c r="F305" i="2" l="1"/>
  <c r="E306" i="2" s="1"/>
  <c r="H306" i="2" s="1"/>
  <c r="G304" i="2"/>
  <c r="F306" i="2" l="1"/>
  <c r="E307" i="2" s="1"/>
  <c r="H307" i="2" s="1"/>
  <c r="G305" i="2"/>
  <c r="F307" i="2" l="1"/>
  <c r="E308" i="2" s="1"/>
  <c r="H308" i="2" s="1"/>
  <c r="G306" i="2"/>
  <c r="F308" i="2" l="1"/>
  <c r="E309" i="2" s="1"/>
  <c r="H309" i="2" s="1"/>
  <c r="G307" i="2"/>
  <c r="F309" i="2" l="1"/>
  <c r="G309" i="2" s="1"/>
  <c r="G308" i="2"/>
</calcChain>
</file>

<file path=xl/sharedStrings.xml><?xml version="1.0" encoding="utf-8"?>
<sst xmlns="http://schemas.openxmlformats.org/spreadsheetml/2006/main" count="26" uniqueCount="19">
  <si>
    <t>Fecha</t>
  </si>
  <si>
    <t>Precio</t>
  </si>
  <si>
    <t>Ln(Precio)</t>
  </si>
  <si>
    <t>Diff del log del precio</t>
  </si>
  <si>
    <t>lag 1</t>
  </si>
  <si>
    <t>lag 2</t>
  </si>
  <si>
    <t>lag 3</t>
  </si>
  <si>
    <t>ACF</t>
  </si>
  <si>
    <t>Posible MA(1)</t>
  </si>
  <si>
    <t>θ</t>
  </si>
  <si>
    <t>μ</t>
  </si>
  <si>
    <t>Cantidad datos</t>
  </si>
  <si>
    <t>Train - 80%</t>
  </si>
  <si>
    <t>Test - 20%</t>
  </si>
  <si>
    <t>y ajustado</t>
  </si>
  <si>
    <r>
      <t>ε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</si>
  <si>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ε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</si>
  <si>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No se usará</t>
  </si>
  <si>
    <t>y ajustado escala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</si>
</sst>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Montserrat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la serie'!$B$1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'Análisis de la serie'!$A$2:$A$309</c:f>
              <c:numCache>
                <c:formatCode>m/d/yyyy</c:formatCode>
                <c:ptCount val="3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</c:numCache>
            </c:numRef>
          </c:xVal>
          <c:yVal>
            <c:numRef>
              <c:f>'Análisis de la serie'!$B$2:$B$309</c:f>
              <c:numCache>
                <c:formatCode>0</c:formatCode>
                <c:ptCount val="308"/>
                <c:pt idx="0">
                  <c:v>371375</c:v>
                </c:pt>
                <c:pt idx="1">
                  <c:v>354297</c:v>
                </c:pt>
                <c:pt idx="2">
                  <c:v>360016</c:v>
                </c:pt>
                <c:pt idx="3">
                  <c:v>347538</c:v>
                </c:pt>
                <c:pt idx="4">
                  <c:v>353750</c:v>
                </c:pt>
                <c:pt idx="5">
                  <c:v>341688</c:v>
                </c:pt>
                <c:pt idx="6">
                  <c:v>345190</c:v>
                </c:pt>
                <c:pt idx="7">
                  <c:v>330113</c:v>
                </c:pt>
                <c:pt idx="8">
                  <c:v>330000</c:v>
                </c:pt>
                <c:pt idx="9">
                  <c:v>330000</c:v>
                </c:pt>
                <c:pt idx="10">
                  <c:v>330000</c:v>
                </c:pt>
                <c:pt idx="11">
                  <c:v>330000</c:v>
                </c:pt>
                <c:pt idx="12">
                  <c:v>321671</c:v>
                </c:pt>
                <c:pt idx="13">
                  <c:v>291527</c:v>
                </c:pt>
                <c:pt idx="14">
                  <c:v>297145</c:v>
                </c:pt>
                <c:pt idx="15">
                  <c:v>313350</c:v>
                </c:pt>
                <c:pt idx="16">
                  <c:v>339956</c:v>
                </c:pt>
                <c:pt idx="17">
                  <c:v>294696</c:v>
                </c:pt>
                <c:pt idx="18">
                  <c:v>280161</c:v>
                </c:pt>
                <c:pt idx="19">
                  <c:v>283710</c:v>
                </c:pt>
                <c:pt idx="20">
                  <c:v>287563</c:v>
                </c:pt>
                <c:pt idx="21">
                  <c:v>260782</c:v>
                </c:pt>
                <c:pt idx="22">
                  <c:v>274963</c:v>
                </c:pt>
                <c:pt idx="23">
                  <c:v>269964</c:v>
                </c:pt>
                <c:pt idx="24">
                  <c:v>276480</c:v>
                </c:pt>
                <c:pt idx="25">
                  <c:v>270960</c:v>
                </c:pt>
                <c:pt idx="26">
                  <c:v>296859</c:v>
                </c:pt>
                <c:pt idx="27">
                  <c:v>307892</c:v>
                </c:pt>
                <c:pt idx="28">
                  <c:v>284464</c:v>
                </c:pt>
                <c:pt idx="29">
                  <c:v>277875</c:v>
                </c:pt>
                <c:pt idx="30">
                  <c:v>264823</c:v>
                </c:pt>
                <c:pt idx="31">
                  <c:v>260185</c:v>
                </c:pt>
                <c:pt idx="32">
                  <c:v>302300</c:v>
                </c:pt>
                <c:pt idx="33">
                  <c:v>311722</c:v>
                </c:pt>
                <c:pt idx="34">
                  <c:v>322517</c:v>
                </c:pt>
                <c:pt idx="35">
                  <c:v>285694</c:v>
                </c:pt>
                <c:pt idx="36">
                  <c:v>323837.5</c:v>
                </c:pt>
                <c:pt idx="37">
                  <c:v>320897.32142857142</c:v>
                </c:pt>
                <c:pt idx="38">
                  <c:v>299592.74193548388</c:v>
                </c:pt>
                <c:pt idx="39">
                  <c:v>312583.33333333331</c:v>
                </c:pt>
                <c:pt idx="40">
                  <c:v>314217.74193548388</c:v>
                </c:pt>
                <c:pt idx="41">
                  <c:v>290500</c:v>
                </c:pt>
                <c:pt idx="42">
                  <c:v>319354.83870967739</c:v>
                </c:pt>
                <c:pt idx="43">
                  <c:v>300725.80645161291</c:v>
                </c:pt>
                <c:pt idx="44">
                  <c:v>308633.33333333331</c:v>
                </c:pt>
                <c:pt idx="45">
                  <c:v>296229.83870967739</c:v>
                </c:pt>
                <c:pt idx="46">
                  <c:v>298533.33333333331</c:v>
                </c:pt>
                <c:pt idx="47">
                  <c:v>304540.32258064515</c:v>
                </c:pt>
                <c:pt idx="48">
                  <c:v>334391.12903225806</c:v>
                </c:pt>
                <c:pt idx="49">
                  <c:v>334857.75862068968</c:v>
                </c:pt>
                <c:pt idx="50">
                  <c:v>342669.3548387097</c:v>
                </c:pt>
                <c:pt idx="51">
                  <c:v>327254.16666666669</c:v>
                </c:pt>
                <c:pt idx="52">
                  <c:v>346229.83870967739</c:v>
                </c:pt>
                <c:pt idx="53">
                  <c:v>379407.66666666669</c:v>
                </c:pt>
                <c:pt idx="54">
                  <c:v>320314.51612903224</c:v>
                </c:pt>
                <c:pt idx="55">
                  <c:v>317887.09677419357</c:v>
                </c:pt>
                <c:pt idx="56">
                  <c:v>351520.83333333331</c:v>
                </c:pt>
                <c:pt idx="57">
                  <c:v>351024.19354838709</c:v>
                </c:pt>
                <c:pt idx="58">
                  <c:v>388120.83333333331</c:v>
                </c:pt>
                <c:pt idx="59">
                  <c:v>422786.29032258067</c:v>
                </c:pt>
                <c:pt idx="60">
                  <c:v>417661.29032258067</c:v>
                </c:pt>
                <c:pt idx="61">
                  <c:v>484334.82142857142</c:v>
                </c:pt>
                <c:pt idx="62">
                  <c:v>558592.74193548388</c:v>
                </c:pt>
                <c:pt idx="63">
                  <c:v>518929.16666666669</c:v>
                </c:pt>
                <c:pt idx="64">
                  <c:v>503161.29032258067</c:v>
                </c:pt>
                <c:pt idx="65">
                  <c:v>464250</c:v>
                </c:pt>
                <c:pt idx="66">
                  <c:v>414729.83870967739</c:v>
                </c:pt>
                <c:pt idx="67">
                  <c:v>410842.74193548388</c:v>
                </c:pt>
                <c:pt idx="68">
                  <c:v>383387.5</c:v>
                </c:pt>
                <c:pt idx="69">
                  <c:v>430415.32258064515</c:v>
                </c:pt>
                <c:pt idx="70">
                  <c:v>450658.33333333331</c:v>
                </c:pt>
                <c:pt idx="71">
                  <c:v>447875</c:v>
                </c:pt>
                <c:pt idx="72">
                  <c:v>525205.6451612903</c:v>
                </c:pt>
                <c:pt idx="73">
                  <c:v>476200.89285714284</c:v>
                </c:pt>
                <c:pt idx="74">
                  <c:v>445254.03225806454</c:v>
                </c:pt>
                <c:pt idx="75">
                  <c:v>467945.83333333331</c:v>
                </c:pt>
                <c:pt idx="76">
                  <c:v>457887.09677419357</c:v>
                </c:pt>
                <c:pt idx="77">
                  <c:v>449379.16666666669</c:v>
                </c:pt>
                <c:pt idx="78">
                  <c:v>451754.03225806454</c:v>
                </c:pt>
                <c:pt idx="79">
                  <c:v>461024.19354838709</c:v>
                </c:pt>
                <c:pt idx="80">
                  <c:v>441820.83333333331</c:v>
                </c:pt>
                <c:pt idx="81">
                  <c:v>429120.96774193546</c:v>
                </c:pt>
                <c:pt idx="82">
                  <c:v>475658.33333333331</c:v>
                </c:pt>
                <c:pt idx="83">
                  <c:v>509866.93548387097</c:v>
                </c:pt>
                <c:pt idx="84">
                  <c:v>477403.22580645164</c:v>
                </c:pt>
                <c:pt idx="85">
                  <c:v>471285.71428571426</c:v>
                </c:pt>
                <c:pt idx="86">
                  <c:v>440387.09677419357</c:v>
                </c:pt>
                <c:pt idx="87">
                  <c:v>424708.33333333331</c:v>
                </c:pt>
                <c:pt idx="88">
                  <c:v>407157.25806451612</c:v>
                </c:pt>
                <c:pt idx="89">
                  <c:v>425562.5</c:v>
                </c:pt>
                <c:pt idx="90">
                  <c:v>417870.96774193546</c:v>
                </c:pt>
                <c:pt idx="91">
                  <c:v>449963.70967741933</c:v>
                </c:pt>
                <c:pt idx="92">
                  <c:v>483641.66666666669</c:v>
                </c:pt>
                <c:pt idx="93">
                  <c:v>496407.25806451612</c:v>
                </c:pt>
                <c:pt idx="94">
                  <c:v>489550</c:v>
                </c:pt>
                <c:pt idx="95">
                  <c:v>505612.90322580643</c:v>
                </c:pt>
                <c:pt idx="96">
                  <c:v>501520.16129032261</c:v>
                </c:pt>
                <c:pt idx="97">
                  <c:v>544293.10344827583</c:v>
                </c:pt>
                <c:pt idx="98">
                  <c:v>494048.38709677418</c:v>
                </c:pt>
                <c:pt idx="99">
                  <c:v>439908.33333333331</c:v>
                </c:pt>
                <c:pt idx="100">
                  <c:v>435076.61290322582</c:v>
                </c:pt>
                <c:pt idx="101">
                  <c:v>455125</c:v>
                </c:pt>
                <c:pt idx="102">
                  <c:v>463806.45161290321</c:v>
                </c:pt>
                <c:pt idx="103">
                  <c:v>499935.48387096776</c:v>
                </c:pt>
                <c:pt idx="104">
                  <c:v>542379.16666666663</c:v>
                </c:pt>
                <c:pt idx="105">
                  <c:v>515869.3548387097</c:v>
                </c:pt>
                <c:pt idx="106">
                  <c:v>523920.83333333331</c:v>
                </c:pt>
                <c:pt idx="107">
                  <c:v>509229.83870967739</c:v>
                </c:pt>
                <c:pt idx="108">
                  <c:v>570741.93548387091</c:v>
                </c:pt>
                <c:pt idx="109">
                  <c:v>638629.46428571432</c:v>
                </c:pt>
                <c:pt idx="110">
                  <c:v>660395.16129032255</c:v>
                </c:pt>
                <c:pt idx="111">
                  <c:v>765395.83333333337</c:v>
                </c:pt>
                <c:pt idx="112">
                  <c:v>835197.58064516133</c:v>
                </c:pt>
                <c:pt idx="113">
                  <c:v>666450</c:v>
                </c:pt>
                <c:pt idx="114">
                  <c:v>642282.25806451612</c:v>
                </c:pt>
                <c:pt idx="115">
                  <c:v>672516.12903225806</c:v>
                </c:pt>
                <c:pt idx="116">
                  <c:v>613787.5</c:v>
                </c:pt>
                <c:pt idx="117">
                  <c:v>565701.61290322582</c:v>
                </c:pt>
                <c:pt idx="118">
                  <c:v>591575</c:v>
                </c:pt>
                <c:pt idx="119">
                  <c:v>673116.93548387091</c:v>
                </c:pt>
                <c:pt idx="120">
                  <c:v>716729.83870967745</c:v>
                </c:pt>
                <c:pt idx="121">
                  <c:v>678531.25</c:v>
                </c:pt>
                <c:pt idx="122">
                  <c:v>688281.45161290327</c:v>
                </c:pt>
                <c:pt idx="123">
                  <c:v>660179.16666666663</c:v>
                </c:pt>
                <c:pt idx="124">
                  <c:v>676951.61290322582</c:v>
                </c:pt>
                <c:pt idx="125">
                  <c:v>750262.5</c:v>
                </c:pt>
                <c:pt idx="126">
                  <c:v>810629.03225806449</c:v>
                </c:pt>
                <c:pt idx="127">
                  <c:v>834798.38709677418</c:v>
                </c:pt>
                <c:pt idx="128">
                  <c:v>801608.33333333337</c:v>
                </c:pt>
                <c:pt idx="129">
                  <c:v>751221.77419354836</c:v>
                </c:pt>
                <c:pt idx="130">
                  <c:v>790295.83333333337</c:v>
                </c:pt>
                <c:pt idx="131">
                  <c:v>896588.70967741939</c:v>
                </c:pt>
                <c:pt idx="132">
                  <c:v>948322.58064516133</c:v>
                </c:pt>
                <c:pt idx="133">
                  <c:v>1024314.2857142857</c:v>
                </c:pt>
                <c:pt idx="134">
                  <c:v>1079008.064516129</c:v>
                </c:pt>
                <c:pt idx="135">
                  <c:v>1070911.5</c:v>
                </c:pt>
                <c:pt idx="136">
                  <c:v>1021802.9032258064</c:v>
                </c:pt>
                <c:pt idx="137">
                  <c:v>965116.66666666663</c:v>
                </c:pt>
                <c:pt idx="138">
                  <c:v>931451.61290322582</c:v>
                </c:pt>
                <c:pt idx="139">
                  <c:v>963077.41935483867</c:v>
                </c:pt>
                <c:pt idx="140">
                  <c:v>975683.33333333337</c:v>
                </c:pt>
                <c:pt idx="141">
                  <c:v>909088.70967741939</c:v>
                </c:pt>
                <c:pt idx="142">
                  <c:v>925595</c:v>
                </c:pt>
                <c:pt idx="143">
                  <c:v>897911.29032258061</c:v>
                </c:pt>
                <c:pt idx="144">
                  <c:v>874862.90322580643</c:v>
                </c:pt>
                <c:pt idx="145">
                  <c:v>826219.82758620684</c:v>
                </c:pt>
                <c:pt idx="146">
                  <c:v>727564.51612903224</c:v>
                </c:pt>
                <c:pt idx="147">
                  <c:v>703033.33333333337</c:v>
                </c:pt>
                <c:pt idx="148">
                  <c:v>670334.67741935479</c:v>
                </c:pt>
                <c:pt idx="149">
                  <c:v>592504.16666666663</c:v>
                </c:pt>
                <c:pt idx="150">
                  <c:v>648096.77419354836</c:v>
                </c:pt>
                <c:pt idx="151">
                  <c:v>611620.96774193551</c:v>
                </c:pt>
                <c:pt idx="152">
                  <c:v>623425</c:v>
                </c:pt>
                <c:pt idx="153">
                  <c:v>589463.70967741939</c:v>
                </c:pt>
                <c:pt idx="154">
                  <c:v>538683.33333333337</c:v>
                </c:pt>
                <c:pt idx="155">
                  <c:v>521262.09677419357</c:v>
                </c:pt>
                <c:pt idx="156">
                  <c:v>527979.83870967745</c:v>
                </c:pt>
                <c:pt idx="157">
                  <c:v>504406.25</c:v>
                </c:pt>
                <c:pt idx="158">
                  <c:v>512520.16129032261</c:v>
                </c:pt>
                <c:pt idx="159">
                  <c:v>515554.16666666669</c:v>
                </c:pt>
                <c:pt idx="160">
                  <c:v>511000</c:v>
                </c:pt>
                <c:pt idx="161">
                  <c:v>476450</c:v>
                </c:pt>
                <c:pt idx="162">
                  <c:v>467209.67741935485</c:v>
                </c:pt>
                <c:pt idx="163">
                  <c:v>452133.06451612903</c:v>
                </c:pt>
                <c:pt idx="164">
                  <c:v>435562.5</c:v>
                </c:pt>
                <c:pt idx="165">
                  <c:v>407205.6451612903</c:v>
                </c:pt>
                <c:pt idx="166">
                  <c:v>384812.5</c:v>
                </c:pt>
                <c:pt idx="167">
                  <c:v>401649.19354838709</c:v>
                </c:pt>
                <c:pt idx="168">
                  <c:v>429661.29032258067</c:v>
                </c:pt>
                <c:pt idx="169">
                  <c:v>602312.5</c:v>
                </c:pt>
                <c:pt idx="170">
                  <c:v>758745.96774193551</c:v>
                </c:pt>
                <c:pt idx="171">
                  <c:v>796837.5</c:v>
                </c:pt>
                <c:pt idx="172">
                  <c:v>743899.19354838715</c:v>
                </c:pt>
                <c:pt idx="173">
                  <c:v>664916.66666666663</c:v>
                </c:pt>
                <c:pt idx="174">
                  <c:v>644649.19354838715</c:v>
                </c:pt>
                <c:pt idx="175">
                  <c:v>715620.96774193551</c:v>
                </c:pt>
                <c:pt idx="176">
                  <c:v>715708.33333333337</c:v>
                </c:pt>
                <c:pt idx="177">
                  <c:v>805931.45161290327</c:v>
                </c:pt>
                <c:pt idx="178">
                  <c:v>771579.16666666663</c:v>
                </c:pt>
                <c:pt idx="179">
                  <c:v>781745.96774193551</c:v>
                </c:pt>
                <c:pt idx="180">
                  <c:v>768548.38709677418</c:v>
                </c:pt>
                <c:pt idx="181">
                  <c:v>724982.14285714284</c:v>
                </c:pt>
                <c:pt idx="182">
                  <c:v>684923.38709677418</c:v>
                </c:pt>
                <c:pt idx="183">
                  <c:v>687370.83333333337</c:v>
                </c:pt>
                <c:pt idx="184">
                  <c:v>631318.54838709673</c:v>
                </c:pt>
                <c:pt idx="185">
                  <c:v>671900</c:v>
                </c:pt>
                <c:pt idx="186">
                  <c:v>678778.22580645164</c:v>
                </c:pt>
                <c:pt idx="187">
                  <c:v>772657.25806451612</c:v>
                </c:pt>
                <c:pt idx="188">
                  <c:v>718670.83333333337</c:v>
                </c:pt>
                <c:pt idx="189">
                  <c:v>733637.09677419357</c:v>
                </c:pt>
                <c:pt idx="190">
                  <c:v>735033.33333333337</c:v>
                </c:pt>
                <c:pt idx="191">
                  <c:v>789258.06451612909</c:v>
                </c:pt>
                <c:pt idx="192">
                  <c:v>787528.22580645164</c:v>
                </c:pt>
                <c:pt idx="193">
                  <c:v>791775.86206896557</c:v>
                </c:pt>
                <c:pt idx="194">
                  <c:v>799129.03225806449</c:v>
                </c:pt>
                <c:pt idx="195">
                  <c:v>756366.66666666663</c:v>
                </c:pt>
                <c:pt idx="196">
                  <c:v>755322.58064516133</c:v>
                </c:pt>
                <c:pt idx="197">
                  <c:v>794433.33333333337</c:v>
                </c:pt>
                <c:pt idx="198">
                  <c:v>835516.12903225806</c:v>
                </c:pt>
                <c:pt idx="199">
                  <c:v>794032.25806451612</c:v>
                </c:pt>
                <c:pt idx="200">
                  <c:v>860866.66666666663</c:v>
                </c:pt>
                <c:pt idx="201">
                  <c:v>914612.90322580643</c:v>
                </c:pt>
                <c:pt idx="202">
                  <c:v>1007533.3333333334</c:v>
                </c:pt>
                <c:pt idx="203">
                  <c:v>860806.45161290327</c:v>
                </c:pt>
                <c:pt idx="204">
                  <c:v>883225.80645161285</c:v>
                </c:pt>
                <c:pt idx="205">
                  <c:v>859285.71428571432</c:v>
                </c:pt>
                <c:pt idx="206">
                  <c:v>850064.51612903224</c:v>
                </c:pt>
                <c:pt idx="207">
                  <c:v>804900</c:v>
                </c:pt>
                <c:pt idx="208">
                  <c:v>802516.12903225806</c:v>
                </c:pt>
                <c:pt idx="209">
                  <c:v>783400</c:v>
                </c:pt>
                <c:pt idx="210">
                  <c:v>849322.58064516133</c:v>
                </c:pt>
                <c:pt idx="211">
                  <c:v>851903.22580645164</c:v>
                </c:pt>
                <c:pt idx="212">
                  <c:v>813762.5</c:v>
                </c:pt>
                <c:pt idx="213">
                  <c:v>776919.3548387097</c:v>
                </c:pt>
                <c:pt idx="214">
                  <c:v>784504.16666666663</c:v>
                </c:pt>
                <c:pt idx="215">
                  <c:v>757967.74193548388</c:v>
                </c:pt>
                <c:pt idx="216">
                  <c:v>763903.22580645164</c:v>
                </c:pt>
                <c:pt idx="217">
                  <c:v>745031.25</c:v>
                </c:pt>
                <c:pt idx="218">
                  <c:v>729854.83870967745</c:v>
                </c:pt>
                <c:pt idx="219">
                  <c:v>715325</c:v>
                </c:pt>
                <c:pt idx="220">
                  <c:v>754209.67741935479</c:v>
                </c:pt>
                <c:pt idx="221">
                  <c:v>746400</c:v>
                </c:pt>
                <c:pt idx="222">
                  <c:v>717838.70967741939</c:v>
                </c:pt>
                <c:pt idx="223">
                  <c:v>705064.51612903224</c:v>
                </c:pt>
                <c:pt idx="224">
                  <c:v>686933.33333333337</c:v>
                </c:pt>
                <c:pt idx="225">
                  <c:v>796774.19354838715</c:v>
                </c:pt>
                <c:pt idx="226">
                  <c:v>804283.33333333337</c:v>
                </c:pt>
                <c:pt idx="227">
                  <c:v>727645.16129032255</c:v>
                </c:pt>
                <c:pt idx="228">
                  <c:v>727274.19354838715</c:v>
                </c:pt>
                <c:pt idx="229">
                  <c:v>708089.28571428568</c:v>
                </c:pt>
                <c:pt idx="230">
                  <c:v>690580.6451612903</c:v>
                </c:pt>
                <c:pt idx="231">
                  <c:v>680566.66666666663</c:v>
                </c:pt>
                <c:pt idx="232">
                  <c:v>724064.51612903224</c:v>
                </c:pt>
                <c:pt idx="233">
                  <c:v>779916.66666666663</c:v>
                </c:pt>
                <c:pt idx="234">
                  <c:v>796483.87096774194</c:v>
                </c:pt>
                <c:pt idx="235">
                  <c:v>798935.48387096776</c:v>
                </c:pt>
                <c:pt idx="236">
                  <c:v>815450</c:v>
                </c:pt>
                <c:pt idx="237">
                  <c:v>819580.6451612903</c:v>
                </c:pt>
                <c:pt idx="238">
                  <c:v>909600</c:v>
                </c:pt>
                <c:pt idx="239">
                  <c:v>999129.03225806449</c:v>
                </c:pt>
                <c:pt idx="240">
                  <c:v>886161.29032258061</c:v>
                </c:pt>
                <c:pt idx="241">
                  <c:v>909103.44827586203</c:v>
                </c:pt>
                <c:pt idx="242">
                  <c:v>1143193.5483870967</c:v>
                </c:pt>
                <c:pt idx="243">
                  <c:v>1175566.6666666667</c:v>
                </c:pt>
                <c:pt idx="244">
                  <c:v>1068870.9677419355</c:v>
                </c:pt>
                <c:pt idx="245">
                  <c:v>962800</c:v>
                </c:pt>
                <c:pt idx="246">
                  <c:v>1001451.6129032258</c:v>
                </c:pt>
                <c:pt idx="247">
                  <c:v>1143967.7419354839</c:v>
                </c:pt>
                <c:pt idx="248">
                  <c:v>1142233.3333333333</c:v>
                </c:pt>
                <c:pt idx="249">
                  <c:v>1052483.8709677418</c:v>
                </c:pt>
                <c:pt idx="250">
                  <c:v>1044700</c:v>
                </c:pt>
                <c:pt idx="251">
                  <c:v>1047677.4193548387</c:v>
                </c:pt>
                <c:pt idx="252">
                  <c:v>1073193.5483870967</c:v>
                </c:pt>
                <c:pt idx="253">
                  <c:v>1113535.7142857143</c:v>
                </c:pt>
                <c:pt idx="254">
                  <c:v>1156032.2580645161</c:v>
                </c:pt>
                <c:pt idx="255">
                  <c:v>1207433.3333333333</c:v>
                </c:pt>
                <c:pt idx="256">
                  <c:v>1385935.4838709678</c:v>
                </c:pt>
                <c:pt idx="257">
                  <c:v>1420800</c:v>
                </c:pt>
                <c:pt idx="258">
                  <c:v>1562741.935483871</c:v>
                </c:pt>
                <c:pt idx="259">
                  <c:v>1704806.4516129033</c:v>
                </c:pt>
                <c:pt idx="260">
                  <c:v>1712138</c:v>
                </c:pt>
                <c:pt idx="261">
                  <c:v>1784935.4838709678</c:v>
                </c:pt>
                <c:pt idx="262">
                  <c:v>1999655.1724137932</c:v>
                </c:pt>
                <c:pt idx="263">
                  <c:v>2116483.8709677421</c:v>
                </c:pt>
                <c:pt idx="264">
                  <c:v>2148333.3333333335</c:v>
                </c:pt>
                <c:pt idx="265">
                  <c:v>2213333.3333333335</c:v>
                </c:pt>
                <c:pt idx="266">
                  <c:v>1988774.1935483871</c:v>
                </c:pt>
                <c:pt idx="267">
                  <c:v>2027448.2758620689</c:v>
                </c:pt>
                <c:pt idx="268">
                  <c:v>2096733.33333333</c:v>
                </c:pt>
                <c:pt idx="269">
                  <c:v>2172233.3333333335</c:v>
                </c:pt>
                <c:pt idx="270">
                  <c:v>2250290.3225806453</c:v>
                </c:pt>
                <c:pt idx="271">
                  <c:v>2315548</c:v>
                </c:pt>
                <c:pt idx="272">
                  <c:v>2398966.6666666665</c:v>
                </c:pt>
                <c:pt idx="273">
                  <c:v>2277290</c:v>
                </c:pt>
                <c:pt idx="274">
                  <c:v>1990067</c:v>
                </c:pt>
                <c:pt idx="275">
                  <c:v>1933032</c:v>
                </c:pt>
                <c:pt idx="276">
                  <c:v>1838032</c:v>
                </c:pt>
                <c:pt idx="277">
                  <c:v>2075285.7142857143</c:v>
                </c:pt>
                <c:pt idx="278">
                  <c:v>1993129.0322580645</c:v>
                </c:pt>
                <c:pt idx="279">
                  <c:v>1978900</c:v>
                </c:pt>
                <c:pt idx="280">
                  <c:v>1895967.7419354839</c:v>
                </c:pt>
                <c:pt idx="281">
                  <c:v>1577900</c:v>
                </c:pt>
                <c:pt idx="282">
                  <c:v>1318774.1935483871</c:v>
                </c:pt>
                <c:pt idx="283">
                  <c:v>1319096.7741935484</c:v>
                </c:pt>
                <c:pt idx="284">
                  <c:v>1285967</c:v>
                </c:pt>
                <c:pt idx="285">
                  <c:v>1379065</c:v>
                </c:pt>
                <c:pt idx="286">
                  <c:v>1406448.2758620689</c:v>
                </c:pt>
                <c:pt idx="287">
                  <c:v>1468258.064516129</c:v>
                </c:pt>
                <c:pt idx="288">
                  <c:v>1423000</c:v>
                </c:pt>
                <c:pt idx="289">
                  <c:v>1456862</c:v>
                </c:pt>
                <c:pt idx="290">
                  <c:v>1440129.0322580645</c:v>
                </c:pt>
                <c:pt idx="291">
                  <c:v>1661933.3333333333</c:v>
                </c:pt>
                <c:pt idx="292">
                  <c:v>1596129.0322580645</c:v>
                </c:pt>
                <c:pt idx="293">
                  <c:v>1817033.3333333333</c:v>
                </c:pt>
                <c:pt idx="294">
                  <c:v>1876387</c:v>
                </c:pt>
                <c:pt idx="295">
                  <c:v>1943323</c:v>
                </c:pt>
                <c:pt idx="296">
                  <c:v>2120233.3333333335</c:v>
                </c:pt>
                <c:pt idx="297">
                  <c:v>2173290</c:v>
                </c:pt>
                <c:pt idx="298">
                  <c:v>2456566.6666666665</c:v>
                </c:pt>
                <c:pt idx="299">
                  <c:v>2764870.9677419355</c:v>
                </c:pt>
                <c:pt idx="300">
                  <c:v>2751258.0645161299</c:v>
                </c:pt>
                <c:pt idx="301">
                  <c:v>3118571.4285714286</c:v>
                </c:pt>
                <c:pt idx="302">
                  <c:v>3054451.6129032257</c:v>
                </c:pt>
                <c:pt idx="303">
                  <c:v>3044433.3333333335</c:v>
                </c:pt>
                <c:pt idx="304">
                  <c:v>3012759</c:v>
                </c:pt>
                <c:pt idx="305">
                  <c:v>2700567</c:v>
                </c:pt>
                <c:pt idx="306">
                  <c:v>2369903.2258064514</c:v>
                </c:pt>
                <c:pt idx="307">
                  <c:v>2758032.2580645164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234-A2F0-ADA3E2F1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7648"/>
        <c:axId val="1866535248"/>
      </c:scatterChart>
      <c:valAx>
        <c:axId val="1866537648"/>
        <c:scaling>
          <c:orientation val="minMax"/>
          <c:max val="45870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5248"/>
        <c:crosses val="autoZero"/>
        <c:crossBetween val="midCat"/>
      </c:valAx>
      <c:valAx>
        <c:axId val="1866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la serie'!$C$1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'Análisis de la serie'!$A$2:$A$309</c:f>
              <c:numCache>
                <c:formatCode>m/d/yyyy</c:formatCode>
                <c:ptCount val="3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</c:numCache>
            </c:numRef>
          </c:xVal>
          <c:yVal>
            <c:numRef>
              <c:f>'Análisis de la serie'!$C$2:$C$309</c:f>
              <c:numCache>
                <c:formatCode>0.000</c:formatCode>
                <c:ptCount val="308"/>
                <c:pt idx="0">
                  <c:v>12.824967612764908</c:v>
                </c:pt>
                <c:pt idx="1">
                  <c:v>12.777890823417207</c:v>
                </c:pt>
                <c:pt idx="2">
                  <c:v>12.793903753889111</c:v>
                </c:pt>
                <c:pt idx="3">
                  <c:v>12.758629290526418</c:v>
                </c:pt>
                <c:pt idx="4">
                  <c:v>12.776345727939585</c:v>
                </c:pt>
                <c:pt idx="5">
                  <c:v>12.741653318961692</c:v>
                </c:pt>
                <c:pt idx="6">
                  <c:v>12.75185026905802</c:v>
                </c:pt>
                <c:pt idx="7">
                  <c:v>12.707190299071286</c:v>
                </c:pt>
                <c:pt idx="8">
                  <c:v>12.706847933442663</c:v>
                </c:pt>
                <c:pt idx="9">
                  <c:v>12.706847933442663</c:v>
                </c:pt>
                <c:pt idx="10">
                  <c:v>12.706847933442663</c:v>
                </c:pt>
                <c:pt idx="11">
                  <c:v>12.706847933442663</c:v>
                </c:pt>
                <c:pt idx="12">
                  <c:v>12.681284563064864</c:v>
                </c:pt>
                <c:pt idx="13">
                  <c:v>12.582887904840089</c:v>
                </c:pt>
                <c:pt idx="14">
                  <c:v>12.601975514134645</c:v>
                </c:pt>
                <c:pt idx="15">
                  <c:v>12.655076055652822</c:v>
                </c:pt>
                <c:pt idx="16">
                  <c:v>12.736571476453213</c:v>
                </c:pt>
                <c:pt idx="17">
                  <c:v>12.593699595508458</c:v>
                </c:pt>
                <c:pt idx="18">
                  <c:v>12.543119716902229</c:v>
                </c:pt>
                <c:pt idx="19">
                  <c:v>12.555707868677668</c:v>
                </c:pt>
                <c:pt idx="20">
                  <c:v>12.569197245648757</c:v>
                </c:pt>
                <c:pt idx="21">
                  <c:v>12.471440088247848</c:v>
                </c:pt>
                <c:pt idx="22">
                  <c:v>12.52439182214211</c:v>
                </c:pt>
                <c:pt idx="23">
                  <c:v>12.5060438957575</c:v>
                </c:pt>
                <c:pt idx="24">
                  <c:v>12.529893764597828</c:v>
                </c:pt>
                <c:pt idx="25">
                  <c:v>12.509726487491653</c:v>
                </c:pt>
                <c:pt idx="26">
                  <c:v>12.601012557581827</c:v>
                </c:pt>
                <c:pt idx="27">
                  <c:v>12.637504351113204</c:v>
                </c:pt>
                <c:pt idx="28">
                  <c:v>12.558361986756353</c:v>
                </c:pt>
                <c:pt idx="29">
                  <c:v>12.534926651266497</c:v>
                </c:pt>
                <c:pt idx="30">
                  <c:v>12.486816957279094</c:v>
                </c:pt>
                <c:pt idx="31">
                  <c:v>12.469148195435729</c:v>
                </c:pt>
                <c:pt idx="32">
                  <c:v>12.619175180767549</c:v>
                </c:pt>
                <c:pt idx="33">
                  <c:v>12.649867043951286</c:v>
                </c:pt>
                <c:pt idx="34">
                  <c:v>12.683911127006969</c:v>
                </c:pt>
                <c:pt idx="35">
                  <c:v>12.562676586948287</c:v>
                </c:pt>
                <c:pt idx="36">
                  <c:v>12.687997125749725</c:v>
                </c:pt>
                <c:pt idx="37">
                  <c:v>12.678876480003503</c:v>
                </c:pt>
                <c:pt idx="38">
                  <c:v>12.610179304482232</c:v>
                </c:pt>
                <c:pt idx="39">
                  <c:v>12.652626379276024</c:v>
                </c:pt>
                <c:pt idx="40">
                  <c:v>12.657841470222454</c:v>
                </c:pt>
                <c:pt idx="41">
                  <c:v>12.579358855274103</c:v>
                </c:pt>
                <c:pt idx="42">
                  <c:v>12.674058110619672</c:v>
                </c:pt>
                <c:pt idx="43">
                  <c:v>12.613954186549966</c:v>
                </c:pt>
                <c:pt idx="44">
                  <c:v>12.639909227768028</c:v>
                </c:pt>
                <c:pt idx="45">
                  <c:v>12.598890914127201</c:v>
                </c:pt>
                <c:pt idx="46">
                  <c:v>12.606636875038626</c:v>
                </c:pt>
                <c:pt idx="47">
                  <c:v>12.626558779633163</c:v>
                </c:pt>
                <c:pt idx="48">
                  <c:v>12.720066631827228</c:v>
                </c:pt>
                <c:pt idx="49">
                  <c:v>12.721461119506348</c:v>
                </c:pt>
                <c:pt idx="50">
                  <c:v>12.744521281158415</c:v>
                </c:pt>
                <c:pt idx="51">
                  <c:v>12.698492416056764</c:v>
                </c:pt>
                <c:pt idx="52">
                  <c:v>12.754858107235117</c:v>
                </c:pt>
                <c:pt idx="53">
                  <c:v>12.846366543623816</c:v>
                </c:pt>
                <c:pt idx="54">
                  <c:v>12.677058654985647</c:v>
                </c:pt>
                <c:pt idx="55">
                  <c:v>12.669451557129539</c:v>
                </c:pt>
                <c:pt idx="56">
                  <c:v>12.770024258272583</c:v>
                </c:pt>
                <c:pt idx="57">
                  <c:v>12.768610427560896</c:v>
                </c:pt>
                <c:pt idx="58">
                  <c:v>12.869071996239201</c:v>
                </c:pt>
                <c:pt idx="59">
                  <c:v>12.954622106536171</c:v>
                </c:pt>
                <c:pt idx="60">
                  <c:v>12.942426072795037</c:v>
                </c:pt>
                <c:pt idx="61">
                  <c:v>13.090531726340508</c:v>
                </c:pt>
                <c:pt idx="62">
                  <c:v>13.233175939096025</c:v>
                </c:pt>
                <c:pt idx="63">
                  <c:v>13.15952267242268</c:v>
                </c:pt>
                <c:pt idx="64">
                  <c:v>13.128666054387434</c:v>
                </c:pt>
                <c:pt idx="65">
                  <c:v>13.048178479214952</c:v>
                </c:pt>
                <c:pt idx="66">
                  <c:v>12.93538259616513</c:v>
                </c:pt>
                <c:pt idx="67">
                  <c:v>12.925965797231484</c:v>
                </c:pt>
                <c:pt idx="68">
                  <c:v>12.85680150603663</c:v>
                </c:pt>
                <c:pt idx="69">
                  <c:v>12.972505887987481</c:v>
                </c:pt>
                <c:pt idx="70">
                  <c:v>13.018464755621713</c:v>
                </c:pt>
                <c:pt idx="71">
                  <c:v>13.012269454607255</c:v>
                </c:pt>
                <c:pt idx="72">
                  <c:v>13.171545169946482</c:v>
                </c:pt>
                <c:pt idx="73">
                  <c:v>13.073595087995642</c:v>
                </c:pt>
                <c:pt idx="74">
                  <c:v>13.006400257277244</c:v>
                </c:pt>
                <c:pt idx="75">
                  <c:v>13.056107827460567</c:v>
                </c:pt>
                <c:pt idx="76">
                  <c:v>13.034377919113387</c:v>
                </c:pt>
                <c:pt idx="77">
                  <c:v>13.015622279551691</c:v>
                </c:pt>
                <c:pt idx="78">
                  <c:v>13.020893134276431</c:v>
                </c:pt>
                <c:pt idx="79">
                  <c:v>13.041205801183912</c:v>
                </c:pt>
                <c:pt idx="80">
                  <c:v>12.99865972443204</c:v>
                </c:pt>
                <c:pt idx="81">
                  <c:v>12.969494134250796</c:v>
                </c:pt>
                <c:pt idx="82">
                  <c:v>13.072455088366201</c:v>
                </c:pt>
                <c:pt idx="83">
                  <c:v>13.14190505984142</c:v>
                </c:pt>
                <c:pt idx="84">
                  <c:v>13.076116749894728</c:v>
                </c:pt>
                <c:pt idx="85">
                  <c:v>13.063219801155405</c:v>
                </c:pt>
                <c:pt idx="86">
                  <c:v>12.995409384523589</c:v>
                </c:pt>
                <c:pt idx="87">
                  <c:v>12.959157937802605</c:v>
                </c:pt>
                <c:pt idx="88">
                  <c:v>12.916954773248769</c:v>
                </c:pt>
                <c:pt idx="89">
                  <c:v>12.961167102225323</c:v>
                </c:pt>
                <c:pt idx="90">
                  <c:v>12.942927974239852</c:v>
                </c:pt>
                <c:pt idx="91">
                  <c:v>13.016922213333217</c:v>
                </c:pt>
                <c:pt idx="92">
                  <c:v>13.089099553371623</c:v>
                </c:pt>
                <c:pt idx="93">
                  <c:v>13.115151953608832</c:v>
                </c:pt>
                <c:pt idx="94">
                  <c:v>13.101241880782217</c:v>
                </c:pt>
                <c:pt idx="95">
                  <c:v>13.1335266421098</c:v>
                </c:pt>
                <c:pt idx="96">
                  <c:v>13.12539908755077</c:v>
                </c:pt>
                <c:pt idx="97">
                  <c:v>13.20724317384464</c:v>
                </c:pt>
                <c:pt idx="98">
                  <c:v>13.110388740961923</c:v>
                </c:pt>
                <c:pt idx="99">
                  <c:v>12.994321650856707</c:v>
                </c:pt>
                <c:pt idx="100">
                  <c:v>12.983277416179842</c:v>
                </c:pt>
                <c:pt idx="101">
                  <c:v>13.028327385477734</c:v>
                </c:pt>
                <c:pt idx="102">
                  <c:v>13.047222614040807</c:v>
                </c:pt>
                <c:pt idx="103">
                  <c:v>13.122234336820886</c:v>
                </c:pt>
                <c:pt idx="104">
                  <c:v>13.203720605332801</c:v>
                </c:pt>
                <c:pt idx="105">
                  <c:v>13.153608824109057</c:v>
                </c:pt>
                <c:pt idx="106">
                  <c:v>13.169095870464295</c:v>
                </c:pt>
                <c:pt idx="107">
                  <c:v>13.140654743142704</c:v>
                </c:pt>
                <c:pt idx="108">
                  <c:v>13.254692434609993</c:v>
                </c:pt>
                <c:pt idx="109">
                  <c:v>13.367079697073672</c:v>
                </c:pt>
                <c:pt idx="110">
                  <c:v>13.400593664063537</c:v>
                </c:pt>
                <c:pt idx="111">
                  <c:v>13.548148408182247</c:v>
                </c:pt>
                <c:pt idx="112">
                  <c:v>13.635423599369201</c:v>
                </c:pt>
                <c:pt idx="113">
                  <c:v>13.409720397032164</c:v>
                </c:pt>
                <c:pt idx="114">
                  <c:v>13.372783140358562</c:v>
                </c:pt>
                <c:pt idx="115">
                  <c:v>13.418781373861616</c:v>
                </c:pt>
                <c:pt idx="116">
                  <c:v>13.327404056020685</c:v>
                </c:pt>
                <c:pt idx="117">
                  <c:v>13.245822032490743</c:v>
                </c:pt>
                <c:pt idx="118">
                  <c:v>13.290543750643252</c:v>
                </c:pt>
                <c:pt idx="119">
                  <c:v>13.419674346109966</c:v>
                </c:pt>
                <c:pt idx="120">
                  <c:v>13.482454254587774</c:v>
                </c:pt>
                <c:pt idx="121">
                  <c:v>13.427685814676183</c:v>
                </c:pt>
                <c:pt idx="122">
                  <c:v>13.441953119909014</c:v>
                </c:pt>
                <c:pt idx="123">
                  <c:v>13.400266541809213</c:v>
                </c:pt>
                <c:pt idx="124">
                  <c:v>13.425355076523603</c:v>
                </c:pt>
                <c:pt idx="125">
                  <c:v>13.528178424276781</c:v>
                </c:pt>
                <c:pt idx="126">
                  <c:v>13.605565808298687</c:v>
                </c:pt>
                <c:pt idx="127">
                  <c:v>13.634945522099912</c:v>
                </c:pt>
                <c:pt idx="128">
                  <c:v>13.594375405133617</c:v>
                </c:pt>
                <c:pt idx="129">
                  <c:v>13.529456192336763</c:v>
                </c:pt>
                <c:pt idx="130">
                  <c:v>13.580162626919689</c:v>
                </c:pt>
                <c:pt idx="131">
                  <c:v>13.706352518250133</c:v>
                </c:pt>
                <c:pt idx="132">
                  <c:v>13.762449998298925</c:v>
                </c:pt>
                <c:pt idx="133">
                  <c:v>13.839533957134249</c:v>
                </c:pt>
                <c:pt idx="134">
                  <c:v>13.891552718277335</c:v>
                </c:pt>
                <c:pt idx="135">
                  <c:v>13.884020712962366</c:v>
                </c:pt>
                <c:pt idx="136">
                  <c:v>13.837079177160575</c:v>
                </c:pt>
                <c:pt idx="137">
                  <c:v>13.780004271113709</c:v>
                </c:pt>
                <c:pt idx="138">
                  <c:v>13.744499522321085</c:v>
                </c:pt>
                <c:pt idx="139">
                  <c:v>13.777889081479103</c:v>
                </c:pt>
                <c:pt idx="140">
                  <c:v>13.790893359196875</c:v>
                </c:pt>
                <c:pt idx="141">
                  <c:v>13.720197958802183</c:v>
                </c:pt>
                <c:pt idx="142">
                  <c:v>13.738192052945545</c:v>
                </c:pt>
                <c:pt idx="143">
                  <c:v>13.70782655657238</c:v>
                </c:pt>
                <c:pt idx="144">
                  <c:v>13.68182247103619</c:v>
                </c:pt>
                <c:pt idx="145">
                  <c:v>13.624616152187713</c:v>
                </c:pt>
                <c:pt idx="146">
                  <c:v>13.497457956060078</c:v>
                </c:pt>
                <c:pt idx="147">
                  <c:v>13.463159585505597</c:v>
                </c:pt>
                <c:pt idx="148">
                  <c:v>13.415532385185646</c:v>
                </c:pt>
                <c:pt idx="149">
                  <c:v>13.2921131843155</c:v>
                </c:pt>
                <c:pt idx="150">
                  <c:v>13.381795307075151</c:v>
                </c:pt>
                <c:pt idx="151">
                  <c:v>13.323868035873081</c:v>
                </c:pt>
                <c:pt idx="152">
                  <c:v>13.342983748174101</c:v>
                </c:pt>
                <c:pt idx="153">
                  <c:v>13.286968435872771</c:v>
                </c:pt>
                <c:pt idx="154">
                  <c:v>13.196883169510476</c:v>
                </c:pt>
                <c:pt idx="155">
                  <c:v>13.164008259066524</c:v>
                </c:pt>
                <c:pt idx="156">
                  <c:v>13.176813377697387</c:v>
                </c:pt>
                <c:pt idx="157">
                  <c:v>13.131137273955691</c:v>
                </c:pt>
                <c:pt idx="158">
                  <c:v>13.147095328324006</c:v>
                </c:pt>
                <c:pt idx="159">
                  <c:v>13.152997652897072</c:v>
                </c:pt>
                <c:pt idx="160">
                  <c:v>13.144124869185841</c:v>
                </c:pt>
                <c:pt idx="161">
                  <c:v>13.074118064776334</c:v>
                </c:pt>
                <c:pt idx="162">
                  <c:v>13.054533423936071</c:v>
                </c:pt>
                <c:pt idx="163">
                  <c:v>13.02173180601239</c:v>
                </c:pt>
                <c:pt idx="164">
                  <c:v>12.984393578180875</c:v>
                </c:pt>
                <c:pt idx="165">
                  <c:v>12.917073607485051</c:v>
                </c:pt>
                <c:pt idx="166">
                  <c:v>12.860511481653566</c:v>
                </c:pt>
                <c:pt idx="167">
                  <c:v>12.903334333753278</c:v>
                </c:pt>
                <c:pt idx="168">
                  <c:v>12.970752480349283</c:v>
                </c:pt>
                <c:pt idx="169">
                  <c:v>13.308531692593643</c:v>
                </c:pt>
                <c:pt idx="170">
                  <c:v>13.539422306998311</c:v>
                </c:pt>
                <c:pt idx="171">
                  <c:v>13.588406047398097</c:v>
                </c:pt>
                <c:pt idx="172">
                  <c:v>13.519660812092795</c:v>
                </c:pt>
                <c:pt idx="173">
                  <c:v>13.407416998502418</c:v>
                </c:pt>
                <c:pt idx="174">
                  <c:v>13.37646156184679</c:v>
                </c:pt>
                <c:pt idx="175">
                  <c:v>13.480905931112446</c:v>
                </c:pt>
                <c:pt idx="176">
                  <c:v>13.481028007271217</c:v>
                </c:pt>
                <c:pt idx="177">
                  <c:v>13.59975397024534</c:v>
                </c:pt>
                <c:pt idx="178">
                  <c:v>13.556194559476399</c:v>
                </c:pt>
                <c:pt idx="179">
                  <c:v>13.569285117317575</c:v>
                </c:pt>
                <c:pt idx="180">
                  <c:v>13.552258803019393</c:v>
                </c:pt>
                <c:pt idx="181">
                  <c:v>13.493902302991604</c:v>
                </c:pt>
                <c:pt idx="182">
                  <c:v>13.437062267335051</c:v>
                </c:pt>
                <c:pt idx="183">
                  <c:v>13.440629212083554</c:v>
                </c:pt>
                <c:pt idx="184">
                  <c:v>13.355565845180388</c:v>
                </c:pt>
                <c:pt idx="185">
                  <c:v>13.417864798908241</c:v>
                </c:pt>
                <c:pt idx="186">
                  <c:v>13.428049734347532</c:v>
                </c:pt>
                <c:pt idx="187">
                  <c:v>13.557590837346467</c:v>
                </c:pt>
                <c:pt idx="188">
                  <c:v>13.485158720099763</c:v>
                </c:pt>
                <c:pt idx="189">
                  <c:v>13.505769766767724</c:v>
                </c:pt>
                <c:pt idx="190">
                  <c:v>13.507671128640549</c:v>
                </c:pt>
                <c:pt idx="191">
                  <c:v>13.578848624316885</c:v>
                </c:pt>
                <c:pt idx="192">
                  <c:v>13.576654491333512</c:v>
                </c:pt>
                <c:pt idx="193">
                  <c:v>13.582033628305641</c:v>
                </c:pt>
                <c:pt idx="194">
                  <c:v>13.591277703897767</c:v>
                </c:pt>
                <c:pt idx="195">
                  <c:v>13.536281546401252</c:v>
                </c:pt>
                <c:pt idx="196">
                  <c:v>13.534900196114632</c:v>
                </c:pt>
                <c:pt idx="197">
                  <c:v>13.58538435122218</c:v>
                </c:pt>
                <c:pt idx="198">
                  <c:v>13.635804931477882</c:v>
                </c:pt>
                <c:pt idx="199">
                  <c:v>13.584879366689291</c:v>
                </c:pt>
                <c:pt idx="200">
                  <c:v>13.665694912726579</c:v>
                </c:pt>
                <c:pt idx="201">
                  <c:v>13.726256198160156</c:v>
                </c:pt>
                <c:pt idx="202">
                  <c:v>13.823015657450048</c:v>
                </c:pt>
                <c:pt idx="203">
                  <c:v>13.665624963265037</c:v>
                </c:pt>
                <c:pt idx="204">
                  <c:v>13.691336173339431</c:v>
                </c:pt>
                <c:pt idx="205">
                  <c:v>13.663856758335603</c:v>
                </c:pt>
                <c:pt idx="206">
                  <c:v>13.653067526914413</c:v>
                </c:pt>
                <c:pt idx="207">
                  <c:v>13.598473325081825</c:v>
                </c:pt>
                <c:pt idx="208">
                  <c:v>13.5955072322669</c:v>
                </c:pt>
                <c:pt idx="209">
                  <c:v>13.571398700213868</c:v>
                </c:pt>
                <c:pt idx="210">
                  <c:v>13.652194346775032</c:v>
                </c:pt>
                <c:pt idx="211">
                  <c:v>13.655228214626007</c:v>
                </c:pt>
                <c:pt idx="212">
                  <c:v>13.609423833370041</c:v>
                </c:pt>
                <c:pt idx="213">
                  <c:v>13.563091833536815</c:v>
                </c:pt>
                <c:pt idx="214">
                  <c:v>13.5728071623797</c:v>
                </c:pt>
                <c:pt idx="215">
                  <c:v>13.538396106905596</c:v>
                </c:pt>
                <c:pt idx="216">
                  <c:v>13.546196392333012</c:v>
                </c:pt>
                <c:pt idx="217">
                  <c:v>13.5211814427907</c:v>
                </c:pt>
                <c:pt idx="218">
                  <c:v>13.500600942268443</c:v>
                </c:pt>
                <c:pt idx="219">
                  <c:v>13.480492263856199</c:v>
                </c:pt>
                <c:pt idx="220">
                  <c:v>13.533425695094206</c:v>
                </c:pt>
                <c:pt idx="221">
                  <c:v>13.523016928515272</c:v>
                </c:pt>
                <c:pt idx="222">
                  <c:v>13.484000184463106</c:v>
                </c:pt>
                <c:pt idx="223">
                  <c:v>13.466044589847177</c:v>
                </c:pt>
                <c:pt idx="224">
                  <c:v>13.439992526224062</c:v>
                </c:pt>
                <c:pt idx="225">
                  <c:v>13.58832659711306</c:v>
                </c:pt>
                <c:pt idx="226">
                  <c:v>13.597706890724622</c:v>
                </c:pt>
                <c:pt idx="227">
                  <c:v>13.497568792543127</c:v>
                </c:pt>
                <c:pt idx="228">
                  <c:v>13.49705884297274</c:v>
                </c:pt>
                <c:pt idx="229">
                  <c:v>13.470325474490629</c:v>
                </c:pt>
                <c:pt idx="230">
                  <c:v>13.445288037424946</c:v>
                </c:pt>
                <c:pt idx="231">
                  <c:v>13.430681063456181</c:v>
                </c:pt>
                <c:pt idx="232">
                  <c:v>13.492635778073192</c:v>
                </c:pt>
                <c:pt idx="233">
                  <c:v>13.566942355351394</c:v>
                </c:pt>
                <c:pt idx="234">
                  <c:v>13.587962158243645</c:v>
                </c:pt>
                <c:pt idx="235">
                  <c:v>13.591035475394362</c:v>
                </c:pt>
                <c:pt idx="236">
                  <c:v>13.611495387085064</c:v>
                </c:pt>
                <c:pt idx="237">
                  <c:v>13.6165480800867</c:v>
                </c:pt>
                <c:pt idx="238">
                  <c:v>13.720760221418463</c:v>
                </c:pt>
                <c:pt idx="239">
                  <c:v>13.814639210709556</c:v>
                </c:pt>
                <c:pt idx="240">
                  <c:v>13.694654256272832</c:v>
                </c:pt>
                <c:pt idx="241">
                  <c:v>13.720214171168273</c:v>
                </c:pt>
                <c:pt idx="242">
                  <c:v>13.94933626211362</c:v>
                </c:pt>
                <c:pt idx="243">
                  <c:v>13.977260858809382</c:v>
                </c:pt>
                <c:pt idx="244">
                  <c:v>13.882113479019319</c:v>
                </c:pt>
                <c:pt idx="245">
                  <c:v>13.777600984891054</c:v>
                </c:pt>
                <c:pt idx="246">
                  <c:v>13.816961118295984</c:v>
                </c:pt>
                <c:pt idx="247">
                  <c:v>13.950013252915477</c:v>
                </c:pt>
                <c:pt idx="248">
                  <c:v>13.948495968234219</c:v>
                </c:pt>
                <c:pt idx="249">
                  <c:v>13.866663519925044</c:v>
                </c:pt>
                <c:pt idx="250">
                  <c:v>13.859240320825599</c:v>
                </c:pt>
                <c:pt idx="251">
                  <c:v>13.862086290522024</c:v>
                </c:pt>
                <c:pt idx="252">
                  <c:v>13.886149385949283</c:v>
                </c:pt>
                <c:pt idx="253">
                  <c:v>13.923050839063464</c:v>
                </c:pt>
                <c:pt idx="254">
                  <c:v>13.960504232725226</c:v>
                </c:pt>
                <c:pt idx="255">
                  <c:v>14.004007452494717</c:v>
                </c:pt>
                <c:pt idx="256">
                  <c:v>14.141885909214928</c:v>
                </c:pt>
                <c:pt idx="257">
                  <c:v>14.166730651220043</c:v>
                </c:pt>
                <c:pt idx="258">
                  <c:v>14.261952487316096</c:v>
                </c:pt>
                <c:pt idx="259">
                  <c:v>14.348962144140486</c:v>
                </c:pt>
                <c:pt idx="260">
                  <c:v>14.353253439911851</c:v>
                </c:pt>
                <c:pt idx="261">
                  <c:v>14.394892829053031</c:v>
                </c:pt>
                <c:pt idx="262">
                  <c:v>14.508485309866149</c:v>
                </c:pt>
                <c:pt idx="263">
                  <c:v>14.56526671829879</c:v>
                </c:pt>
                <c:pt idx="264">
                  <c:v>14.580202905687315</c:v>
                </c:pt>
                <c:pt idx="265">
                  <c:v>14.610010232784507</c:v>
                </c:pt>
                <c:pt idx="266">
                  <c:v>14.503029023763601</c:v>
                </c:pt>
                <c:pt idx="267">
                  <c:v>14.522288553357541</c:v>
                </c:pt>
                <c:pt idx="268">
                  <c:v>14.555891136005398</c:v>
                </c:pt>
                <c:pt idx="269">
                  <c:v>14.591266382135862</c:v>
                </c:pt>
                <c:pt idx="270">
                  <c:v>14.626569798114721</c:v>
                </c:pt>
                <c:pt idx="271">
                  <c:v>14.655156934552043</c:v>
                </c:pt>
                <c:pt idx="272">
                  <c:v>14.690548647046962</c:v>
                </c:pt>
                <c:pt idx="273">
                  <c:v>14.638496697498352</c:v>
                </c:pt>
                <c:pt idx="274">
                  <c:v>14.503678864475617</c:v>
                </c:pt>
                <c:pt idx="275">
                  <c:v>14.474600312631818</c:v>
                </c:pt>
                <c:pt idx="276">
                  <c:v>14.424205991974722</c:v>
                </c:pt>
                <c:pt idx="277">
                  <c:v>14.545609395799707</c:v>
                </c:pt>
                <c:pt idx="278">
                  <c:v>14.505216339827793</c:v>
                </c:pt>
                <c:pt idx="279">
                  <c:v>14.498051692736995</c:v>
                </c:pt>
                <c:pt idx="280">
                  <c:v>14.455239947905261</c:v>
                </c:pt>
                <c:pt idx="281">
                  <c:v>14.27160540702376</c:v>
                </c:pt>
                <c:pt idx="282">
                  <c:v>14.092213221856914</c:v>
                </c:pt>
                <c:pt idx="283">
                  <c:v>14.092457798373896</c:v>
                </c:pt>
                <c:pt idx="284">
                  <c:v>14.067021522486224</c:v>
                </c:pt>
                <c:pt idx="285">
                  <c:v>14.136916291270103</c:v>
                </c:pt>
                <c:pt idx="286">
                  <c:v>14.156578131164425</c:v>
                </c:pt>
                <c:pt idx="287">
                  <c:v>14.199587265973889</c:v>
                </c:pt>
                <c:pt idx="288">
                  <c:v>14.16827787707199</c:v>
                </c:pt>
                <c:pt idx="289">
                  <c:v>14.191795365523424</c:v>
                </c:pt>
                <c:pt idx="290">
                  <c:v>14.180243273272596</c:v>
                </c:pt>
                <c:pt idx="291">
                  <c:v>14.32349214127853</c:v>
                </c:pt>
                <c:pt idx="292">
                  <c:v>14.283091901003415</c:v>
                </c:pt>
                <c:pt idx="293">
                  <c:v>14.412715692467787</c:v>
                </c:pt>
                <c:pt idx="294">
                  <c:v>14.444858677252133</c:v>
                </c:pt>
                <c:pt idx="295">
                  <c:v>14.479909952320243</c:v>
                </c:pt>
                <c:pt idx="296">
                  <c:v>14.567036703484801</c:v>
                </c:pt>
                <c:pt idx="297">
                  <c:v>14.591752706385641</c:v>
                </c:pt>
                <c:pt idx="298">
                  <c:v>14.714275269105823</c:v>
                </c:pt>
                <c:pt idx="299">
                  <c:v>14.832504525571887</c:v>
                </c:pt>
                <c:pt idx="300">
                  <c:v>14.82756884303746</c:v>
                </c:pt>
                <c:pt idx="301">
                  <c:v>14.952885579470813</c:v>
                </c:pt>
                <c:pt idx="302">
                  <c:v>14.932110629696927</c:v>
                </c:pt>
                <c:pt idx="303">
                  <c:v>14.928825344380384</c:v>
                </c:pt>
                <c:pt idx="304">
                  <c:v>14.918366828189134</c:v>
                </c:pt>
                <c:pt idx="305">
                  <c:v>14.808972308927643</c:v>
                </c:pt>
                <c:pt idx="306">
                  <c:v>14.678359679284567</c:v>
                </c:pt>
                <c:pt idx="307">
                  <c:v>14.830028033447013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5-4EBE-A557-8B48F0B5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7648"/>
        <c:axId val="1866535248"/>
      </c:scatterChart>
      <c:valAx>
        <c:axId val="1866537648"/>
        <c:scaling>
          <c:orientation val="minMax"/>
          <c:max val="45870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5248"/>
        <c:crosses val="autoZero"/>
        <c:crossBetween val="midCat"/>
      </c:valAx>
      <c:valAx>
        <c:axId val="1866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la serie'!$D$1</c:f>
              <c:strCache>
                <c:ptCount val="1"/>
                <c:pt idx="0">
                  <c:v>Diff del log del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'Análisis de la serie'!$A$2:$A$309</c:f>
              <c:numCache>
                <c:formatCode>m/d/yyyy</c:formatCode>
                <c:ptCount val="3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</c:numCache>
            </c:numRef>
          </c:xVal>
          <c:yVal>
            <c:numRef>
              <c:f>'Análisis de la serie'!$D$2:$D$309</c:f>
              <c:numCache>
                <c:formatCode>0.000</c:formatCode>
                <c:ptCount val="308"/>
                <c:pt idx="1">
                  <c:v>-4.7076789347700654E-2</c:v>
                </c:pt>
                <c:pt idx="2">
                  <c:v>1.6012930471903886E-2</c:v>
                </c:pt>
                <c:pt idx="3">
                  <c:v>-3.5274463362693353E-2</c:v>
                </c:pt>
                <c:pt idx="4">
                  <c:v>1.7716437413167085E-2</c:v>
                </c:pt>
                <c:pt idx="5">
                  <c:v>-3.4692408977893052E-2</c:v>
                </c:pt>
                <c:pt idx="6">
                  <c:v>1.0196950096327484E-2</c:v>
                </c:pt>
                <c:pt idx="7">
                  <c:v>-4.4659969986733827E-2</c:v>
                </c:pt>
                <c:pt idx="8">
                  <c:v>-3.42365628622332E-4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-2.5563370377799544E-2</c:v>
                </c:pt>
                <c:pt idx="13">
                  <c:v>-9.839665822477528E-2</c:v>
                </c:pt>
                <c:pt idx="14">
                  <c:v>1.9087609294556884E-2</c:v>
                </c:pt>
                <c:pt idx="15">
                  <c:v>5.3100541518176669E-2</c:v>
                </c:pt>
                <c:pt idx="16">
                  <c:v>8.1495420800390406E-2</c:v>
                </c:pt>
                <c:pt idx="17">
                  <c:v>-0.14287188094475489</c:v>
                </c:pt>
                <c:pt idx="18">
                  <c:v>-5.057987860622859E-2</c:v>
                </c:pt>
                <c:pt idx="19">
                  <c:v>1.2588151775439371E-2</c:v>
                </c:pt>
                <c:pt idx="20">
                  <c:v>1.3489376971088873E-2</c:v>
                </c:pt>
                <c:pt idx="21">
                  <c:v>-9.7757157400909733E-2</c:v>
                </c:pt>
                <c:pt idx="22">
                  <c:v>5.2951733894262887E-2</c:v>
                </c:pt>
                <c:pt idx="23">
                  <c:v>-1.8347926384610247E-2</c:v>
                </c:pt>
                <c:pt idx="24">
                  <c:v>2.3849868840327915E-2</c:v>
                </c:pt>
                <c:pt idx="25">
                  <c:v>-2.0167277106175163E-2</c:v>
                </c:pt>
                <c:pt idx="26">
                  <c:v>9.1286070090173865E-2</c:v>
                </c:pt>
                <c:pt idx="27">
                  <c:v>3.6491793531377326E-2</c:v>
                </c:pt>
                <c:pt idx="28">
                  <c:v>-7.9142364356851402E-2</c:v>
                </c:pt>
                <c:pt idx="29">
                  <c:v>-2.3435335489855547E-2</c:v>
                </c:pt>
                <c:pt idx="30">
                  <c:v>-4.8109693987402835E-2</c:v>
                </c:pt>
                <c:pt idx="31">
                  <c:v>-1.7668761843365743E-2</c:v>
                </c:pt>
                <c:pt idx="32">
                  <c:v>0.15002698533182013</c:v>
                </c:pt>
                <c:pt idx="33">
                  <c:v>3.0691863183736956E-2</c:v>
                </c:pt>
                <c:pt idx="34">
                  <c:v>3.4044083055682961E-2</c:v>
                </c:pt>
                <c:pt idx="35">
                  <c:v>-0.12123454005868162</c:v>
                </c:pt>
                <c:pt idx="36">
                  <c:v>0.12532053880143756</c:v>
                </c:pt>
                <c:pt idx="37">
                  <c:v>-9.1206457462220669E-3</c:v>
                </c:pt>
                <c:pt idx="38">
                  <c:v>-6.8697175521270637E-2</c:v>
                </c:pt>
                <c:pt idx="39">
                  <c:v>4.2447074793791728E-2</c:v>
                </c:pt>
                <c:pt idx="40">
                  <c:v>5.2150909464305784E-3</c:v>
                </c:pt>
                <c:pt idx="41">
                  <c:v>-7.848261494835107E-2</c:v>
                </c:pt>
                <c:pt idx="42">
                  <c:v>9.4699255345569E-2</c:v>
                </c:pt>
                <c:pt idx="43">
                  <c:v>-6.0103924069705883E-2</c:v>
                </c:pt>
                <c:pt idx="44">
                  <c:v>2.5955041218061581E-2</c:v>
                </c:pt>
                <c:pt idx="45">
                  <c:v>-4.101831364082642E-2</c:v>
                </c:pt>
                <c:pt idx="46">
                  <c:v>7.7459609114249872E-3</c:v>
                </c:pt>
                <c:pt idx="47">
                  <c:v>1.9921904594536244E-2</c:v>
                </c:pt>
                <c:pt idx="48">
                  <c:v>9.3507852194065322E-2</c:v>
                </c:pt>
                <c:pt idx="49">
                  <c:v>1.3944876791196492E-3</c:v>
                </c:pt>
                <c:pt idx="50">
                  <c:v>2.3060161652066924E-2</c:v>
                </c:pt>
                <c:pt idx="51">
                  <c:v>-4.6028865101650496E-2</c:v>
                </c:pt>
                <c:pt idx="52">
                  <c:v>5.6365691178353217E-2</c:v>
                </c:pt>
                <c:pt idx="53">
                  <c:v>9.1508436388698655E-2</c:v>
                </c:pt>
                <c:pt idx="54">
                  <c:v>-0.16930788863816915</c:v>
                </c:pt>
                <c:pt idx="55">
                  <c:v>-7.6070978561073588E-3</c:v>
                </c:pt>
                <c:pt idx="56">
                  <c:v>0.10057270114304373</c:v>
                </c:pt>
                <c:pt idx="57">
                  <c:v>-1.413830711687325E-3</c:v>
                </c:pt>
                <c:pt idx="58">
                  <c:v>0.10046156867830547</c:v>
                </c:pt>
                <c:pt idx="59">
                  <c:v>8.5550110296969351E-2</c:v>
                </c:pt>
                <c:pt idx="60">
                  <c:v>-1.219603374113376E-2</c:v>
                </c:pt>
                <c:pt idx="61">
                  <c:v>0.14810565354547123</c:v>
                </c:pt>
                <c:pt idx="62">
                  <c:v>0.14264421275551697</c:v>
                </c:pt>
                <c:pt idx="63">
                  <c:v>-7.365326667334493E-2</c:v>
                </c:pt>
                <c:pt idx="64">
                  <c:v>-3.0856618035246086E-2</c:v>
                </c:pt>
                <c:pt idx="65">
                  <c:v>-8.048757517248184E-2</c:v>
                </c:pt>
                <c:pt idx="66">
                  <c:v>-0.11279588304982191</c:v>
                </c:pt>
                <c:pt idx="67">
                  <c:v>-9.4167989336462199E-3</c:v>
                </c:pt>
                <c:pt idx="68">
                  <c:v>-6.9164291194853789E-2</c:v>
                </c:pt>
                <c:pt idx="69">
                  <c:v>0.11570438195085053</c:v>
                </c:pt>
                <c:pt idx="70">
                  <c:v>4.5958867634231737E-2</c:v>
                </c:pt>
                <c:pt idx="71">
                  <c:v>-6.1953010144577547E-3</c:v>
                </c:pt>
                <c:pt idx="72">
                  <c:v>0.15927571533922702</c:v>
                </c:pt>
                <c:pt idx="73">
                  <c:v>-9.7950081950839873E-2</c:v>
                </c:pt>
                <c:pt idx="74">
                  <c:v>-6.7194830718397824E-2</c:v>
                </c:pt>
                <c:pt idx="75">
                  <c:v>4.9707570183322503E-2</c:v>
                </c:pt>
                <c:pt idx="76">
                  <c:v>-2.1729908347179361E-2</c:v>
                </c:pt>
                <c:pt idx="77">
                  <c:v>-1.8755639561696569E-2</c:v>
                </c:pt>
                <c:pt idx="78">
                  <c:v>5.2708547247402038E-3</c:v>
                </c:pt>
                <c:pt idx="79">
                  <c:v>2.0312666907480903E-2</c:v>
                </c:pt>
                <c:pt idx="80">
                  <c:v>-4.2546076751872164E-2</c:v>
                </c:pt>
                <c:pt idx="81">
                  <c:v>-2.9165590181243317E-2</c:v>
                </c:pt>
                <c:pt idx="82">
                  <c:v>0.10296095411540485</c:v>
                </c:pt>
                <c:pt idx="83">
                  <c:v>6.944997147521903E-2</c:v>
                </c:pt>
                <c:pt idx="84">
                  <c:v>-6.5788309946691825E-2</c:v>
                </c:pt>
                <c:pt idx="85">
                  <c:v>-1.2896948739323122E-2</c:v>
                </c:pt>
                <c:pt idx="86">
                  <c:v>-6.781041663181675E-2</c:v>
                </c:pt>
                <c:pt idx="87">
                  <c:v>-3.6251446720983793E-2</c:v>
                </c:pt>
                <c:pt idx="88">
                  <c:v>-4.2203164553836103E-2</c:v>
                </c:pt>
                <c:pt idx="89">
                  <c:v>4.421232897655436E-2</c:v>
                </c:pt>
                <c:pt idx="90">
                  <c:v>-1.823912798547056E-2</c:v>
                </c:pt>
                <c:pt idx="91">
                  <c:v>7.3994239093364556E-2</c:v>
                </c:pt>
                <c:pt idx="92">
                  <c:v>7.2177340038406257E-2</c:v>
                </c:pt>
                <c:pt idx="93">
                  <c:v>2.6052400237208673E-2</c:v>
                </c:pt>
                <c:pt idx="94">
                  <c:v>-1.391007282661505E-2</c:v>
                </c:pt>
                <c:pt idx="95">
                  <c:v>3.2284761327582956E-2</c:v>
                </c:pt>
                <c:pt idx="96">
                  <c:v>-8.1275545590298037E-3</c:v>
                </c:pt>
                <c:pt idx="97">
                  <c:v>8.1844086293870077E-2</c:v>
                </c:pt>
                <c:pt idx="98">
                  <c:v>-9.6854432882716779E-2</c:v>
                </c:pt>
                <c:pt idx="99">
                  <c:v>-0.11606709010521676</c:v>
                </c:pt>
                <c:pt idx="100">
                  <c:v>-1.1044234676864662E-2</c:v>
                </c:pt>
                <c:pt idx="101">
                  <c:v>4.5049969297892289E-2</c:v>
                </c:pt>
                <c:pt idx="102">
                  <c:v>1.8895228563073019E-2</c:v>
                </c:pt>
                <c:pt idx="103">
                  <c:v>7.5011722780079282E-2</c:v>
                </c:pt>
                <c:pt idx="104">
                  <c:v>8.1486268511914872E-2</c:v>
                </c:pt>
                <c:pt idx="105">
                  <c:v>-5.01117812237446E-2</c:v>
                </c:pt>
                <c:pt idx="106">
                  <c:v>1.5487046355238121E-2</c:v>
                </c:pt>
                <c:pt idx="107">
                  <c:v>-2.8441127321590542E-2</c:v>
                </c:pt>
                <c:pt idx="108">
                  <c:v>0.11403769146728848</c:v>
                </c:pt>
                <c:pt idx="109">
                  <c:v>0.11238726246367925</c:v>
                </c:pt>
                <c:pt idx="110">
                  <c:v>3.3513966989865196E-2</c:v>
                </c:pt>
                <c:pt idx="111">
                  <c:v>0.14755474411870928</c:v>
                </c:pt>
                <c:pt idx="112">
                  <c:v>8.727519118695426E-2</c:v>
                </c:pt>
                <c:pt idx="113">
                  <c:v>-0.22570320233703711</c:v>
                </c:pt>
                <c:pt idx="114">
                  <c:v>-3.6937256673601482E-2</c:v>
                </c:pt>
                <c:pt idx="115">
                  <c:v>4.5998233503054209E-2</c:v>
                </c:pt>
                <c:pt idx="116">
                  <c:v>-9.1377317840931838E-2</c:v>
                </c:pt>
                <c:pt idx="117">
                  <c:v>-8.1582023529941594E-2</c:v>
                </c:pt>
                <c:pt idx="118">
                  <c:v>4.4721718152509027E-2</c:v>
                </c:pt>
                <c:pt idx="119">
                  <c:v>0.12913059546671413</c:v>
                </c:pt>
                <c:pt idx="120">
                  <c:v>6.2779908477807567E-2</c:v>
                </c:pt>
                <c:pt idx="121">
                  <c:v>-5.476843991159086E-2</c:v>
                </c:pt>
                <c:pt idx="122">
                  <c:v>1.4267305232831262E-2</c:v>
                </c:pt>
                <c:pt idx="123">
                  <c:v>-4.1686578099801253E-2</c:v>
                </c:pt>
                <c:pt idx="124">
                  <c:v>2.508853471439032E-2</c:v>
                </c:pt>
                <c:pt idx="125">
                  <c:v>0.10282334775317814</c:v>
                </c:pt>
                <c:pt idx="126">
                  <c:v>7.7387384021905703E-2</c:v>
                </c:pt>
                <c:pt idx="127">
                  <c:v>2.9379713801224838E-2</c:v>
                </c:pt>
                <c:pt idx="128">
                  <c:v>-4.0570116966295089E-2</c:v>
                </c:pt>
                <c:pt idx="129">
                  <c:v>-6.4919212796853643E-2</c:v>
                </c:pt>
                <c:pt idx="130">
                  <c:v>5.0706434582926008E-2</c:v>
                </c:pt>
                <c:pt idx="131">
                  <c:v>0.12618989133044423</c:v>
                </c:pt>
                <c:pt idx="132">
                  <c:v>5.6097480048791226E-2</c:v>
                </c:pt>
                <c:pt idx="133">
                  <c:v>7.708395883532404E-2</c:v>
                </c:pt>
                <c:pt idx="134">
                  <c:v>5.2018761143086678E-2</c:v>
                </c:pt>
                <c:pt idx="135">
                  <c:v>-7.5320053149692257E-3</c:v>
                </c:pt>
                <c:pt idx="136">
                  <c:v>-4.6941535801790835E-2</c:v>
                </c:pt>
                <c:pt idx="137">
                  <c:v>-5.7074906046866047E-2</c:v>
                </c:pt>
                <c:pt idx="138">
                  <c:v>-3.5504748792623886E-2</c:v>
                </c:pt>
                <c:pt idx="139">
                  <c:v>3.3389559158017335E-2</c:v>
                </c:pt>
                <c:pt idx="140">
                  <c:v>1.3004277717772794E-2</c:v>
                </c:pt>
                <c:pt idx="141">
                  <c:v>-7.0695400394692243E-2</c:v>
                </c:pt>
                <c:pt idx="142">
                  <c:v>1.7994094143361394E-2</c:v>
                </c:pt>
                <c:pt idx="143">
                  <c:v>-3.0365496373164547E-2</c:v>
                </c:pt>
                <c:pt idx="144">
                  <c:v>-2.6004085536190047E-2</c:v>
                </c:pt>
                <c:pt idx="145">
                  <c:v>-5.7206318848477267E-2</c:v>
                </c:pt>
                <c:pt idx="146">
                  <c:v>-0.12715819612763468</c:v>
                </c:pt>
                <c:pt idx="147">
                  <c:v>-3.4298370554481039E-2</c:v>
                </c:pt>
                <c:pt idx="148">
                  <c:v>-4.7627200319951157E-2</c:v>
                </c:pt>
                <c:pt idx="149">
                  <c:v>-0.12341920087014557</c:v>
                </c:pt>
                <c:pt idx="150">
                  <c:v>8.9682122759651151E-2</c:v>
                </c:pt>
                <c:pt idx="151">
                  <c:v>-5.7927271202069974E-2</c:v>
                </c:pt>
                <c:pt idx="152">
                  <c:v>1.9115712301019272E-2</c:v>
                </c:pt>
                <c:pt idx="153">
                  <c:v>-5.6015312301330056E-2</c:v>
                </c:pt>
                <c:pt idx="154">
                  <c:v>-9.0085266362294192E-2</c:v>
                </c:pt>
                <c:pt idx="155">
                  <c:v>-3.2874910443952743E-2</c:v>
                </c:pt>
                <c:pt idx="156">
                  <c:v>1.2805118630863532E-2</c:v>
                </c:pt>
                <c:pt idx="157">
                  <c:v>-4.5676103741696394E-2</c:v>
                </c:pt>
                <c:pt idx="158">
                  <c:v>1.5958054368315544E-2</c:v>
                </c:pt>
                <c:pt idx="159">
                  <c:v>5.9023245730660534E-3</c:v>
                </c:pt>
                <c:pt idx="160">
                  <c:v>-8.8727837112312358E-3</c:v>
                </c:pt>
                <c:pt idx="161">
                  <c:v>-7.0006804409507239E-2</c:v>
                </c:pt>
                <c:pt idx="162">
                  <c:v>-1.9584640840262679E-2</c:v>
                </c:pt>
                <c:pt idx="163">
                  <c:v>-3.2801617923681192E-2</c:v>
                </c:pt>
                <c:pt idx="164">
                  <c:v>-3.7338227831515525E-2</c:v>
                </c:pt>
                <c:pt idx="165">
                  <c:v>-6.7319970695823628E-2</c:v>
                </c:pt>
                <c:pt idx="166">
                  <c:v>-5.6562125831485233E-2</c:v>
                </c:pt>
                <c:pt idx="167">
                  <c:v>4.2822852099712705E-2</c:v>
                </c:pt>
                <c:pt idx="168">
                  <c:v>6.7418146596004647E-2</c:v>
                </c:pt>
                <c:pt idx="169">
                  <c:v>0.33777921224436014</c:v>
                </c:pt>
                <c:pt idx="170">
                  <c:v>0.23089061440466807</c:v>
                </c:pt>
                <c:pt idx="171">
                  <c:v>4.8983740399785702E-2</c:v>
                </c:pt>
                <c:pt idx="172">
                  <c:v>-6.8745235305302188E-2</c:v>
                </c:pt>
                <c:pt idx="173">
                  <c:v>-0.11224381359037672</c:v>
                </c:pt>
                <c:pt idx="174">
                  <c:v>-3.0955436655627722E-2</c:v>
                </c:pt>
                <c:pt idx="175">
                  <c:v>0.10444436926565537</c:v>
                </c:pt>
                <c:pt idx="176">
                  <c:v>1.2207615877102285E-4</c:v>
                </c:pt>
                <c:pt idx="177">
                  <c:v>0.11872596297412308</c:v>
                </c:pt>
                <c:pt idx="178">
                  <c:v>-4.3559410768940765E-2</c:v>
                </c:pt>
                <c:pt idx="179">
                  <c:v>1.3090557841175965E-2</c:v>
                </c:pt>
                <c:pt idx="180">
                  <c:v>-1.7026314298181688E-2</c:v>
                </c:pt>
                <c:pt idx="181">
                  <c:v>-5.8356500027789693E-2</c:v>
                </c:pt>
                <c:pt idx="182">
                  <c:v>-5.6840035656552601E-2</c:v>
                </c:pt>
                <c:pt idx="183">
                  <c:v>3.5669447485027206E-3</c:v>
                </c:pt>
                <c:pt idx="184">
                  <c:v>-8.5063366903165516E-2</c:v>
                </c:pt>
                <c:pt idx="185">
                  <c:v>6.2298953727852435E-2</c:v>
                </c:pt>
                <c:pt idx="186">
                  <c:v>1.018493543929111E-2</c:v>
                </c:pt>
                <c:pt idx="187">
                  <c:v>0.12954110299893529</c:v>
                </c:pt>
                <c:pt idx="188">
                  <c:v>-7.2432117246703953E-2</c:v>
                </c:pt>
                <c:pt idx="189">
                  <c:v>2.0611046667960764E-2</c:v>
                </c:pt>
                <c:pt idx="190">
                  <c:v>1.9013618728251913E-3</c:v>
                </c:pt>
                <c:pt idx="191">
                  <c:v>7.1177495676336022E-2</c:v>
                </c:pt>
                <c:pt idx="192">
                  <c:v>-2.1941329833730094E-3</c:v>
                </c:pt>
                <c:pt idx="193">
                  <c:v>5.379136972129217E-3</c:v>
                </c:pt>
                <c:pt idx="194">
                  <c:v>9.244075592125256E-3</c:v>
                </c:pt>
                <c:pt idx="195">
                  <c:v>-5.4996157496514542E-2</c:v>
                </c:pt>
                <c:pt idx="196">
                  <c:v>-1.3813502866195648E-3</c:v>
                </c:pt>
                <c:pt idx="197">
                  <c:v>5.0484155107547224E-2</c:v>
                </c:pt>
                <c:pt idx="198">
                  <c:v>5.0420580255702063E-2</c:v>
                </c:pt>
                <c:pt idx="199">
                  <c:v>-5.0925564788590449E-2</c:v>
                </c:pt>
                <c:pt idx="200">
                  <c:v>8.0815546037287689E-2</c:v>
                </c:pt>
                <c:pt idx="201">
                  <c:v>6.0561285433577083E-2</c:v>
                </c:pt>
                <c:pt idx="202">
                  <c:v>9.6759459289891936E-2</c:v>
                </c:pt>
                <c:pt idx="203">
                  <c:v>-0.15739069418501117</c:v>
                </c:pt>
                <c:pt idx="204">
                  <c:v>2.5711210074394586E-2</c:v>
                </c:pt>
                <c:pt idx="205">
                  <c:v>-2.7479415003828223E-2</c:v>
                </c:pt>
                <c:pt idx="206">
                  <c:v>-1.0789231421190593E-2</c:v>
                </c:pt>
                <c:pt idx="207">
                  <c:v>-5.4594201832587785E-2</c:v>
                </c:pt>
                <c:pt idx="208">
                  <c:v>-2.966092814924437E-3</c:v>
                </c:pt>
                <c:pt idx="209">
                  <c:v>-2.4108532053032761E-2</c:v>
                </c:pt>
                <c:pt idx="210">
                  <c:v>8.0795646561163892E-2</c:v>
                </c:pt>
                <c:pt idx="211">
                  <c:v>3.0338678509753692E-3</c:v>
                </c:pt>
                <c:pt idx="212">
                  <c:v>-4.5804381255965865E-2</c:v>
                </c:pt>
                <c:pt idx="213">
                  <c:v>-4.6331999833226334E-2</c:v>
                </c:pt>
                <c:pt idx="214">
                  <c:v>9.7153288428852846E-3</c:v>
                </c:pt>
                <c:pt idx="215">
                  <c:v>-3.4411055474103946E-2</c:v>
                </c:pt>
                <c:pt idx="216">
                  <c:v>7.800285427416398E-3</c:v>
                </c:pt>
                <c:pt idx="217">
                  <c:v>-2.5014949542311982E-2</c:v>
                </c:pt>
                <c:pt idx="218">
                  <c:v>-2.0580500522257239E-2</c:v>
                </c:pt>
                <c:pt idx="219">
                  <c:v>-2.0108678412244174E-2</c:v>
                </c:pt>
                <c:pt idx="220">
                  <c:v>5.2933431238006534E-2</c:v>
                </c:pt>
                <c:pt idx="221">
                  <c:v>-1.0408766578933637E-2</c:v>
                </c:pt>
                <c:pt idx="222">
                  <c:v>-3.9016744052165819E-2</c:v>
                </c:pt>
                <c:pt idx="223">
                  <c:v>-1.7955594615928661E-2</c:v>
                </c:pt>
                <c:pt idx="224">
                  <c:v>-2.6052063623115629E-2</c:v>
                </c:pt>
                <c:pt idx="225">
                  <c:v>0.14833407088899797</c:v>
                </c:pt>
                <c:pt idx="226">
                  <c:v>9.3802936115618962E-3</c:v>
                </c:pt>
                <c:pt idx="227">
                  <c:v>-0.10013809818149433</c:v>
                </c:pt>
                <c:pt idx="228">
                  <c:v>-5.0994957038774658E-4</c:v>
                </c:pt>
                <c:pt idx="229">
                  <c:v>-2.673336848211072E-2</c:v>
                </c:pt>
                <c:pt idx="230">
                  <c:v>-2.5037437065682511E-2</c:v>
                </c:pt>
                <c:pt idx="231">
                  <c:v>-1.4606973968765757E-2</c:v>
                </c:pt>
                <c:pt idx="232">
                  <c:v>6.1954714617010964E-2</c:v>
                </c:pt>
                <c:pt idx="233">
                  <c:v>7.4306577278202113E-2</c:v>
                </c:pt>
                <c:pt idx="234">
                  <c:v>2.1019802892251249E-2</c:v>
                </c:pt>
                <c:pt idx="235">
                  <c:v>3.0733171507169033E-3</c:v>
                </c:pt>
                <c:pt idx="236">
                  <c:v>2.045991169070227E-2</c:v>
                </c:pt>
                <c:pt idx="237">
                  <c:v>5.0526930016356886E-3</c:v>
                </c:pt>
                <c:pt idx="238">
                  <c:v>0.10421214133176271</c:v>
                </c:pt>
                <c:pt idx="239">
                  <c:v>9.3878989291093617E-2</c:v>
                </c:pt>
                <c:pt idx="240">
                  <c:v>-0.11998495443672397</c:v>
                </c:pt>
                <c:pt idx="241">
                  <c:v>2.5559914895440627E-2</c:v>
                </c:pt>
                <c:pt idx="242">
                  <c:v>0.22912209094534752</c:v>
                </c:pt>
                <c:pt idx="243">
                  <c:v>2.792459669576175E-2</c:v>
                </c:pt>
                <c:pt idx="244">
                  <c:v>-9.5147379790063269E-2</c:v>
                </c:pt>
                <c:pt idx="245">
                  <c:v>-0.10451249412826513</c:v>
                </c:pt>
                <c:pt idx="246">
                  <c:v>3.9360133404930053E-2</c:v>
                </c:pt>
                <c:pt idx="247">
                  <c:v>0.1330521346194935</c:v>
                </c:pt>
                <c:pt idx="248">
                  <c:v>-1.5172846812578911E-3</c:v>
                </c:pt>
                <c:pt idx="249">
                  <c:v>-8.1832448309175021E-2</c:v>
                </c:pt>
                <c:pt idx="250">
                  <c:v>-7.4231990994455543E-3</c:v>
                </c:pt>
                <c:pt idx="251">
                  <c:v>2.8459696964251435E-3</c:v>
                </c:pt>
                <c:pt idx="252">
                  <c:v>2.4063095427258929E-2</c:v>
                </c:pt>
                <c:pt idx="253">
                  <c:v>3.6901453114181137E-2</c:v>
                </c:pt>
                <c:pt idx="254">
                  <c:v>3.7453393661762036E-2</c:v>
                </c:pt>
                <c:pt idx="255">
                  <c:v>4.3503219769490897E-2</c:v>
                </c:pt>
                <c:pt idx="256">
                  <c:v>0.13787845672021071</c:v>
                </c:pt>
                <c:pt idx="257">
                  <c:v>2.4844742005114995E-2</c:v>
                </c:pt>
                <c:pt idx="258">
                  <c:v>9.5221836096053281E-2</c:v>
                </c:pt>
                <c:pt idx="259">
                  <c:v>8.7009656824390547E-2</c:v>
                </c:pt>
                <c:pt idx="260">
                  <c:v>4.2912957713650002E-3</c:v>
                </c:pt>
                <c:pt idx="261">
                  <c:v>4.1639389141179706E-2</c:v>
                </c:pt>
                <c:pt idx="262">
                  <c:v>0.1135924808131179</c:v>
                </c:pt>
                <c:pt idx="263">
                  <c:v>5.6781408432641456E-2</c:v>
                </c:pt>
                <c:pt idx="264">
                  <c:v>1.4936187388524758E-2</c:v>
                </c:pt>
                <c:pt idx="265">
                  <c:v>2.9807327097191916E-2</c:v>
                </c:pt>
                <c:pt idx="266">
                  <c:v>-0.10698120902090658</c:v>
                </c:pt>
                <c:pt idx="267">
                  <c:v>1.9259529593940172E-2</c:v>
                </c:pt>
                <c:pt idx="268">
                  <c:v>3.3602582647857204E-2</c:v>
                </c:pt>
                <c:pt idx="269">
                  <c:v>3.5375246130463722E-2</c:v>
                </c:pt>
                <c:pt idx="270">
                  <c:v>3.5303415978859221E-2</c:v>
                </c:pt>
                <c:pt idx="271">
                  <c:v>2.8587136437321803E-2</c:v>
                </c:pt>
                <c:pt idx="272">
                  <c:v>3.5391712494918792E-2</c:v>
                </c:pt>
                <c:pt idx="273">
                  <c:v>-5.2051949548609144E-2</c:v>
                </c:pt>
                <c:pt idx="274">
                  <c:v>-0.1348178330227352</c:v>
                </c:pt>
                <c:pt idx="275">
                  <c:v>-2.9078551843799261E-2</c:v>
                </c:pt>
                <c:pt idx="276">
                  <c:v>-5.0394320657096259E-2</c:v>
                </c:pt>
                <c:pt idx="277">
                  <c:v>0.12140340382498493</c:v>
                </c:pt>
                <c:pt idx="278">
                  <c:v>-4.0393055971913228E-2</c:v>
                </c:pt>
                <c:pt idx="279">
                  <c:v>-7.1646470907982263E-3</c:v>
                </c:pt>
                <c:pt idx="280">
                  <c:v>-4.2811744831734444E-2</c:v>
                </c:pt>
                <c:pt idx="281">
                  <c:v>-0.183634540881501</c:v>
                </c:pt>
                <c:pt idx="282">
                  <c:v>-0.17939218516684541</c:v>
                </c:pt>
                <c:pt idx="283">
                  <c:v>2.4457651698206462E-4</c:v>
                </c:pt>
                <c:pt idx="284">
                  <c:v>-2.5436275887672721E-2</c:v>
                </c:pt>
                <c:pt idx="285">
                  <c:v>6.9894768783878902E-2</c:v>
                </c:pt>
                <c:pt idx="286">
                  <c:v>1.9661839894322242E-2</c:v>
                </c:pt>
                <c:pt idx="287">
                  <c:v>4.3009134809464555E-2</c:v>
                </c:pt>
                <c:pt idx="288">
                  <c:v>-3.1309388901899382E-2</c:v>
                </c:pt>
                <c:pt idx="289">
                  <c:v>2.3517488451433977E-2</c:v>
                </c:pt>
                <c:pt idx="290">
                  <c:v>-1.1552092250827428E-2</c:v>
                </c:pt>
                <c:pt idx="291">
                  <c:v>0.14324886800593362</c:v>
                </c:pt>
                <c:pt idx="292">
                  <c:v>-4.0400240275115351E-2</c:v>
                </c:pt>
                <c:pt idx="293">
                  <c:v>0.12962379146437186</c:v>
                </c:pt>
                <c:pt idx="294">
                  <c:v>3.2142984784346851E-2</c:v>
                </c:pt>
                <c:pt idx="295">
                  <c:v>3.5051275068109788E-2</c:v>
                </c:pt>
                <c:pt idx="296">
                  <c:v>8.7126751164557703E-2</c:v>
                </c:pt>
                <c:pt idx="297">
                  <c:v>2.4716002900840195E-2</c:v>
                </c:pt>
                <c:pt idx="298">
                  <c:v>0.12252256272018158</c:v>
                </c:pt>
                <c:pt idx="299">
                  <c:v>0.11822925646606386</c:v>
                </c:pt>
                <c:pt idx="300">
                  <c:v>-4.9356825344268884E-3</c:v>
                </c:pt>
                <c:pt idx="301">
                  <c:v>0.12531673643335317</c:v>
                </c:pt>
                <c:pt idx="302">
                  <c:v>-2.0774949773885609E-2</c:v>
                </c:pt>
                <c:pt idx="303">
                  <c:v>-3.2852853165437068E-3</c:v>
                </c:pt>
                <c:pt idx="304">
                  <c:v>-1.0458516191249601E-2</c:v>
                </c:pt>
                <c:pt idx="305">
                  <c:v>-0.10939451926149069</c:v>
                </c:pt>
                <c:pt idx="306">
                  <c:v>-0.13061262964307652</c:v>
                </c:pt>
                <c:pt idx="307">
                  <c:v>0.15166835416244595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C-44E3-8156-9DAF88A0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7648"/>
        <c:axId val="1866535248"/>
      </c:scatterChart>
      <c:valAx>
        <c:axId val="1866537648"/>
        <c:scaling>
          <c:orientation val="minMax"/>
          <c:max val="45870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5248"/>
        <c:crosses val="autoZero"/>
        <c:crossBetween val="midCat"/>
      </c:valAx>
      <c:valAx>
        <c:axId val="1866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5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modelo MA(1)'!$D$1</c:f>
              <c:strCache>
                <c:ptCount val="1"/>
                <c:pt idx="0">
                  <c:v>Diff del log del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'Ajuste modelo MA(1)'!$A$4:$A$309</c:f>
              <c:numCache>
                <c:formatCode>m/d/yyyy</c:formatCode>
                <c:ptCount val="30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  <c:pt idx="286">
                  <c:v>45292</c:v>
                </c:pt>
                <c:pt idx="287">
                  <c:v>45323</c:v>
                </c:pt>
                <c:pt idx="288">
                  <c:v>45352</c:v>
                </c:pt>
                <c:pt idx="289">
                  <c:v>45383</c:v>
                </c:pt>
                <c:pt idx="290">
                  <c:v>45413</c:v>
                </c:pt>
                <c:pt idx="291">
                  <c:v>45444</c:v>
                </c:pt>
                <c:pt idx="292">
                  <c:v>45474</c:v>
                </c:pt>
                <c:pt idx="293">
                  <c:v>45505</c:v>
                </c:pt>
                <c:pt idx="294">
                  <c:v>45536</c:v>
                </c:pt>
                <c:pt idx="295">
                  <c:v>45566</c:v>
                </c:pt>
                <c:pt idx="296">
                  <c:v>45597</c:v>
                </c:pt>
                <c:pt idx="297">
                  <c:v>45627</c:v>
                </c:pt>
                <c:pt idx="298">
                  <c:v>45658</c:v>
                </c:pt>
                <c:pt idx="299">
                  <c:v>45689</c:v>
                </c:pt>
                <c:pt idx="300">
                  <c:v>45717</c:v>
                </c:pt>
                <c:pt idx="301">
                  <c:v>45748</c:v>
                </c:pt>
                <c:pt idx="302">
                  <c:v>45778</c:v>
                </c:pt>
                <c:pt idx="303">
                  <c:v>45809</c:v>
                </c:pt>
                <c:pt idx="304">
                  <c:v>45839</c:v>
                </c:pt>
                <c:pt idx="305">
                  <c:v>45870</c:v>
                </c:pt>
              </c:numCache>
            </c:numRef>
          </c:xVal>
          <c:yVal>
            <c:numRef>
              <c:f>'Ajuste modelo MA(1)'!$D$4:$D$309</c:f>
              <c:numCache>
                <c:formatCode>0.000</c:formatCode>
                <c:ptCount val="306"/>
                <c:pt idx="0">
                  <c:v>1.6012930471903886E-2</c:v>
                </c:pt>
                <c:pt idx="1">
                  <c:v>-3.5274463362693353E-2</c:v>
                </c:pt>
                <c:pt idx="2">
                  <c:v>1.7716437413167085E-2</c:v>
                </c:pt>
                <c:pt idx="3">
                  <c:v>-3.4692408977893052E-2</c:v>
                </c:pt>
                <c:pt idx="4">
                  <c:v>1.0196950096327484E-2</c:v>
                </c:pt>
                <c:pt idx="5">
                  <c:v>-4.4659969986733827E-2</c:v>
                </c:pt>
                <c:pt idx="6">
                  <c:v>-3.42365628622332E-4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-2.5563370377799544E-2</c:v>
                </c:pt>
                <c:pt idx="11">
                  <c:v>-9.839665822477528E-2</c:v>
                </c:pt>
                <c:pt idx="12">
                  <c:v>1.9087609294556884E-2</c:v>
                </c:pt>
                <c:pt idx="13">
                  <c:v>5.3100541518176669E-2</c:v>
                </c:pt>
                <c:pt idx="14">
                  <c:v>8.1495420800390406E-2</c:v>
                </c:pt>
                <c:pt idx="15">
                  <c:v>-0.14287188094475489</c:v>
                </c:pt>
                <c:pt idx="16">
                  <c:v>-5.057987860622859E-2</c:v>
                </c:pt>
                <c:pt idx="17">
                  <c:v>1.2588151775439371E-2</c:v>
                </c:pt>
                <c:pt idx="18">
                  <c:v>1.3489376971088873E-2</c:v>
                </c:pt>
                <c:pt idx="19">
                  <c:v>-9.7757157400909733E-2</c:v>
                </c:pt>
                <c:pt idx="20">
                  <c:v>5.2951733894262887E-2</c:v>
                </c:pt>
                <c:pt idx="21">
                  <c:v>-1.8347926384610247E-2</c:v>
                </c:pt>
                <c:pt idx="22">
                  <c:v>2.3849868840327915E-2</c:v>
                </c:pt>
                <c:pt idx="23">
                  <c:v>-2.0167277106175163E-2</c:v>
                </c:pt>
                <c:pt idx="24">
                  <c:v>9.1286070090173865E-2</c:v>
                </c:pt>
                <c:pt idx="25">
                  <c:v>3.6491793531377326E-2</c:v>
                </c:pt>
                <c:pt idx="26">
                  <c:v>-7.9142364356851402E-2</c:v>
                </c:pt>
                <c:pt idx="27">
                  <c:v>-2.3435335489855547E-2</c:v>
                </c:pt>
                <c:pt idx="28">
                  <c:v>-4.8109693987402835E-2</c:v>
                </c:pt>
                <c:pt idx="29">
                  <c:v>-1.7668761843365743E-2</c:v>
                </c:pt>
                <c:pt idx="30">
                  <c:v>0.15002698533182013</c:v>
                </c:pt>
                <c:pt idx="31">
                  <c:v>3.0691863183736956E-2</c:v>
                </c:pt>
                <c:pt idx="32">
                  <c:v>3.4044083055682961E-2</c:v>
                </c:pt>
                <c:pt idx="33">
                  <c:v>-0.12123454005868162</c:v>
                </c:pt>
                <c:pt idx="34">
                  <c:v>0.12532053880143756</c:v>
                </c:pt>
                <c:pt idx="35">
                  <c:v>-9.1206457462220669E-3</c:v>
                </c:pt>
                <c:pt idx="36">
                  <c:v>-6.8697175521270637E-2</c:v>
                </c:pt>
                <c:pt idx="37">
                  <c:v>4.2447074793791728E-2</c:v>
                </c:pt>
                <c:pt idx="38">
                  <c:v>5.2150909464305784E-3</c:v>
                </c:pt>
                <c:pt idx="39">
                  <c:v>-7.848261494835107E-2</c:v>
                </c:pt>
                <c:pt idx="40">
                  <c:v>9.4699255345569E-2</c:v>
                </c:pt>
                <c:pt idx="41">
                  <c:v>-6.0103924069705883E-2</c:v>
                </c:pt>
                <c:pt idx="42">
                  <c:v>2.5955041218061581E-2</c:v>
                </c:pt>
                <c:pt idx="43">
                  <c:v>-4.101831364082642E-2</c:v>
                </c:pt>
                <c:pt idx="44">
                  <c:v>7.7459609114249872E-3</c:v>
                </c:pt>
                <c:pt idx="45">
                  <c:v>1.9921904594536244E-2</c:v>
                </c:pt>
                <c:pt idx="46">
                  <c:v>9.3507852194065322E-2</c:v>
                </c:pt>
                <c:pt idx="47">
                  <c:v>1.3944876791196492E-3</c:v>
                </c:pt>
                <c:pt idx="48">
                  <c:v>2.3060161652066924E-2</c:v>
                </c:pt>
                <c:pt idx="49">
                  <c:v>-4.6028865101650496E-2</c:v>
                </c:pt>
                <c:pt idx="50">
                  <c:v>5.6365691178353217E-2</c:v>
                </c:pt>
                <c:pt idx="51">
                  <c:v>9.1508436388698655E-2</c:v>
                </c:pt>
                <c:pt idx="52">
                  <c:v>-0.16930788863816915</c:v>
                </c:pt>
                <c:pt idx="53">
                  <c:v>-7.6070978561073588E-3</c:v>
                </c:pt>
                <c:pt idx="54">
                  <c:v>0.10057270114304373</c:v>
                </c:pt>
                <c:pt idx="55">
                  <c:v>-1.413830711687325E-3</c:v>
                </c:pt>
                <c:pt idx="56">
                  <c:v>0.10046156867830547</c:v>
                </c:pt>
                <c:pt idx="57">
                  <c:v>8.5550110296969351E-2</c:v>
                </c:pt>
                <c:pt idx="58">
                  <c:v>-1.219603374113376E-2</c:v>
                </c:pt>
                <c:pt idx="59">
                  <c:v>0.14810565354547123</c:v>
                </c:pt>
                <c:pt idx="60">
                  <c:v>0.14264421275551697</c:v>
                </c:pt>
                <c:pt idx="61">
                  <c:v>-7.365326667334493E-2</c:v>
                </c:pt>
                <c:pt idx="62">
                  <c:v>-3.0856618035246086E-2</c:v>
                </c:pt>
                <c:pt idx="63">
                  <c:v>-8.048757517248184E-2</c:v>
                </c:pt>
                <c:pt idx="64">
                  <c:v>-0.11279588304982191</c:v>
                </c:pt>
                <c:pt idx="65">
                  <c:v>-9.4167989336462199E-3</c:v>
                </c:pt>
                <c:pt idx="66">
                  <c:v>-6.9164291194853789E-2</c:v>
                </c:pt>
                <c:pt idx="67">
                  <c:v>0.11570438195085053</c:v>
                </c:pt>
                <c:pt idx="68">
                  <c:v>4.5958867634231737E-2</c:v>
                </c:pt>
                <c:pt idx="69">
                  <c:v>-6.1953010144577547E-3</c:v>
                </c:pt>
                <c:pt idx="70">
                  <c:v>0.15927571533922702</c:v>
                </c:pt>
                <c:pt idx="71">
                  <c:v>-9.7950081950839873E-2</c:v>
                </c:pt>
                <c:pt idx="72">
                  <c:v>-6.7194830718397824E-2</c:v>
                </c:pt>
                <c:pt idx="73">
                  <c:v>4.9707570183322503E-2</c:v>
                </c:pt>
                <c:pt idx="74">
                  <c:v>-2.1729908347179361E-2</c:v>
                </c:pt>
                <c:pt idx="75">
                  <c:v>-1.8755639561696569E-2</c:v>
                </c:pt>
                <c:pt idx="76">
                  <c:v>5.2708547247402038E-3</c:v>
                </c:pt>
                <c:pt idx="77">
                  <c:v>2.0312666907480903E-2</c:v>
                </c:pt>
                <c:pt idx="78">
                  <c:v>-4.2546076751872164E-2</c:v>
                </c:pt>
                <c:pt idx="79">
                  <c:v>-2.9165590181243317E-2</c:v>
                </c:pt>
                <c:pt idx="80">
                  <c:v>0.10296095411540485</c:v>
                </c:pt>
                <c:pt idx="81">
                  <c:v>6.944997147521903E-2</c:v>
                </c:pt>
                <c:pt idx="82">
                  <c:v>-6.5788309946691825E-2</c:v>
                </c:pt>
                <c:pt idx="83">
                  <c:v>-1.2896948739323122E-2</c:v>
                </c:pt>
                <c:pt idx="84">
                  <c:v>-6.781041663181675E-2</c:v>
                </c:pt>
                <c:pt idx="85">
                  <c:v>-3.6251446720983793E-2</c:v>
                </c:pt>
                <c:pt idx="86">
                  <c:v>-4.2203164553836103E-2</c:v>
                </c:pt>
                <c:pt idx="87">
                  <c:v>4.421232897655436E-2</c:v>
                </c:pt>
                <c:pt idx="88">
                  <c:v>-1.823912798547056E-2</c:v>
                </c:pt>
                <c:pt idx="89">
                  <c:v>7.3994239093364556E-2</c:v>
                </c:pt>
                <c:pt idx="90">
                  <c:v>7.2177340038406257E-2</c:v>
                </c:pt>
                <c:pt idx="91">
                  <c:v>2.6052400237208673E-2</c:v>
                </c:pt>
                <c:pt idx="92">
                  <c:v>-1.391007282661505E-2</c:v>
                </c:pt>
                <c:pt idx="93">
                  <c:v>3.2284761327582956E-2</c:v>
                </c:pt>
                <c:pt idx="94">
                  <c:v>-8.1275545590298037E-3</c:v>
                </c:pt>
                <c:pt idx="95">
                  <c:v>8.1844086293870077E-2</c:v>
                </c:pt>
                <c:pt idx="96">
                  <c:v>-9.6854432882716779E-2</c:v>
                </c:pt>
                <c:pt idx="97">
                  <c:v>-0.11606709010521676</c:v>
                </c:pt>
                <c:pt idx="98">
                  <c:v>-1.1044234676864662E-2</c:v>
                </c:pt>
                <c:pt idx="99">
                  <c:v>4.5049969297892289E-2</c:v>
                </c:pt>
                <c:pt idx="100">
                  <c:v>1.8895228563073019E-2</c:v>
                </c:pt>
                <c:pt idx="101">
                  <c:v>7.5011722780079282E-2</c:v>
                </c:pt>
                <c:pt idx="102">
                  <c:v>8.1486268511914872E-2</c:v>
                </c:pt>
                <c:pt idx="103">
                  <c:v>-5.01117812237446E-2</c:v>
                </c:pt>
                <c:pt idx="104">
                  <c:v>1.5487046355238121E-2</c:v>
                </c:pt>
                <c:pt idx="105">
                  <c:v>-2.8441127321590542E-2</c:v>
                </c:pt>
                <c:pt idx="106">
                  <c:v>0.11403769146728848</c:v>
                </c:pt>
                <c:pt idx="107">
                  <c:v>0.11238726246367925</c:v>
                </c:pt>
                <c:pt idx="108">
                  <c:v>3.3513966989865196E-2</c:v>
                </c:pt>
                <c:pt idx="109">
                  <c:v>0.14755474411870928</c:v>
                </c:pt>
                <c:pt idx="110">
                  <c:v>8.727519118695426E-2</c:v>
                </c:pt>
                <c:pt idx="111">
                  <c:v>-0.22570320233703711</c:v>
                </c:pt>
                <c:pt idx="112">
                  <c:v>-3.6937256673601482E-2</c:v>
                </c:pt>
                <c:pt idx="113">
                  <c:v>4.5998233503054209E-2</c:v>
                </c:pt>
                <c:pt idx="114">
                  <c:v>-9.1377317840931838E-2</c:v>
                </c:pt>
                <c:pt idx="115">
                  <c:v>-8.1582023529941594E-2</c:v>
                </c:pt>
                <c:pt idx="116">
                  <c:v>4.4721718152509027E-2</c:v>
                </c:pt>
                <c:pt idx="117">
                  <c:v>0.12913059546671413</c:v>
                </c:pt>
                <c:pt idx="118">
                  <c:v>6.2779908477807567E-2</c:v>
                </c:pt>
                <c:pt idx="119">
                  <c:v>-5.476843991159086E-2</c:v>
                </c:pt>
                <c:pt idx="120">
                  <c:v>1.4267305232831262E-2</c:v>
                </c:pt>
                <c:pt idx="121">
                  <c:v>-4.1686578099801253E-2</c:v>
                </c:pt>
                <c:pt idx="122">
                  <c:v>2.508853471439032E-2</c:v>
                </c:pt>
                <c:pt idx="123">
                  <c:v>0.10282334775317814</c:v>
                </c:pt>
                <c:pt idx="124">
                  <c:v>7.7387384021905703E-2</c:v>
                </c:pt>
                <c:pt idx="125">
                  <c:v>2.9379713801224838E-2</c:v>
                </c:pt>
                <c:pt idx="126">
                  <c:v>-4.0570116966295089E-2</c:v>
                </c:pt>
                <c:pt idx="127">
                  <c:v>-6.4919212796853643E-2</c:v>
                </c:pt>
                <c:pt idx="128">
                  <c:v>5.0706434582926008E-2</c:v>
                </c:pt>
                <c:pt idx="129">
                  <c:v>0.12618989133044423</c:v>
                </c:pt>
                <c:pt idx="130">
                  <c:v>5.6097480048791226E-2</c:v>
                </c:pt>
                <c:pt idx="131">
                  <c:v>7.708395883532404E-2</c:v>
                </c:pt>
                <c:pt idx="132">
                  <c:v>5.2018761143086678E-2</c:v>
                </c:pt>
                <c:pt idx="133">
                  <c:v>-7.5320053149692257E-3</c:v>
                </c:pt>
                <c:pt idx="134">
                  <c:v>-4.6941535801790835E-2</c:v>
                </c:pt>
                <c:pt idx="135">
                  <c:v>-5.7074906046866047E-2</c:v>
                </c:pt>
                <c:pt idx="136">
                  <c:v>-3.5504748792623886E-2</c:v>
                </c:pt>
                <c:pt idx="137">
                  <c:v>3.3389559158017335E-2</c:v>
                </c:pt>
                <c:pt idx="138">
                  <c:v>1.3004277717772794E-2</c:v>
                </c:pt>
                <c:pt idx="139">
                  <c:v>-7.0695400394692243E-2</c:v>
                </c:pt>
                <c:pt idx="140">
                  <c:v>1.7994094143361394E-2</c:v>
                </c:pt>
                <c:pt idx="141">
                  <c:v>-3.0365496373164547E-2</c:v>
                </c:pt>
                <c:pt idx="142">
                  <c:v>-2.6004085536190047E-2</c:v>
                </c:pt>
                <c:pt idx="143">
                  <c:v>-5.7206318848477267E-2</c:v>
                </c:pt>
                <c:pt idx="144">
                  <c:v>-0.12715819612763468</c:v>
                </c:pt>
                <c:pt idx="145">
                  <c:v>-3.4298370554481039E-2</c:v>
                </c:pt>
                <c:pt idx="146">
                  <c:v>-4.7627200319951157E-2</c:v>
                </c:pt>
                <c:pt idx="147">
                  <c:v>-0.12341920087014557</c:v>
                </c:pt>
                <c:pt idx="148">
                  <c:v>8.9682122759651151E-2</c:v>
                </c:pt>
                <c:pt idx="149">
                  <c:v>-5.7927271202069974E-2</c:v>
                </c:pt>
                <c:pt idx="150">
                  <c:v>1.9115712301019272E-2</c:v>
                </c:pt>
                <c:pt idx="151">
                  <c:v>-5.6015312301330056E-2</c:v>
                </c:pt>
                <c:pt idx="152">
                  <c:v>-9.0085266362294192E-2</c:v>
                </c:pt>
                <c:pt idx="153">
                  <c:v>-3.2874910443952743E-2</c:v>
                </c:pt>
                <c:pt idx="154">
                  <c:v>1.2805118630863532E-2</c:v>
                </c:pt>
                <c:pt idx="155">
                  <c:v>-4.5676103741696394E-2</c:v>
                </c:pt>
                <c:pt idx="156">
                  <c:v>1.5958054368315544E-2</c:v>
                </c:pt>
                <c:pt idx="157">
                  <c:v>5.9023245730660534E-3</c:v>
                </c:pt>
                <c:pt idx="158">
                  <c:v>-8.8727837112312358E-3</c:v>
                </c:pt>
                <c:pt idx="159">
                  <c:v>-7.0006804409507239E-2</c:v>
                </c:pt>
                <c:pt idx="160">
                  <c:v>-1.9584640840262679E-2</c:v>
                </c:pt>
                <c:pt idx="161">
                  <c:v>-3.2801617923681192E-2</c:v>
                </c:pt>
                <c:pt idx="162">
                  <c:v>-3.7338227831515525E-2</c:v>
                </c:pt>
                <c:pt idx="163">
                  <c:v>-6.7319970695823628E-2</c:v>
                </c:pt>
                <c:pt idx="164">
                  <c:v>-5.6562125831485233E-2</c:v>
                </c:pt>
                <c:pt idx="165">
                  <c:v>4.2822852099712705E-2</c:v>
                </c:pt>
                <c:pt idx="166">
                  <c:v>6.7418146596004647E-2</c:v>
                </c:pt>
                <c:pt idx="167">
                  <c:v>0.33777921224436014</c:v>
                </c:pt>
                <c:pt idx="168">
                  <c:v>0.23089061440466807</c:v>
                </c:pt>
                <c:pt idx="169">
                  <c:v>4.8983740399785702E-2</c:v>
                </c:pt>
                <c:pt idx="170">
                  <c:v>-6.8745235305302188E-2</c:v>
                </c:pt>
                <c:pt idx="171">
                  <c:v>-0.11224381359037672</c:v>
                </c:pt>
                <c:pt idx="172">
                  <c:v>-3.0955436655627722E-2</c:v>
                </c:pt>
                <c:pt idx="173">
                  <c:v>0.10444436926565537</c:v>
                </c:pt>
                <c:pt idx="174">
                  <c:v>1.2207615877102285E-4</c:v>
                </c:pt>
                <c:pt idx="175">
                  <c:v>0.11872596297412308</c:v>
                </c:pt>
                <c:pt idx="176">
                  <c:v>-4.3559410768940765E-2</c:v>
                </c:pt>
                <c:pt idx="177">
                  <c:v>1.3090557841175965E-2</c:v>
                </c:pt>
                <c:pt idx="178">
                  <c:v>-1.7026314298181688E-2</c:v>
                </c:pt>
                <c:pt idx="179">
                  <c:v>-5.8356500027789693E-2</c:v>
                </c:pt>
                <c:pt idx="180">
                  <c:v>-5.6840035656552601E-2</c:v>
                </c:pt>
                <c:pt idx="181">
                  <c:v>3.5669447485027206E-3</c:v>
                </c:pt>
                <c:pt idx="182">
                  <c:v>-8.5063366903165516E-2</c:v>
                </c:pt>
                <c:pt idx="183">
                  <c:v>6.2298953727852435E-2</c:v>
                </c:pt>
                <c:pt idx="184">
                  <c:v>1.018493543929111E-2</c:v>
                </c:pt>
                <c:pt idx="185">
                  <c:v>0.12954110299893529</c:v>
                </c:pt>
                <c:pt idx="186">
                  <c:v>-7.2432117246703953E-2</c:v>
                </c:pt>
                <c:pt idx="187">
                  <c:v>2.0611046667960764E-2</c:v>
                </c:pt>
                <c:pt idx="188">
                  <c:v>1.9013618728251913E-3</c:v>
                </c:pt>
                <c:pt idx="189">
                  <c:v>7.1177495676336022E-2</c:v>
                </c:pt>
                <c:pt idx="190">
                  <c:v>-2.1941329833730094E-3</c:v>
                </c:pt>
                <c:pt idx="191">
                  <c:v>5.379136972129217E-3</c:v>
                </c:pt>
                <c:pt idx="192">
                  <c:v>9.244075592125256E-3</c:v>
                </c:pt>
                <c:pt idx="193">
                  <c:v>-5.4996157496514542E-2</c:v>
                </c:pt>
                <c:pt idx="194">
                  <c:v>-1.3813502866195648E-3</c:v>
                </c:pt>
                <c:pt idx="195">
                  <c:v>5.0484155107547224E-2</c:v>
                </c:pt>
                <c:pt idx="196">
                  <c:v>5.0420580255702063E-2</c:v>
                </c:pt>
                <c:pt idx="197">
                  <c:v>-5.0925564788590449E-2</c:v>
                </c:pt>
                <c:pt idx="198">
                  <c:v>8.0815546037287689E-2</c:v>
                </c:pt>
                <c:pt idx="199">
                  <c:v>6.0561285433577083E-2</c:v>
                </c:pt>
                <c:pt idx="200">
                  <c:v>9.6759459289891936E-2</c:v>
                </c:pt>
                <c:pt idx="201">
                  <c:v>-0.15739069418501117</c:v>
                </c:pt>
                <c:pt idx="202">
                  <c:v>2.5711210074394586E-2</c:v>
                </c:pt>
                <c:pt idx="203">
                  <c:v>-2.7479415003828223E-2</c:v>
                </c:pt>
                <c:pt idx="204">
                  <c:v>-1.0789231421190593E-2</c:v>
                </c:pt>
                <c:pt idx="205">
                  <c:v>-5.4594201832587785E-2</c:v>
                </c:pt>
                <c:pt idx="206">
                  <c:v>-2.966092814924437E-3</c:v>
                </c:pt>
                <c:pt idx="207">
                  <c:v>-2.4108532053032761E-2</c:v>
                </c:pt>
                <c:pt idx="208">
                  <c:v>8.0795646561163892E-2</c:v>
                </c:pt>
                <c:pt idx="209">
                  <c:v>3.0338678509753692E-3</c:v>
                </c:pt>
                <c:pt idx="210">
                  <c:v>-4.5804381255965865E-2</c:v>
                </c:pt>
                <c:pt idx="211">
                  <c:v>-4.6331999833226334E-2</c:v>
                </c:pt>
                <c:pt idx="212">
                  <c:v>9.7153288428852846E-3</c:v>
                </c:pt>
                <c:pt idx="213">
                  <c:v>-3.4411055474103946E-2</c:v>
                </c:pt>
                <c:pt idx="214">
                  <c:v>7.800285427416398E-3</c:v>
                </c:pt>
                <c:pt idx="215">
                  <c:v>-2.5014949542311982E-2</c:v>
                </c:pt>
                <c:pt idx="216">
                  <c:v>-2.0580500522257239E-2</c:v>
                </c:pt>
                <c:pt idx="217">
                  <c:v>-2.0108678412244174E-2</c:v>
                </c:pt>
                <c:pt idx="218">
                  <c:v>5.2933431238006534E-2</c:v>
                </c:pt>
                <c:pt idx="219">
                  <c:v>-1.0408766578933637E-2</c:v>
                </c:pt>
                <c:pt idx="220">
                  <c:v>-3.9016744052165819E-2</c:v>
                </c:pt>
                <c:pt idx="221">
                  <c:v>-1.7955594615928661E-2</c:v>
                </c:pt>
                <c:pt idx="222">
                  <c:v>-2.6052063623115629E-2</c:v>
                </c:pt>
                <c:pt idx="223">
                  <c:v>0.14833407088899797</c:v>
                </c:pt>
                <c:pt idx="224">
                  <c:v>9.3802936115618962E-3</c:v>
                </c:pt>
                <c:pt idx="225">
                  <c:v>-0.10013809818149433</c:v>
                </c:pt>
                <c:pt idx="226">
                  <c:v>-5.0994957038774658E-4</c:v>
                </c:pt>
                <c:pt idx="227">
                  <c:v>-2.673336848211072E-2</c:v>
                </c:pt>
                <c:pt idx="228">
                  <c:v>-2.5037437065682511E-2</c:v>
                </c:pt>
                <c:pt idx="229">
                  <c:v>-1.4606973968765757E-2</c:v>
                </c:pt>
                <c:pt idx="230">
                  <c:v>6.1954714617010964E-2</c:v>
                </c:pt>
                <c:pt idx="231">
                  <c:v>7.4306577278202113E-2</c:v>
                </c:pt>
                <c:pt idx="232">
                  <c:v>2.1019802892251249E-2</c:v>
                </c:pt>
                <c:pt idx="233">
                  <c:v>3.0733171507169033E-3</c:v>
                </c:pt>
                <c:pt idx="234">
                  <c:v>2.045991169070227E-2</c:v>
                </c:pt>
                <c:pt idx="235">
                  <c:v>5.0526930016356886E-3</c:v>
                </c:pt>
                <c:pt idx="236">
                  <c:v>0.10421214133176271</c:v>
                </c:pt>
                <c:pt idx="237">
                  <c:v>9.3878989291093617E-2</c:v>
                </c:pt>
                <c:pt idx="238">
                  <c:v>-0.11998495443672397</c:v>
                </c:pt>
                <c:pt idx="239">
                  <c:v>2.5559914895440627E-2</c:v>
                </c:pt>
                <c:pt idx="240">
                  <c:v>0.22912209094534752</c:v>
                </c:pt>
                <c:pt idx="241">
                  <c:v>2.792459669576175E-2</c:v>
                </c:pt>
                <c:pt idx="242">
                  <c:v>-9.5147379790063269E-2</c:v>
                </c:pt>
                <c:pt idx="243">
                  <c:v>-0.10451249412826513</c:v>
                </c:pt>
                <c:pt idx="244">
                  <c:v>3.9360133404930053E-2</c:v>
                </c:pt>
                <c:pt idx="245">
                  <c:v>0.1330521346194935</c:v>
                </c:pt>
                <c:pt idx="246">
                  <c:v>-1.5172846812578911E-3</c:v>
                </c:pt>
                <c:pt idx="247">
                  <c:v>-8.1832448309175021E-2</c:v>
                </c:pt>
                <c:pt idx="248">
                  <c:v>-7.4231990994455543E-3</c:v>
                </c:pt>
                <c:pt idx="249">
                  <c:v>2.8459696964251435E-3</c:v>
                </c:pt>
                <c:pt idx="250">
                  <c:v>2.4063095427258929E-2</c:v>
                </c:pt>
                <c:pt idx="251">
                  <c:v>3.6901453114181137E-2</c:v>
                </c:pt>
                <c:pt idx="252">
                  <c:v>3.7453393661762036E-2</c:v>
                </c:pt>
                <c:pt idx="253">
                  <c:v>4.3503219769490897E-2</c:v>
                </c:pt>
                <c:pt idx="254">
                  <c:v>0.13787845672021071</c:v>
                </c:pt>
                <c:pt idx="255">
                  <c:v>2.4844742005114995E-2</c:v>
                </c:pt>
                <c:pt idx="256">
                  <c:v>9.5221836096053281E-2</c:v>
                </c:pt>
                <c:pt idx="257">
                  <c:v>8.7009656824390547E-2</c:v>
                </c:pt>
                <c:pt idx="258">
                  <c:v>4.2912957713650002E-3</c:v>
                </c:pt>
                <c:pt idx="259">
                  <c:v>4.1639389141179706E-2</c:v>
                </c:pt>
                <c:pt idx="260">
                  <c:v>0.1135924808131179</c:v>
                </c:pt>
                <c:pt idx="261">
                  <c:v>5.6781408432641456E-2</c:v>
                </c:pt>
                <c:pt idx="262">
                  <c:v>1.4936187388524758E-2</c:v>
                </c:pt>
                <c:pt idx="263">
                  <c:v>2.9807327097191916E-2</c:v>
                </c:pt>
                <c:pt idx="264">
                  <c:v>-0.10698120902090658</c:v>
                </c:pt>
                <c:pt idx="265">
                  <c:v>1.9259529593940172E-2</c:v>
                </c:pt>
                <c:pt idx="266">
                  <c:v>3.3602582647857204E-2</c:v>
                </c:pt>
                <c:pt idx="267">
                  <c:v>3.5375246130463722E-2</c:v>
                </c:pt>
                <c:pt idx="268">
                  <c:v>3.5303415978859221E-2</c:v>
                </c:pt>
                <c:pt idx="269">
                  <c:v>2.8587136437321803E-2</c:v>
                </c:pt>
                <c:pt idx="270">
                  <c:v>3.5391712494918792E-2</c:v>
                </c:pt>
                <c:pt idx="271">
                  <c:v>-5.2051949548609144E-2</c:v>
                </c:pt>
                <c:pt idx="272">
                  <c:v>-0.1348178330227352</c:v>
                </c:pt>
                <c:pt idx="273">
                  <c:v>-2.9078551843799261E-2</c:v>
                </c:pt>
                <c:pt idx="274">
                  <c:v>-5.0394320657096259E-2</c:v>
                </c:pt>
                <c:pt idx="275">
                  <c:v>0.12140340382498493</c:v>
                </c:pt>
                <c:pt idx="276">
                  <c:v>-4.0393055971913228E-2</c:v>
                </c:pt>
                <c:pt idx="277">
                  <c:v>-7.1646470907982263E-3</c:v>
                </c:pt>
                <c:pt idx="278">
                  <c:v>-4.2811744831734444E-2</c:v>
                </c:pt>
                <c:pt idx="279">
                  <c:v>-0.183634540881501</c:v>
                </c:pt>
                <c:pt idx="280">
                  <c:v>-0.17939218516684541</c:v>
                </c:pt>
                <c:pt idx="281">
                  <c:v>2.4457651698206462E-4</c:v>
                </c:pt>
                <c:pt idx="282">
                  <c:v>-2.5436275887672721E-2</c:v>
                </c:pt>
                <c:pt idx="283">
                  <c:v>6.9894768783878902E-2</c:v>
                </c:pt>
                <c:pt idx="284">
                  <c:v>1.9661839894322242E-2</c:v>
                </c:pt>
                <c:pt idx="285">
                  <c:v>4.3009134809464555E-2</c:v>
                </c:pt>
                <c:pt idx="286">
                  <c:v>-3.1309388901899382E-2</c:v>
                </c:pt>
                <c:pt idx="287">
                  <c:v>2.3517488451433977E-2</c:v>
                </c:pt>
                <c:pt idx="288">
                  <c:v>-1.1552092250827428E-2</c:v>
                </c:pt>
                <c:pt idx="289">
                  <c:v>0.14324886800593362</c:v>
                </c:pt>
                <c:pt idx="290">
                  <c:v>-4.0400240275115351E-2</c:v>
                </c:pt>
                <c:pt idx="291">
                  <c:v>0.12962379146437186</c:v>
                </c:pt>
                <c:pt idx="292">
                  <c:v>3.2142984784346851E-2</c:v>
                </c:pt>
                <c:pt idx="293">
                  <c:v>3.5051275068109788E-2</c:v>
                </c:pt>
                <c:pt idx="294">
                  <c:v>8.7126751164557703E-2</c:v>
                </c:pt>
                <c:pt idx="295">
                  <c:v>2.4716002900840195E-2</c:v>
                </c:pt>
                <c:pt idx="296">
                  <c:v>0.12252256272018158</c:v>
                </c:pt>
                <c:pt idx="297">
                  <c:v>0.11822925646606386</c:v>
                </c:pt>
                <c:pt idx="298">
                  <c:v>-4.9356825344268884E-3</c:v>
                </c:pt>
                <c:pt idx="299">
                  <c:v>0.12531673643335317</c:v>
                </c:pt>
                <c:pt idx="300">
                  <c:v>-2.0774949773885609E-2</c:v>
                </c:pt>
                <c:pt idx="301">
                  <c:v>-3.2852853165437068E-3</c:v>
                </c:pt>
                <c:pt idx="302">
                  <c:v>-1.0458516191249601E-2</c:v>
                </c:pt>
                <c:pt idx="303">
                  <c:v>-0.10939451926149069</c:v>
                </c:pt>
                <c:pt idx="304">
                  <c:v>-0.13061262964307652</c:v>
                </c:pt>
                <c:pt idx="305">
                  <c:v>0.15166835416244595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DC5-BF83-EE2FD8CDD44B}"/>
            </c:ext>
          </c:extLst>
        </c:ser>
        <c:ser>
          <c:idx val="1"/>
          <c:order val="1"/>
          <c:tx>
            <c:strRef>
              <c:f>'Ajuste modelo MA(1)'!$E$1</c:f>
              <c:strCache>
                <c:ptCount val="1"/>
                <c:pt idx="0">
                  <c:v>y ajustado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'Ajuste modelo MA(1)'!$A$4:$A$309</c:f>
              <c:numCache>
                <c:formatCode>m/d/yyyy</c:formatCode>
                <c:ptCount val="30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  <c:pt idx="286">
                  <c:v>45292</c:v>
                </c:pt>
                <c:pt idx="287">
                  <c:v>45323</c:v>
                </c:pt>
                <c:pt idx="288">
                  <c:v>45352</c:v>
                </c:pt>
                <c:pt idx="289">
                  <c:v>45383</c:v>
                </c:pt>
                <c:pt idx="290">
                  <c:v>45413</c:v>
                </c:pt>
                <c:pt idx="291">
                  <c:v>45444</c:v>
                </c:pt>
                <c:pt idx="292">
                  <c:v>45474</c:v>
                </c:pt>
                <c:pt idx="293">
                  <c:v>45505</c:v>
                </c:pt>
                <c:pt idx="294">
                  <c:v>45536</c:v>
                </c:pt>
                <c:pt idx="295">
                  <c:v>45566</c:v>
                </c:pt>
                <c:pt idx="296">
                  <c:v>45597</c:v>
                </c:pt>
                <c:pt idx="297">
                  <c:v>45627</c:v>
                </c:pt>
                <c:pt idx="298">
                  <c:v>45658</c:v>
                </c:pt>
                <c:pt idx="299">
                  <c:v>45689</c:v>
                </c:pt>
                <c:pt idx="300">
                  <c:v>45717</c:v>
                </c:pt>
                <c:pt idx="301">
                  <c:v>45748</c:v>
                </c:pt>
                <c:pt idx="302">
                  <c:v>45778</c:v>
                </c:pt>
                <c:pt idx="303">
                  <c:v>45809</c:v>
                </c:pt>
                <c:pt idx="304">
                  <c:v>45839</c:v>
                </c:pt>
                <c:pt idx="305">
                  <c:v>45870</c:v>
                </c:pt>
              </c:numCache>
            </c:numRef>
          </c:xVal>
          <c:yVal>
            <c:numRef>
              <c:f>'Ajuste modelo MA(1)'!$E$4:$E$309</c:f>
              <c:numCache>
                <c:formatCode>0.00000</c:formatCode>
                <c:ptCount val="306"/>
                <c:pt idx="0">
                  <c:v>0</c:v>
                </c:pt>
                <c:pt idx="1">
                  <c:v>2.3539007793698711E-3</c:v>
                </c:pt>
                <c:pt idx="2">
                  <c:v>-5.5313695288832943E-3</c:v>
                </c:pt>
                <c:pt idx="3">
                  <c:v>3.4174276204814052E-3</c:v>
                </c:pt>
                <c:pt idx="4">
                  <c:v>-5.6021459799610448E-3</c:v>
                </c:pt>
                <c:pt idx="5">
                  <c:v>2.3224671232144139E-3</c:v>
                </c:pt>
                <c:pt idx="6">
                  <c:v>-6.9064182551623905E-3</c:v>
                </c:pt>
                <c:pt idx="7">
                  <c:v>9.649157361013885E-4</c:v>
                </c:pt>
                <c:pt idx="8">
                  <c:v>-1.4184261320690411E-4</c:v>
                </c:pt>
                <c:pt idx="9">
                  <c:v>2.0850864141414904E-5</c:v>
                </c:pt>
                <c:pt idx="10">
                  <c:v>-3.0650770287879907E-6</c:v>
                </c:pt>
                <c:pt idx="11">
                  <c:v>-3.7573648792133007E-3</c:v>
                </c:pt>
                <c:pt idx="12">
                  <c:v>-1.391197612179761E-2</c:v>
                </c:pt>
                <c:pt idx="13">
                  <c:v>4.8509390562041102E-3</c:v>
                </c:pt>
                <c:pt idx="14">
                  <c:v>7.0926915619099655E-3</c:v>
                </c:pt>
                <c:pt idx="15">
                  <c:v>1.0937201198056625E-2</c:v>
                </c:pt>
                <c:pt idx="16">
                  <c:v>-2.2609935074993294E-2</c:v>
                </c:pt>
                <c:pt idx="17">
                  <c:v>-4.111581699091588E-3</c:v>
                </c:pt>
                <c:pt idx="18">
                  <c:v>2.4548608207560505E-3</c:v>
                </c:pt>
                <c:pt idx="19">
                  <c:v>1.6220738740989251E-3</c:v>
                </c:pt>
                <c:pt idx="20">
                  <c:v>-1.4608746997426271E-2</c:v>
                </c:pt>
                <c:pt idx="21">
                  <c:v>9.9313906910783057E-3</c:v>
                </c:pt>
                <c:pt idx="22">
                  <c:v>-4.1570596101262163E-3</c:v>
                </c:pt>
                <c:pt idx="23">
                  <c:v>4.117018482216757E-3</c:v>
                </c:pt>
                <c:pt idx="24">
                  <c:v>-3.5697914514936121E-3</c:v>
                </c:pt>
                <c:pt idx="25">
                  <c:v>1.3943811646625118E-2</c:v>
                </c:pt>
                <c:pt idx="26">
                  <c:v>3.3145533370585742E-3</c:v>
                </c:pt>
                <c:pt idx="27">
                  <c:v>-1.2121166901004767E-2</c:v>
                </c:pt>
                <c:pt idx="28">
                  <c:v>-1.6631827825610646E-3</c:v>
                </c:pt>
                <c:pt idx="29">
                  <c:v>-6.8276371471117404E-3</c:v>
                </c:pt>
                <c:pt idx="30">
                  <c:v>-1.5936453303493382E-3</c:v>
                </c:pt>
                <c:pt idx="31">
                  <c:v>2.2288232707338911E-2</c:v>
                </c:pt>
                <c:pt idx="32">
                  <c:v>1.2353336800305125E-3</c:v>
                </c:pt>
                <c:pt idx="33">
                  <c:v>4.8228861582209105E-3</c:v>
                </c:pt>
                <c:pt idx="34">
                  <c:v>-1.853044165388467E-2</c:v>
                </c:pt>
                <c:pt idx="35">
                  <c:v>2.1146094126932368E-2</c:v>
                </c:pt>
                <c:pt idx="36">
                  <c:v>-4.4492107613537018E-3</c:v>
                </c:pt>
                <c:pt idx="37">
                  <c:v>-9.4444508197077896E-3</c:v>
                </c:pt>
                <c:pt idx="38">
                  <c:v>7.6280542651844287E-3</c:v>
                </c:pt>
                <c:pt idx="39">
                  <c:v>-3.5470560785681596E-4</c:v>
                </c:pt>
                <c:pt idx="40">
                  <c:v>-1.1484802673052654E-2</c:v>
                </c:pt>
                <c:pt idx="41">
                  <c:v>1.5609056528737383E-2</c:v>
                </c:pt>
                <c:pt idx="42">
                  <c:v>-1.1129808147971159E-2</c:v>
                </c:pt>
                <c:pt idx="43">
                  <c:v>5.4514728568068127E-3</c:v>
                </c:pt>
                <c:pt idx="44">
                  <c:v>-6.8310586151520847E-3</c:v>
                </c:pt>
                <c:pt idx="45">
                  <c:v>2.1428218704068296E-3</c:v>
                </c:pt>
                <c:pt idx="46">
                  <c:v>2.6135251604470239E-3</c:v>
                </c:pt>
                <c:pt idx="47">
                  <c:v>1.336146607394189E-2</c:v>
                </c:pt>
                <c:pt idx="48">
                  <c:v>-1.7591458240388692E-3</c:v>
                </c:pt>
                <c:pt idx="49">
                  <c:v>3.6484381989875512E-3</c:v>
                </c:pt>
                <c:pt idx="50">
                  <c:v>-7.3025635851937925E-3</c:v>
                </c:pt>
                <c:pt idx="51">
                  <c:v>9.3592334502414099E-3</c:v>
                </c:pt>
                <c:pt idx="52">
                  <c:v>1.2075932831953214E-2</c:v>
                </c:pt>
                <c:pt idx="53">
                  <c:v>-2.6663421756107985E-2</c:v>
                </c:pt>
                <c:pt idx="54">
                  <c:v>2.801279613300092E-3</c:v>
                </c:pt>
                <c:pt idx="55">
                  <c:v>1.4372398964872314E-2</c:v>
                </c:pt>
                <c:pt idx="56">
                  <c:v>-2.3205757624542669E-3</c:v>
                </c:pt>
                <c:pt idx="57">
                  <c:v>1.510897523279168E-2</c:v>
                </c:pt>
                <c:pt idx="58">
                  <c:v>1.0354846854434116E-2</c:v>
                </c:pt>
                <c:pt idx="59">
                  <c:v>-3.3149794475484775E-3</c:v>
                </c:pt>
                <c:pt idx="60">
                  <c:v>2.2258833049973895E-2</c:v>
                </c:pt>
                <c:pt idx="61">
                  <c:v>1.7696650816714832E-2</c:v>
                </c:pt>
                <c:pt idx="62">
                  <c:v>-1.3428437871038784E-2</c:v>
                </c:pt>
                <c:pt idx="63">
                  <c:v>-2.5619424841384734E-3</c:v>
                </c:pt>
                <c:pt idx="64">
                  <c:v>-1.1455068005186473E-2</c:v>
                </c:pt>
                <c:pt idx="65">
                  <c:v>-1.4897099811561409E-2</c:v>
                </c:pt>
                <c:pt idx="66">
                  <c:v>8.0560422905353267E-4</c:v>
                </c:pt>
                <c:pt idx="67">
                  <c:v>-1.0285574627314375E-2</c:v>
                </c:pt>
                <c:pt idx="68">
                  <c:v>1.8520523616990241E-2</c:v>
                </c:pt>
                <c:pt idx="69">
                  <c:v>4.0334365705344995E-3</c:v>
                </c:pt>
                <c:pt idx="70">
                  <c:v>-1.5036244249938613E-3</c:v>
                </c:pt>
                <c:pt idx="71">
                  <c:v>2.3634562945340467E-2</c:v>
                </c:pt>
                <c:pt idx="72">
                  <c:v>-1.7872942799738511E-2</c:v>
                </c:pt>
                <c:pt idx="73">
                  <c:v>-7.2503175240429185E-3</c:v>
                </c:pt>
                <c:pt idx="74">
                  <c:v>8.3728094929827173E-3</c:v>
                </c:pt>
                <c:pt idx="75">
                  <c:v>-4.4250995225038258E-3</c:v>
                </c:pt>
                <c:pt idx="76">
                  <c:v>-2.1065893857613329E-3</c:v>
                </c:pt>
                <c:pt idx="77">
                  <c:v>1.0844842842437259E-3</c:v>
                </c:pt>
                <c:pt idx="78">
                  <c:v>2.8265428456158647E-3</c:v>
                </c:pt>
                <c:pt idx="79">
                  <c:v>-6.6697750808307399E-3</c:v>
                </c:pt>
                <c:pt idx="80">
                  <c:v>-3.3068848197606486E-3</c:v>
                </c:pt>
                <c:pt idx="81">
                  <c:v>1.5621372323469326E-2</c:v>
                </c:pt>
                <c:pt idx="82">
                  <c:v>7.9128040753072056E-3</c:v>
                </c:pt>
                <c:pt idx="83">
                  <c:v>-1.0834063761233857E-2</c:v>
                </c:pt>
                <c:pt idx="84">
                  <c:v>-3.0324409177912194E-4</c:v>
                </c:pt>
                <c:pt idx="85">
                  <c:v>-9.9235543633855311E-3</c:v>
                </c:pt>
                <c:pt idx="86">
                  <c:v>-3.8702001765669445E-3</c:v>
                </c:pt>
                <c:pt idx="87">
                  <c:v>-5.634945763458566E-3</c:v>
                </c:pt>
                <c:pt idx="88">
                  <c:v>7.3275493867818991E-3</c:v>
                </c:pt>
                <c:pt idx="89">
                  <c:v>-3.7583015737211113E-3</c:v>
                </c:pt>
                <c:pt idx="90">
                  <c:v>1.1429623478061594E-2</c:v>
                </c:pt>
                <c:pt idx="91">
                  <c:v>8.9299143343706654E-3</c:v>
                </c:pt>
                <c:pt idx="92">
                  <c:v>2.5170054277171869E-3</c:v>
                </c:pt>
                <c:pt idx="93">
                  <c:v>-2.4147805033868388E-3</c:v>
                </c:pt>
                <c:pt idx="94">
                  <c:v>5.1008326491525594E-3</c:v>
                </c:pt>
                <c:pt idx="95">
                  <c:v>-1.9445729196028072E-3</c:v>
                </c:pt>
                <c:pt idx="96">
                  <c:v>1.2316932904380512E-2</c:v>
                </c:pt>
                <c:pt idx="97">
                  <c:v>-1.60481907707033E-2</c:v>
                </c:pt>
                <c:pt idx="98">
                  <c:v>-1.4702778202173479E-2</c:v>
                </c:pt>
                <c:pt idx="99">
                  <c:v>5.378058982203961E-4</c:v>
                </c:pt>
                <c:pt idx="100">
                  <c:v>6.5432880197517683E-3</c:v>
                </c:pt>
                <c:pt idx="101">
                  <c:v>1.8157352598682239E-3</c:v>
                </c:pt>
                <c:pt idx="102">
                  <c:v>1.0759810165471026E-2</c:v>
                </c:pt>
                <c:pt idx="103">
                  <c:v>1.0396789376927246E-2</c:v>
                </c:pt>
                <c:pt idx="104">
                  <c:v>-8.8947598782987605E-3</c:v>
                </c:pt>
                <c:pt idx="105">
                  <c:v>3.5841255163299216E-3</c:v>
                </c:pt>
                <c:pt idx="106">
                  <c:v>-4.7077121671743084E-3</c:v>
                </c:pt>
                <c:pt idx="107">
                  <c:v>1.745557433426603E-2</c:v>
                </c:pt>
                <c:pt idx="108">
                  <c:v>1.3954958155023742E-2</c:v>
                </c:pt>
                <c:pt idx="109">
                  <c:v>2.875174298721694E-3</c:v>
                </c:pt>
                <c:pt idx="110">
                  <c:v>2.1267896763538175E-2</c:v>
                </c:pt>
                <c:pt idx="111">
                  <c:v>9.7030722802421646E-3</c:v>
                </c:pt>
                <c:pt idx="112">
                  <c:v>-3.460472236874005E-2</c:v>
                </c:pt>
                <c:pt idx="113">
                  <c:v>-3.4288254281463046E-4</c:v>
                </c:pt>
                <c:pt idx="114">
                  <c:v>6.812144058742719E-3</c:v>
                </c:pt>
                <c:pt idx="115">
                  <c:v>-1.443385089925216E-2</c:v>
                </c:pt>
                <c:pt idx="116">
                  <c:v>-9.8707813767113465E-3</c:v>
                </c:pt>
                <c:pt idx="117">
                  <c:v>8.0250974307953943E-3</c:v>
                </c:pt>
                <c:pt idx="118">
                  <c:v>1.7802508211280054E-2</c:v>
                </c:pt>
                <c:pt idx="119">
                  <c:v>6.6116778391795434E-3</c:v>
                </c:pt>
                <c:pt idx="120">
                  <c:v>-9.0228773093632489E-3</c:v>
                </c:pt>
                <c:pt idx="121">
                  <c:v>3.4236568337025928E-3</c:v>
                </c:pt>
                <c:pt idx="122">
                  <c:v>-6.6312045352250647E-3</c:v>
                </c:pt>
                <c:pt idx="123">
                  <c:v>4.6628016696934615E-3</c:v>
                </c:pt>
                <c:pt idx="124">
                  <c:v>1.4429600274272246E-2</c:v>
                </c:pt>
                <c:pt idx="125">
                  <c:v>9.2547942109021172E-3</c:v>
                </c:pt>
                <c:pt idx="126">
                  <c:v>2.9583631797774398E-3</c:v>
                </c:pt>
                <c:pt idx="127">
                  <c:v>-6.3986865814726615E-3</c:v>
                </c:pt>
                <c:pt idx="128">
                  <c:v>-8.6025173536610038E-3</c:v>
                </c:pt>
                <c:pt idx="129">
                  <c:v>8.7184159346782916E-3</c:v>
                </c:pt>
                <c:pt idx="130">
                  <c:v>1.7268306883177591E-2</c:v>
                </c:pt>
                <c:pt idx="131">
                  <c:v>5.7078884553452038E-3</c:v>
                </c:pt>
                <c:pt idx="132">
                  <c:v>1.0492282345856889E-2</c:v>
                </c:pt>
                <c:pt idx="133">
                  <c:v>6.1043923831927789E-3</c:v>
                </c:pt>
                <c:pt idx="134">
                  <c:v>-2.0045504616298146E-3</c:v>
                </c:pt>
                <c:pt idx="135">
                  <c:v>-6.6057368450036704E-3</c:v>
                </c:pt>
                <c:pt idx="136">
                  <c:v>-7.4189678726737686E-3</c:v>
                </c:pt>
                <c:pt idx="137">
                  <c:v>-4.1286097952326671E-3</c:v>
                </c:pt>
                <c:pt idx="138">
                  <c:v>5.5151708361277502E-3</c:v>
                </c:pt>
                <c:pt idx="139">
                  <c:v>1.1008987116018214E-3</c:v>
                </c:pt>
                <c:pt idx="140">
                  <c:v>-1.0554055968625227E-2</c:v>
                </c:pt>
                <c:pt idx="141">
                  <c:v>4.1965780664620332E-3</c:v>
                </c:pt>
                <c:pt idx="142">
                  <c:v>-5.080624942625107E-3</c:v>
                </c:pt>
                <c:pt idx="143">
                  <c:v>-3.0757487072540458E-3</c:v>
                </c:pt>
                <c:pt idx="144">
                  <c:v>-7.957193810759813E-3</c:v>
                </c:pt>
                <c:pt idx="145">
                  <c:v>-1.7522547340580605E-2</c:v>
                </c:pt>
                <c:pt idx="146">
                  <c:v>-2.4660460124433636E-3</c:v>
                </c:pt>
                <c:pt idx="147">
                  <c:v>-6.6386896832036453E-3</c:v>
                </c:pt>
                <c:pt idx="148">
                  <c:v>-1.7166735144480461E-2</c:v>
                </c:pt>
                <c:pt idx="149">
                  <c:v>1.5706782111907347E-2</c:v>
                </c:pt>
                <c:pt idx="150">
                  <c:v>-1.0824205837154665E-2</c:v>
                </c:pt>
                <c:pt idx="151">
                  <c:v>4.4011679663115682E-3</c:v>
                </c:pt>
                <c:pt idx="152">
                  <c:v>-8.8812225993433191E-3</c:v>
                </c:pt>
                <c:pt idx="153">
                  <c:v>-1.1936994433153778E-2</c:v>
                </c:pt>
                <c:pt idx="154">
                  <c:v>-3.0778736535874481E-3</c:v>
                </c:pt>
                <c:pt idx="155">
                  <c:v>2.3347998658142942E-3</c:v>
                </c:pt>
                <c:pt idx="156">
                  <c:v>-7.0576028303040708E-3</c:v>
                </c:pt>
                <c:pt idx="157">
                  <c:v>3.3833016081970834E-3</c:v>
                </c:pt>
                <c:pt idx="158">
                  <c:v>3.7029637583573855E-4</c:v>
                </c:pt>
                <c:pt idx="159">
                  <c:v>-1.3587327727988452E-3</c:v>
                </c:pt>
                <c:pt idx="160">
                  <c:v>-1.0091266530596135E-2</c:v>
                </c:pt>
                <c:pt idx="161">
                  <c:v>-1.3955260235209821E-3</c:v>
                </c:pt>
                <c:pt idx="162">
                  <c:v>-4.61669550932355E-3</c:v>
                </c:pt>
                <c:pt idx="163">
                  <c:v>-4.8100652513622198E-3</c:v>
                </c:pt>
                <c:pt idx="164">
                  <c:v>-9.1889561003358263E-3</c:v>
                </c:pt>
                <c:pt idx="165">
                  <c:v>-6.9638559504789617E-3</c:v>
                </c:pt>
                <c:pt idx="166">
                  <c:v>7.3186460833781749E-3</c:v>
                </c:pt>
                <c:pt idx="167">
                  <c:v>8.8346265753560908E-3</c:v>
                </c:pt>
                <c:pt idx="168">
                  <c:v>4.8354854093343592E-2</c:v>
                </c:pt>
                <c:pt idx="169">
                  <c:v>2.6832756765764697E-2</c:v>
                </c:pt>
                <c:pt idx="170">
                  <c:v>3.2561945942010877E-3</c:v>
                </c:pt>
                <c:pt idx="171">
                  <c:v>-1.0584210195226981E-2</c:v>
                </c:pt>
                <c:pt idx="172">
                  <c:v>-1.4943961699087009E-2</c:v>
                </c:pt>
                <c:pt idx="173">
                  <c:v>-2.3536868186114844E-3</c:v>
                </c:pt>
                <c:pt idx="174">
                  <c:v>1.5699314244387225E-2</c:v>
                </c:pt>
                <c:pt idx="175">
                  <c:v>-2.2898539985855815E-3</c:v>
                </c:pt>
                <c:pt idx="176">
                  <c:v>1.7789325094988172E-2</c:v>
                </c:pt>
                <c:pt idx="177">
                  <c:v>-9.0182641719975531E-3</c:v>
                </c:pt>
                <c:pt idx="178">
                  <c:v>3.2499968359365069E-3</c:v>
                </c:pt>
                <c:pt idx="179">
                  <c:v>-2.9806177367153745E-3</c:v>
                </c:pt>
                <c:pt idx="180">
                  <c:v>-8.1402546967879238E-3</c:v>
                </c:pt>
                <c:pt idx="181">
                  <c:v>-7.1588678010854065E-3</c:v>
                </c:pt>
                <c:pt idx="182">
                  <c:v>1.5766944447894544E-3</c:v>
                </c:pt>
                <c:pt idx="183">
                  <c:v>-1.273608901814938E-2</c:v>
                </c:pt>
                <c:pt idx="184">
                  <c:v>1.1030151283662266E-2</c:v>
                </c:pt>
                <c:pt idx="185">
                  <c:v>-1.2424672912255997E-4</c:v>
                </c:pt>
                <c:pt idx="186">
                  <c:v>1.9060806410024504E-2</c:v>
                </c:pt>
                <c:pt idx="187">
                  <c:v>-1.3449459777539082E-2</c:v>
                </c:pt>
                <c:pt idx="188">
                  <c:v>5.0068944474884773E-3</c:v>
                </c:pt>
                <c:pt idx="189">
                  <c:v>-4.56513288475503E-4</c:v>
                </c:pt>
                <c:pt idx="190">
                  <c:v>1.0530199317827293E-2</c:v>
                </c:pt>
                <c:pt idx="191">
                  <c:v>-1.8704768482764444E-3</c:v>
                </c:pt>
                <c:pt idx="192">
                  <c:v>1.0656932315996322E-3</c:v>
                </c:pt>
                <c:pt idx="193">
                  <c:v>1.2022222069972667E-3</c:v>
                </c:pt>
                <c:pt idx="194">
                  <c:v>-8.2611618164162362E-3</c:v>
                </c:pt>
                <c:pt idx="195">
                  <c:v>1.0113322948801106E-3</c:v>
                </c:pt>
                <c:pt idx="196">
                  <c:v>7.2725049534620653E-3</c:v>
                </c:pt>
                <c:pt idx="197">
                  <c:v>6.3427670694292792E-3</c:v>
                </c:pt>
                <c:pt idx="198">
                  <c:v>-8.4184447831288992E-3</c:v>
                </c:pt>
                <c:pt idx="199">
                  <c:v>1.3117396650601236E-2</c:v>
                </c:pt>
                <c:pt idx="200">
                  <c:v>6.9742516510974493E-3</c:v>
                </c:pt>
                <c:pt idx="201">
                  <c:v>1.3198425522902789E-2</c:v>
                </c:pt>
                <c:pt idx="202">
                  <c:v>-2.5076600597063351E-2</c:v>
                </c:pt>
                <c:pt idx="203">
                  <c:v>7.4658081687043161E-3</c:v>
                </c:pt>
                <c:pt idx="204">
                  <c:v>-5.1369478063622836E-3</c:v>
                </c:pt>
                <c:pt idx="205">
                  <c:v>-8.3088569137976134E-4</c:v>
                </c:pt>
                <c:pt idx="206">
                  <c:v>-7.9032074727575785E-3</c:v>
                </c:pt>
                <c:pt idx="207">
                  <c:v>7.2575585470147173E-4</c:v>
                </c:pt>
                <c:pt idx="208">
                  <c:v>-3.6506403224369319E-3</c:v>
                </c:pt>
                <c:pt idx="209">
                  <c:v>1.241360417188932E-2</c:v>
                </c:pt>
                <c:pt idx="210">
                  <c:v>-1.3788212391743508E-3</c:v>
                </c:pt>
                <c:pt idx="211">
                  <c:v>-6.5305573224683526E-3</c:v>
                </c:pt>
                <c:pt idx="212">
                  <c:v>-5.8508120490814233E-3</c:v>
                </c:pt>
                <c:pt idx="213">
                  <c:v>2.2882227111191058E-3</c:v>
                </c:pt>
                <c:pt idx="214">
                  <c:v>-5.3947938932277888E-3</c:v>
                </c:pt>
                <c:pt idx="215">
                  <c:v>1.9396766601346954E-3</c:v>
                </c:pt>
                <c:pt idx="216">
                  <c:v>-3.9623300517596608E-3</c:v>
                </c:pt>
                <c:pt idx="217">
                  <c:v>-2.4428710591631441E-3</c:v>
                </c:pt>
                <c:pt idx="218">
                  <c:v>-2.5968736809029109E-3</c:v>
                </c:pt>
                <c:pt idx="219">
                  <c:v>8.1629548230796878E-3</c:v>
                </c:pt>
                <c:pt idx="220">
                  <c:v>-2.7300430460959588E-3</c:v>
                </c:pt>
                <c:pt idx="221">
                  <c:v>-5.3341450478922685E-3</c:v>
                </c:pt>
                <c:pt idx="222">
                  <c:v>-1.8553530865013496E-3</c:v>
                </c:pt>
                <c:pt idx="223">
                  <c:v>-3.5569164488822992E-3</c:v>
                </c:pt>
                <c:pt idx="224">
                  <c:v>2.2327975138668396E-2</c:v>
                </c:pt>
                <c:pt idx="225">
                  <c:v>-1.9033091844846554E-3</c:v>
                </c:pt>
                <c:pt idx="226">
                  <c:v>-1.444051398256042E-2</c:v>
                </c:pt>
                <c:pt idx="227">
                  <c:v>2.0477929685893828E-3</c:v>
                </c:pt>
                <c:pt idx="228">
                  <c:v>-4.2308307332529146E-3</c:v>
                </c:pt>
                <c:pt idx="229">
                  <c:v>-3.0585711308671504E-3</c:v>
                </c:pt>
                <c:pt idx="230">
                  <c:v>-1.6976152171710951E-3</c:v>
                </c:pt>
                <c:pt idx="231">
                  <c:v>9.356892485624763E-3</c:v>
                </c:pt>
                <c:pt idx="232">
                  <c:v>9.5476036645088698E-3</c:v>
                </c:pt>
                <c:pt idx="233">
                  <c:v>1.6864132864781297E-3</c:v>
                </c:pt>
                <c:pt idx="234">
                  <c:v>2.0387486804309969E-4</c:v>
                </c:pt>
                <c:pt idx="235">
                  <c:v>2.9776374129308982E-3</c:v>
                </c:pt>
                <c:pt idx="236">
                  <c:v>3.0503317153960415E-4</c:v>
                </c:pt>
                <c:pt idx="237">
                  <c:v>1.5274344899552796E-2</c:v>
                </c:pt>
                <c:pt idx="238">
                  <c:v>1.1554882725556501E-2</c:v>
                </c:pt>
                <c:pt idx="239">
                  <c:v>-1.9336356062855227E-2</c:v>
                </c:pt>
                <c:pt idx="240">
                  <c:v>6.5997518308694905E-3</c:v>
                </c:pt>
                <c:pt idx="241">
                  <c:v>3.271078384982827E-2</c:v>
                </c:pt>
                <c:pt idx="242">
                  <c:v>-7.0356951164777853E-4</c:v>
                </c:pt>
                <c:pt idx="243">
                  <c:v>-1.3883240110927076E-2</c:v>
                </c:pt>
                <c:pt idx="244">
                  <c:v>-1.3322500340548693E-2</c:v>
                </c:pt>
                <c:pt idx="245">
                  <c:v>7.7443471605853752E-3</c:v>
                </c:pt>
                <c:pt idx="246">
                  <c:v>1.8420244756459495E-2</c:v>
                </c:pt>
                <c:pt idx="247">
                  <c:v>-2.9308168273444557E-3</c:v>
                </c:pt>
                <c:pt idx="248">
                  <c:v>-1.1598539827829091E-2</c:v>
                </c:pt>
                <c:pt idx="249">
                  <c:v>6.137750870723799E-4</c:v>
                </c:pt>
                <c:pt idx="250">
                  <c:v>3.2813260757485623E-4</c:v>
                </c:pt>
                <c:pt idx="251">
                  <c:v>3.4890395344935586E-3</c:v>
                </c:pt>
                <c:pt idx="252">
                  <c:v>4.9116247962140737E-3</c:v>
                </c:pt>
                <c:pt idx="253">
                  <c:v>4.7836400232355502E-3</c:v>
                </c:pt>
                <c:pt idx="254">
                  <c:v>5.6917782226995357E-3</c:v>
                </c:pt>
                <c:pt idx="255">
                  <c:v>1.943144173913414E-2</c:v>
                </c:pt>
                <c:pt idx="256">
                  <c:v>7.9575513909918561E-4</c:v>
                </c:pt>
                <c:pt idx="257">
                  <c:v>1.3880633900672252E-2</c:v>
                </c:pt>
                <c:pt idx="258">
                  <c:v>1.074996636978659E-2</c:v>
                </c:pt>
                <c:pt idx="259">
                  <c:v>-9.4942457796797365E-4</c:v>
                </c:pt>
                <c:pt idx="260">
                  <c:v>6.2605556167147089E-3</c:v>
                </c:pt>
                <c:pt idx="261">
                  <c:v>1.577779300387127E-2</c:v>
                </c:pt>
                <c:pt idx="262">
                  <c:v>6.027531468029217E-3</c:v>
                </c:pt>
                <c:pt idx="263">
                  <c:v>1.3095724203128444E-3</c:v>
                </c:pt>
                <c:pt idx="264">
                  <c:v>4.1891699375012229E-3</c:v>
                </c:pt>
                <c:pt idx="265">
                  <c:v>-1.6342045706885945E-2</c:v>
                </c:pt>
                <c:pt idx="266">
                  <c:v>5.2334315692214393E-3</c:v>
                </c:pt>
                <c:pt idx="267">
                  <c:v>4.1702652085594573E-3</c:v>
                </c:pt>
                <c:pt idx="268">
                  <c:v>4.5871321955199265E-3</c:v>
                </c:pt>
                <c:pt idx="269">
                  <c:v>4.5152937161508757E-3</c:v>
                </c:pt>
                <c:pt idx="270">
                  <c:v>3.5385608800121262E-3</c:v>
                </c:pt>
                <c:pt idx="271">
                  <c:v>4.682413287391279E-3</c:v>
                </c:pt>
                <c:pt idx="272">
                  <c:v>-8.3399513368920628E-3</c:v>
                </c:pt>
                <c:pt idx="273">
                  <c:v>-1.8592248607818943E-2</c:v>
                </c:pt>
                <c:pt idx="274">
                  <c:v>-1.5414865756891065E-3</c:v>
                </c:pt>
                <c:pt idx="275">
                  <c:v>-7.1813666099668503E-3</c:v>
                </c:pt>
                <c:pt idx="276">
                  <c:v>1.8901961253937911E-2</c:v>
                </c:pt>
                <c:pt idx="277">
                  <c:v>-8.7163675322001165E-3</c:v>
                </c:pt>
                <c:pt idx="278">
                  <c:v>2.2810290488607784E-4</c:v>
                </c:pt>
                <c:pt idx="279">
                  <c:v>-6.3268576172832158E-3</c:v>
                </c:pt>
                <c:pt idx="280">
                  <c:v>-2.6064229439840013E-2</c:v>
                </c:pt>
                <c:pt idx="281">
                  <c:v>-2.2539209491869792E-2</c:v>
                </c:pt>
                <c:pt idx="282">
                  <c:v>3.3492165433012229E-3</c:v>
                </c:pt>
                <c:pt idx="283">
                  <c:v>-4.2314673873531695E-3</c:v>
                </c:pt>
                <c:pt idx="284">
                  <c:v>1.0896556717171114E-2</c:v>
                </c:pt>
                <c:pt idx="285">
                  <c:v>1.2884966270412157E-3</c:v>
                </c:pt>
                <c:pt idx="286">
                  <c:v>6.1329338128162303E-3</c:v>
                </c:pt>
                <c:pt idx="287">
                  <c:v>-5.5040214390631951E-3</c:v>
                </c:pt>
                <c:pt idx="288">
                  <c:v>4.2661619539030833E-3</c:v>
                </c:pt>
                <c:pt idx="289">
                  <c:v>-2.3252833680953849E-3</c:v>
                </c:pt>
                <c:pt idx="290">
                  <c:v>2.1399400251982264E-2</c:v>
                </c:pt>
                <c:pt idx="291">
                  <c:v>-9.0845471574833494E-3</c:v>
                </c:pt>
                <c:pt idx="292">
                  <c:v>2.0390125777412716E-2</c:v>
                </c:pt>
                <c:pt idx="293">
                  <c:v>1.7276702740193178E-3</c:v>
                </c:pt>
                <c:pt idx="294">
                  <c:v>4.8985699047312996E-3</c:v>
                </c:pt>
                <c:pt idx="295">
                  <c:v>1.2087542645194481E-2</c:v>
                </c:pt>
                <c:pt idx="296">
                  <c:v>1.8563836575799198E-3</c:v>
                </c:pt>
                <c:pt idx="297">
                  <c:v>1.7737928322202442E-2</c:v>
                </c:pt>
                <c:pt idx="298">
                  <c:v>1.4772225237147626E-2</c:v>
                </c:pt>
                <c:pt idx="299">
                  <c:v>-2.8970624424214538E-3</c:v>
                </c:pt>
                <c:pt idx="300">
                  <c:v>1.8847428434738869E-2</c:v>
                </c:pt>
                <c:pt idx="301">
                  <c:v>-5.824489596667798E-3</c:v>
                </c:pt>
                <c:pt idx="302">
                  <c:v>3.732630291782414E-4</c:v>
                </c:pt>
                <c:pt idx="303">
                  <c:v>-1.5922715454028927E-3</c:v>
                </c:pt>
                <c:pt idx="304">
                  <c:v>-1.5846930414264906E-2</c:v>
                </c:pt>
                <c:pt idx="305">
                  <c:v>-1.6870557786635307E-2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DC5-BF83-EE2FD8CD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05632"/>
        <c:axId val="292406112"/>
      </c:scatterChart>
      <c:valAx>
        <c:axId val="292405632"/>
        <c:scaling>
          <c:orientation val="minMax"/>
          <c:min val="365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406112"/>
        <c:crosses val="autoZero"/>
        <c:crossBetween val="midCat"/>
      </c:valAx>
      <c:valAx>
        <c:axId val="2924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modelo MA(1)'!$B$1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'Ajuste modelo MA(1)'!$A$4:$A$309</c:f>
              <c:numCache>
                <c:formatCode>m/d/yyyy</c:formatCode>
                <c:ptCount val="30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  <c:pt idx="286">
                  <c:v>45292</c:v>
                </c:pt>
                <c:pt idx="287">
                  <c:v>45323</c:v>
                </c:pt>
                <c:pt idx="288">
                  <c:v>45352</c:v>
                </c:pt>
                <c:pt idx="289">
                  <c:v>45383</c:v>
                </c:pt>
                <c:pt idx="290">
                  <c:v>45413</c:v>
                </c:pt>
                <c:pt idx="291">
                  <c:v>45444</c:v>
                </c:pt>
                <c:pt idx="292">
                  <c:v>45474</c:v>
                </c:pt>
                <c:pt idx="293">
                  <c:v>45505</c:v>
                </c:pt>
                <c:pt idx="294">
                  <c:v>45536</c:v>
                </c:pt>
                <c:pt idx="295">
                  <c:v>45566</c:v>
                </c:pt>
                <c:pt idx="296">
                  <c:v>45597</c:v>
                </c:pt>
                <c:pt idx="297">
                  <c:v>45627</c:v>
                </c:pt>
                <c:pt idx="298">
                  <c:v>45658</c:v>
                </c:pt>
                <c:pt idx="299">
                  <c:v>45689</c:v>
                </c:pt>
                <c:pt idx="300">
                  <c:v>45717</c:v>
                </c:pt>
                <c:pt idx="301">
                  <c:v>45748</c:v>
                </c:pt>
                <c:pt idx="302">
                  <c:v>45778</c:v>
                </c:pt>
                <c:pt idx="303">
                  <c:v>45809</c:v>
                </c:pt>
                <c:pt idx="304">
                  <c:v>45839</c:v>
                </c:pt>
                <c:pt idx="305">
                  <c:v>45870</c:v>
                </c:pt>
              </c:numCache>
            </c:numRef>
          </c:xVal>
          <c:yVal>
            <c:numRef>
              <c:f>'Ajuste modelo MA(1)'!$B$4:$B$309</c:f>
              <c:numCache>
                <c:formatCode>0</c:formatCode>
                <c:ptCount val="306"/>
                <c:pt idx="0">
                  <c:v>360016</c:v>
                </c:pt>
                <c:pt idx="1">
                  <c:v>347538</c:v>
                </c:pt>
                <c:pt idx="2">
                  <c:v>353750</c:v>
                </c:pt>
                <c:pt idx="3">
                  <c:v>341688</c:v>
                </c:pt>
                <c:pt idx="4">
                  <c:v>345190</c:v>
                </c:pt>
                <c:pt idx="5">
                  <c:v>330113</c:v>
                </c:pt>
                <c:pt idx="6">
                  <c:v>330000</c:v>
                </c:pt>
                <c:pt idx="7">
                  <c:v>330000</c:v>
                </c:pt>
                <c:pt idx="8">
                  <c:v>330000</c:v>
                </c:pt>
                <c:pt idx="9">
                  <c:v>330000</c:v>
                </c:pt>
                <c:pt idx="10">
                  <c:v>321671</c:v>
                </c:pt>
                <c:pt idx="11">
                  <c:v>291527</c:v>
                </c:pt>
                <c:pt idx="12">
                  <c:v>297145</c:v>
                </c:pt>
                <c:pt idx="13">
                  <c:v>313350</c:v>
                </c:pt>
                <c:pt idx="14">
                  <c:v>339956</c:v>
                </c:pt>
                <c:pt idx="15">
                  <c:v>294696</c:v>
                </c:pt>
                <c:pt idx="16">
                  <c:v>280161</c:v>
                </c:pt>
                <c:pt idx="17">
                  <c:v>283710</c:v>
                </c:pt>
                <c:pt idx="18">
                  <c:v>287563</c:v>
                </c:pt>
                <c:pt idx="19">
                  <c:v>260782</c:v>
                </c:pt>
                <c:pt idx="20">
                  <c:v>274963</c:v>
                </c:pt>
                <c:pt idx="21">
                  <c:v>269964</c:v>
                </c:pt>
                <c:pt idx="22">
                  <c:v>276480</c:v>
                </c:pt>
                <c:pt idx="23">
                  <c:v>270960</c:v>
                </c:pt>
                <c:pt idx="24">
                  <c:v>296859</c:v>
                </c:pt>
                <c:pt idx="25">
                  <c:v>307892</c:v>
                </c:pt>
                <c:pt idx="26">
                  <c:v>284464</c:v>
                </c:pt>
                <c:pt idx="27">
                  <c:v>277875</c:v>
                </c:pt>
                <c:pt idx="28">
                  <c:v>264823</c:v>
                </c:pt>
                <c:pt idx="29">
                  <c:v>260185</c:v>
                </c:pt>
                <c:pt idx="30">
                  <c:v>302300</c:v>
                </c:pt>
                <c:pt idx="31">
                  <c:v>311722</c:v>
                </c:pt>
                <c:pt idx="32">
                  <c:v>322517</c:v>
                </c:pt>
                <c:pt idx="33">
                  <c:v>285694</c:v>
                </c:pt>
                <c:pt idx="34">
                  <c:v>323837.5</c:v>
                </c:pt>
                <c:pt idx="35">
                  <c:v>320897.32142857142</c:v>
                </c:pt>
                <c:pt idx="36">
                  <c:v>299592.74193548388</c:v>
                </c:pt>
                <c:pt idx="37">
                  <c:v>312583.33333333331</c:v>
                </c:pt>
                <c:pt idx="38">
                  <c:v>314217.74193548388</c:v>
                </c:pt>
                <c:pt idx="39">
                  <c:v>290500</c:v>
                </c:pt>
                <c:pt idx="40">
                  <c:v>319354.83870967739</c:v>
                </c:pt>
                <c:pt idx="41">
                  <c:v>300725.80645161291</c:v>
                </c:pt>
                <c:pt idx="42">
                  <c:v>308633.33333333331</c:v>
                </c:pt>
                <c:pt idx="43">
                  <c:v>296229.83870967739</c:v>
                </c:pt>
                <c:pt idx="44">
                  <c:v>298533.33333333331</c:v>
                </c:pt>
                <c:pt idx="45">
                  <c:v>304540.32258064515</c:v>
                </c:pt>
                <c:pt idx="46">
                  <c:v>334391.12903225806</c:v>
                </c:pt>
                <c:pt idx="47">
                  <c:v>334857.75862068968</c:v>
                </c:pt>
                <c:pt idx="48">
                  <c:v>342669.3548387097</c:v>
                </c:pt>
                <c:pt idx="49">
                  <c:v>327254.16666666669</c:v>
                </c:pt>
                <c:pt idx="50">
                  <c:v>346229.83870967739</c:v>
                </c:pt>
                <c:pt idx="51">
                  <c:v>379407.66666666669</c:v>
                </c:pt>
                <c:pt idx="52">
                  <c:v>320314.51612903224</c:v>
                </c:pt>
                <c:pt idx="53">
                  <c:v>317887.09677419357</c:v>
                </c:pt>
                <c:pt idx="54">
                  <c:v>351520.83333333331</c:v>
                </c:pt>
                <c:pt idx="55">
                  <c:v>351024.19354838709</c:v>
                </c:pt>
                <c:pt idx="56">
                  <c:v>388120.83333333331</c:v>
                </c:pt>
                <c:pt idx="57">
                  <c:v>422786.29032258067</c:v>
                </c:pt>
                <c:pt idx="58">
                  <c:v>417661.29032258067</c:v>
                </c:pt>
                <c:pt idx="59">
                  <c:v>484334.82142857142</c:v>
                </c:pt>
                <c:pt idx="60">
                  <c:v>558592.74193548388</c:v>
                </c:pt>
                <c:pt idx="61">
                  <c:v>518929.16666666669</c:v>
                </c:pt>
                <c:pt idx="62">
                  <c:v>503161.29032258067</c:v>
                </c:pt>
                <c:pt idx="63">
                  <c:v>464250</c:v>
                </c:pt>
                <c:pt idx="64">
                  <c:v>414729.83870967739</c:v>
                </c:pt>
                <c:pt idx="65">
                  <c:v>410842.74193548388</c:v>
                </c:pt>
                <c:pt idx="66">
                  <c:v>383387.5</c:v>
                </c:pt>
                <c:pt idx="67">
                  <c:v>430415.32258064515</c:v>
                </c:pt>
                <c:pt idx="68">
                  <c:v>450658.33333333331</c:v>
                </c:pt>
                <c:pt idx="69">
                  <c:v>447875</c:v>
                </c:pt>
                <c:pt idx="70">
                  <c:v>525205.6451612903</c:v>
                </c:pt>
                <c:pt idx="71">
                  <c:v>476200.89285714284</c:v>
                </c:pt>
                <c:pt idx="72">
                  <c:v>445254.03225806454</c:v>
                </c:pt>
                <c:pt idx="73">
                  <c:v>467945.83333333331</c:v>
                </c:pt>
                <c:pt idx="74">
                  <c:v>457887.09677419357</c:v>
                </c:pt>
                <c:pt idx="75">
                  <c:v>449379.16666666669</c:v>
                </c:pt>
                <c:pt idx="76">
                  <c:v>451754.03225806454</c:v>
                </c:pt>
                <c:pt idx="77">
                  <c:v>461024.19354838709</c:v>
                </c:pt>
                <c:pt idx="78">
                  <c:v>441820.83333333331</c:v>
                </c:pt>
                <c:pt idx="79">
                  <c:v>429120.96774193546</c:v>
                </c:pt>
                <c:pt idx="80">
                  <c:v>475658.33333333331</c:v>
                </c:pt>
                <c:pt idx="81">
                  <c:v>509866.93548387097</c:v>
                </c:pt>
                <c:pt idx="82">
                  <c:v>477403.22580645164</c:v>
                </c:pt>
                <c:pt idx="83">
                  <c:v>471285.71428571426</c:v>
                </c:pt>
                <c:pt idx="84">
                  <c:v>440387.09677419357</c:v>
                </c:pt>
                <c:pt idx="85">
                  <c:v>424708.33333333331</c:v>
                </c:pt>
                <c:pt idx="86">
                  <c:v>407157.25806451612</c:v>
                </c:pt>
                <c:pt idx="87">
                  <c:v>425562.5</c:v>
                </c:pt>
                <c:pt idx="88">
                  <c:v>417870.96774193546</c:v>
                </c:pt>
                <c:pt idx="89">
                  <c:v>449963.70967741933</c:v>
                </c:pt>
                <c:pt idx="90">
                  <c:v>483641.66666666669</c:v>
                </c:pt>
                <c:pt idx="91">
                  <c:v>496407.25806451612</c:v>
                </c:pt>
                <c:pt idx="92">
                  <c:v>489550</c:v>
                </c:pt>
                <c:pt idx="93">
                  <c:v>505612.90322580643</c:v>
                </c:pt>
                <c:pt idx="94">
                  <c:v>501520.16129032261</c:v>
                </c:pt>
                <c:pt idx="95">
                  <c:v>544293.10344827583</c:v>
                </c:pt>
                <c:pt idx="96">
                  <c:v>494048.38709677418</c:v>
                </c:pt>
                <c:pt idx="97">
                  <c:v>439908.33333333331</c:v>
                </c:pt>
                <c:pt idx="98">
                  <c:v>435076.61290322582</c:v>
                </c:pt>
                <c:pt idx="99">
                  <c:v>455125</c:v>
                </c:pt>
                <c:pt idx="100">
                  <c:v>463806.45161290321</c:v>
                </c:pt>
                <c:pt idx="101">
                  <c:v>499935.48387096776</c:v>
                </c:pt>
                <c:pt idx="102">
                  <c:v>542379.16666666663</c:v>
                </c:pt>
                <c:pt idx="103">
                  <c:v>515869.3548387097</c:v>
                </c:pt>
                <c:pt idx="104">
                  <c:v>523920.83333333331</c:v>
                </c:pt>
                <c:pt idx="105">
                  <c:v>509229.83870967739</c:v>
                </c:pt>
                <c:pt idx="106">
                  <c:v>570741.93548387091</c:v>
                </c:pt>
                <c:pt idx="107">
                  <c:v>638629.46428571432</c:v>
                </c:pt>
                <c:pt idx="108">
                  <c:v>660395.16129032255</c:v>
                </c:pt>
                <c:pt idx="109">
                  <c:v>765395.83333333337</c:v>
                </c:pt>
                <c:pt idx="110">
                  <c:v>835197.58064516133</c:v>
                </c:pt>
                <c:pt idx="111">
                  <c:v>666450</c:v>
                </c:pt>
                <c:pt idx="112">
                  <c:v>642282.25806451612</c:v>
                </c:pt>
                <c:pt idx="113">
                  <c:v>672516.12903225806</c:v>
                </c:pt>
                <c:pt idx="114">
                  <c:v>613787.5</c:v>
                </c:pt>
                <c:pt idx="115">
                  <c:v>565701.61290322582</c:v>
                </c:pt>
                <c:pt idx="116">
                  <c:v>591575</c:v>
                </c:pt>
                <c:pt idx="117">
                  <c:v>673116.93548387091</c:v>
                </c:pt>
                <c:pt idx="118">
                  <c:v>716729.83870967745</c:v>
                </c:pt>
                <c:pt idx="119">
                  <c:v>678531.25</c:v>
                </c:pt>
                <c:pt idx="120">
                  <c:v>688281.45161290327</c:v>
                </c:pt>
                <c:pt idx="121">
                  <c:v>660179.16666666663</c:v>
                </c:pt>
                <c:pt idx="122">
                  <c:v>676951.61290322582</c:v>
                </c:pt>
                <c:pt idx="123">
                  <c:v>750262.5</c:v>
                </c:pt>
                <c:pt idx="124">
                  <c:v>810629.03225806449</c:v>
                </c:pt>
                <c:pt idx="125">
                  <c:v>834798.38709677418</c:v>
                </c:pt>
                <c:pt idx="126">
                  <c:v>801608.33333333337</c:v>
                </c:pt>
                <c:pt idx="127">
                  <c:v>751221.77419354836</c:v>
                </c:pt>
                <c:pt idx="128">
                  <c:v>790295.83333333337</c:v>
                </c:pt>
                <c:pt idx="129">
                  <c:v>896588.70967741939</c:v>
                </c:pt>
                <c:pt idx="130">
                  <c:v>948322.58064516133</c:v>
                </c:pt>
                <c:pt idx="131">
                  <c:v>1024314.2857142857</c:v>
                </c:pt>
                <c:pt idx="132">
                  <c:v>1079008.064516129</c:v>
                </c:pt>
                <c:pt idx="133">
                  <c:v>1070911.5</c:v>
                </c:pt>
                <c:pt idx="134">
                  <c:v>1021802.9032258064</c:v>
                </c:pt>
                <c:pt idx="135">
                  <c:v>965116.66666666663</c:v>
                </c:pt>
                <c:pt idx="136">
                  <c:v>931451.61290322582</c:v>
                </c:pt>
                <c:pt idx="137">
                  <c:v>963077.41935483867</c:v>
                </c:pt>
                <c:pt idx="138">
                  <c:v>975683.33333333337</c:v>
                </c:pt>
                <c:pt idx="139">
                  <c:v>909088.70967741939</c:v>
                </c:pt>
                <c:pt idx="140">
                  <c:v>925595</c:v>
                </c:pt>
                <c:pt idx="141">
                  <c:v>897911.29032258061</c:v>
                </c:pt>
                <c:pt idx="142">
                  <c:v>874862.90322580643</c:v>
                </c:pt>
                <c:pt idx="143">
                  <c:v>826219.82758620684</c:v>
                </c:pt>
                <c:pt idx="144">
                  <c:v>727564.51612903224</c:v>
                </c:pt>
                <c:pt idx="145">
                  <c:v>703033.33333333337</c:v>
                </c:pt>
                <c:pt idx="146">
                  <c:v>670334.67741935479</c:v>
                </c:pt>
                <c:pt idx="147">
                  <c:v>592504.16666666663</c:v>
                </c:pt>
                <c:pt idx="148">
                  <c:v>648096.77419354836</c:v>
                </c:pt>
                <c:pt idx="149">
                  <c:v>611620.96774193551</c:v>
                </c:pt>
                <c:pt idx="150">
                  <c:v>623425</c:v>
                </c:pt>
                <c:pt idx="151">
                  <c:v>589463.70967741939</c:v>
                </c:pt>
                <c:pt idx="152">
                  <c:v>538683.33333333337</c:v>
                </c:pt>
                <c:pt idx="153">
                  <c:v>521262.09677419357</c:v>
                </c:pt>
                <c:pt idx="154">
                  <c:v>527979.83870967745</c:v>
                </c:pt>
                <c:pt idx="155">
                  <c:v>504406.25</c:v>
                </c:pt>
                <c:pt idx="156">
                  <c:v>512520.16129032261</c:v>
                </c:pt>
                <c:pt idx="157">
                  <c:v>515554.16666666669</c:v>
                </c:pt>
                <c:pt idx="158">
                  <c:v>511000</c:v>
                </c:pt>
                <c:pt idx="159">
                  <c:v>476450</c:v>
                </c:pt>
                <c:pt idx="160">
                  <c:v>467209.67741935485</c:v>
                </c:pt>
                <c:pt idx="161">
                  <c:v>452133.06451612903</c:v>
                </c:pt>
                <c:pt idx="162">
                  <c:v>435562.5</c:v>
                </c:pt>
                <c:pt idx="163">
                  <c:v>407205.6451612903</c:v>
                </c:pt>
                <c:pt idx="164">
                  <c:v>384812.5</c:v>
                </c:pt>
                <c:pt idx="165">
                  <c:v>401649.19354838709</c:v>
                </c:pt>
                <c:pt idx="166">
                  <c:v>429661.29032258067</c:v>
                </c:pt>
                <c:pt idx="167">
                  <c:v>602312.5</c:v>
                </c:pt>
                <c:pt idx="168">
                  <c:v>758745.96774193551</c:v>
                </c:pt>
                <c:pt idx="169">
                  <c:v>796837.5</c:v>
                </c:pt>
                <c:pt idx="170">
                  <c:v>743899.19354838715</c:v>
                </c:pt>
                <c:pt idx="171">
                  <c:v>664916.66666666663</c:v>
                </c:pt>
                <c:pt idx="172">
                  <c:v>644649.19354838715</c:v>
                </c:pt>
                <c:pt idx="173">
                  <c:v>715620.96774193551</c:v>
                </c:pt>
                <c:pt idx="174">
                  <c:v>715708.33333333337</c:v>
                </c:pt>
                <c:pt idx="175">
                  <c:v>805931.45161290327</c:v>
                </c:pt>
                <c:pt idx="176">
                  <c:v>771579.16666666663</c:v>
                </c:pt>
                <c:pt idx="177">
                  <c:v>781745.96774193551</c:v>
                </c:pt>
                <c:pt idx="178">
                  <c:v>768548.38709677418</c:v>
                </c:pt>
                <c:pt idx="179">
                  <c:v>724982.14285714284</c:v>
                </c:pt>
                <c:pt idx="180">
                  <c:v>684923.38709677418</c:v>
                </c:pt>
                <c:pt idx="181">
                  <c:v>687370.83333333337</c:v>
                </c:pt>
                <c:pt idx="182">
                  <c:v>631318.54838709673</c:v>
                </c:pt>
                <c:pt idx="183">
                  <c:v>671900</c:v>
                </c:pt>
                <c:pt idx="184">
                  <c:v>678778.22580645164</c:v>
                </c:pt>
                <c:pt idx="185">
                  <c:v>772657.25806451612</c:v>
                </c:pt>
                <c:pt idx="186">
                  <c:v>718670.83333333337</c:v>
                </c:pt>
                <c:pt idx="187">
                  <c:v>733637.09677419357</c:v>
                </c:pt>
                <c:pt idx="188">
                  <c:v>735033.33333333337</c:v>
                </c:pt>
                <c:pt idx="189">
                  <c:v>789258.06451612909</c:v>
                </c:pt>
                <c:pt idx="190">
                  <c:v>787528.22580645164</c:v>
                </c:pt>
                <c:pt idx="191">
                  <c:v>791775.86206896557</c:v>
                </c:pt>
                <c:pt idx="192">
                  <c:v>799129.03225806449</c:v>
                </c:pt>
                <c:pt idx="193">
                  <c:v>756366.66666666663</c:v>
                </c:pt>
                <c:pt idx="194">
                  <c:v>755322.58064516133</c:v>
                </c:pt>
                <c:pt idx="195">
                  <c:v>794433.33333333337</c:v>
                </c:pt>
                <c:pt idx="196">
                  <c:v>835516.12903225806</c:v>
                </c:pt>
                <c:pt idx="197">
                  <c:v>794032.25806451612</c:v>
                </c:pt>
                <c:pt idx="198">
                  <c:v>860866.66666666663</c:v>
                </c:pt>
                <c:pt idx="199">
                  <c:v>914612.90322580643</c:v>
                </c:pt>
                <c:pt idx="200">
                  <c:v>1007533.3333333334</c:v>
                </c:pt>
                <c:pt idx="201">
                  <c:v>860806.45161290327</c:v>
                </c:pt>
                <c:pt idx="202">
                  <c:v>883225.80645161285</c:v>
                </c:pt>
                <c:pt idx="203">
                  <c:v>859285.71428571432</c:v>
                </c:pt>
                <c:pt idx="204">
                  <c:v>850064.51612903224</c:v>
                </c:pt>
                <c:pt idx="205">
                  <c:v>804900</c:v>
                </c:pt>
                <c:pt idx="206">
                  <c:v>802516.12903225806</c:v>
                </c:pt>
                <c:pt idx="207">
                  <c:v>783400</c:v>
                </c:pt>
                <c:pt idx="208">
                  <c:v>849322.58064516133</c:v>
                </c:pt>
                <c:pt idx="209">
                  <c:v>851903.22580645164</c:v>
                </c:pt>
                <c:pt idx="210">
                  <c:v>813762.5</c:v>
                </c:pt>
                <c:pt idx="211">
                  <c:v>776919.3548387097</c:v>
                </c:pt>
                <c:pt idx="212">
                  <c:v>784504.16666666663</c:v>
                </c:pt>
                <c:pt idx="213">
                  <c:v>757967.74193548388</c:v>
                </c:pt>
                <c:pt idx="214">
                  <c:v>763903.22580645164</c:v>
                </c:pt>
                <c:pt idx="215">
                  <c:v>745031.25</c:v>
                </c:pt>
                <c:pt idx="216">
                  <c:v>729854.83870967745</c:v>
                </c:pt>
                <c:pt idx="217">
                  <c:v>715325</c:v>
                </c:pt>
                <c:pt idx="218">
                  <c:v>754209.67741935479</c:v>
                </c:pt>
                <c:pt idx="219">
                  <c:v>746400</c:v>
                </c:pt>
                <c:pt idx="220">
                  <c:v>717838.70967741939</c:v>
                </c:pt>
                <c:pt idx="221">
                  <c:v>705064.51612903224</c:v>
                </c:pt>
                <c:pt idx="222">
                  <c:v>686933.33333333337</c:v>
                </c:pt>
                <c:pt idx="223">
                  <c:v>796774.19354838715</c:v>
                </c:pt>
                <c:pt idx="224">
                  <c:v>804283.33333333337</c:v>
                </c:pt>
                <c:pt idx="225">
                  <c:v>727645.16129032255</c:v>
                </c:pt>
                <c:pt idx="226">
                  <c:v>727274.19354838715</c:v>
                </c:pt>
                <c:pt idx="227">
                  <c:v>708089.28571428568</c:v>
                </c:pt>
                <c:pt idx="228">
                  <c:v>690580.6451612903</c:v>
                </c:pt>
                <c:pt idx="229">
                  <c:v>680566.66666666663</c:v>
                </c:pt>
                <c:pt idx="230">
                  <c:v>724064.51612903224</c:v>
                </c:pt>
                <c:pt idx="231">
                  <c:v>779916.66666666663</c:v>
                </c:pt>
                <c:pt idx="232">
                  <c:v>796483.87096774194</c:v>
                </c:pt>
                <c:pt idx="233">
                  <c:v>798935.48387096776</c:v>
                </c:pt>
                <c:pt idx="234">
                  <c:v>815450</c:v>
                </c:pt>
                <c:pt idx="235">
                  <c:v>819580.6451612903</c:v>
                </c:pt>
                <c:pt idx="236">
                  <c:v>909600</c:v>
                </c:pt>
                <c:pt idx="237">
                  <c:v>999129.03225806449</c:v>
                </c:pt>
                <c:pt idx="238">
                  <c:v>886161.29032258061</c:v>
                </c:pt>
                <c:pt idx="239">
                  <c:v>909103.44827586203</c:v>
                </c:pt>
                <c:pt idx="240">
                  <c:v>1143193.5483870967</c:v>
                </c:pt>
                <c:pt idx="241">
                  <c:v>1175566.6666666667</c:v>
                </c:pt>
                <c:pt idx="242">
                  <c:v>1068870.9677419355</c:v>
                </c:pt>
                <c:pt idx="243">
                  <c:v>962800</c:v>
                </c:pt>
                <c:pt idx="244">
                  <c:v>1001451.6129032258</c:v>
                </c:pt>
                <c:pt idx="245">
                  <c:v>1143967.7419354839</c:v>
                </c:pt>
                <c:pt idx="246">
                  <c:v>1142233.3333333333</c:v>
                </c:pt>
                <c:pt idx="247">
                  <c:v>1052483.8709677418</c:v>
                </c:pt>
                <c:pt idx="248">
                  <c:v>1044700</c:v>
                </c:pt>
                <c:pt idx="249">
                  <c:v>1047677.4193548387</c:v>
                </c:pt>
                <c:pt idx="250">
                  <c:v>1073193.5483870967</c:v>
                </c:pt>
                <c:pt idx="251">
                  <c:v>1113535.7142857143</c:v>
                </c:pt>
                <c:pt idx="252">
                  <c:v>1156032.2580645161</c:v>
                </c:pt>
                <c:pt idx="253">
                  <c:v>1207433.3333333333</c:v>
                </c:pt>
                <c:pt idx="254">
                  <c:v>1385935.4838709678</c:v>
                </c:pt>
                <c:pt idx="255">
                  <c:v>1420800</c:v>
                </c:pt>
                <c:pt idx="256">
                  <c:v>1562741.935483871</c:v>
                </c:pt>
                <c:pt idx="257">
                  <c:v>1704806.4516129033</c:v>
                </c:pt>
                <c:pt idx="258">
                  <c:v>1712138</c:v>
                </c:pt>
                <c:pt idx="259">
                  <c:v>1784935.4838709678</c:v>
                </c:pt>
                <c:pt idx="260">
                  <c:v>1999655.1724137932</c:v>
                </c:pt>
                <c:pt idx="261">
                  <c:v>2116483.8709677421</c:v>
                </c:pt>
                <c:pt idx="262">
                  <c:v>2148333.3333333335</c:v>
                </c:pt>
                <c:pt idx="263">
                  <c:v>2213333.3333333335</c:v>
                </c:pt>
                <c:pt idx="264">
                  <c:v>1988774.1935483871</c:v>
                </c:pt>
                <c:pt idx="265">
                  <c:v>2027448.2758620689</c:v>
                </c:pt>
                <c:pt idx="266">
                  <c:v>2096733.33333333</c:v>
                </c:pt>
                <c:pt idx="267">
                  <c:v>2172233.3333333335</c:v>
                </c:pt>
                <c:pt idx="268">
                  <c:v>2250290.3225806453</c:v>
                </c:pt>
                <c:pt idx="269">
                  <c:v>2315548</c:v>
                </c:pt>
                <c:pt idx="270">
                  <c:v>2398966.6666666665</c:v>
                </c:pt>
                <c:pt idx="271">
                  <c:v>2277290</c:v>
                </c:pt>
                <c:pt idx="272">
                  <c:v>1990067</c:v>
                </c:pt>
                <c:pt idx="273">
                  <c:v>1933032</c:v>
                </c:pt>
                <c:pt idx="274">
                  <c:v>1838032</c:v>
                </c:pt>
                <c:pt idx="275">
                  <c:v>2075285.7142857143</c:v>
                </c:pt>
                <c:pt idx="276">
                  <c:v>1993129.0322580645</c:v>
                </c:pt>
                <c:pt idx="277">
                  <c:v>1978900</c:v>
                </c:pt>
                <c:pt idx="278">
                  <c:v>1895967.7419354839</c:v>
                </c:pt>
                <c:pt idx="279">
                  <c:v>1577900</c:v>
                </c:pt>
                <c:pt idx="280">
                  <c:v>1318774.1935483871</c:v>
                </c:pt>
                <c:pt idx="281">
                  <c:v>1319096.7741935484</c:v>
                </c:pt>
                <c:pt idx="282">
                  <c:v>1285967</c:v>
                </c:pt>
                <c:pt idx="283">
                  <c:v>1379065</c:v>
                </c:pt>
                <c:pt idx="284">
                  <c:v>1406448.2758620689</c:v>
                </c:pt>
                <c:pt idx="285">
                  <c:v>1468258.064516129</c:v>
                </c:pt>
                <c:pt idx="286">
                  <c:v>1423000</c:v>
                </c:pt>
                <c:pt idx="287">
                  <c:v>1456862</c:v>
                </c:pt>
                <c:pt idx="288">
                  <c:v>1440129.0322580645</c:v>
                </c:pt>
                <c:pt idx="289">
                  <c:v>1661933.3333333333</c:v>
                </c:pt>
                <c:pt idx="290">
                  <c:v>1596129.0322580645</c:v>
                </c:pt>
                <c:pt idx="291">
                  <c:v>1817033.3333333333</c:v>
                </c:pt>
                <c:pt idx="292">
                  <c:v>1876387</c:v>
                </c:pt>
                <c:pt idx="293">
                  <c:v>1943323</c:v>
                </c:pt>
                <c:pt idx="294">
                  <c:v>2120233.3333333335</c:v>
                </c:pt>
                <c:pt idx="295">
                  <c:v>2173290</c:v>
                </c:pt>
                <c:pt idx="296">
                  <c:v>2456566.6666666665</c:v>
                </c:pt>
                <c:pt idx="297">
                  <c:v>2764870.9677419355</c:v>
                </c:pt>
                <c:pt idx="298">
                  <c:v>2751258.0645161299</c:v>
                </c:pt>
                <c:pt idx="299">
                  <c:v>3118571.4285714286</c:v>
                </c:pt>
                <c:pt idx="300">
                  <c:v>3054451.6129032257</c:v>
                </c:pt>
                <c:pt idx="301">
                  <c:v>3044433.3333333335</c:v>
                </c:pt>
                <c:pt idx="302">
                  <c:v>3012759</c:v>
                </c:pt>
                <c:pt idx="303">
                  <c:v>2700567</c:v>
                </c:pt>
                <c:pt idx="304">
                  <c:v>2369903.2258064514</c:v>
                </c:pt>
                <c:pt idx="305">
                  <c:v>2758032.2580645164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D49-B8CB-A17D3F1FFC10}"/>
            </c:ext>
          </c:extLst>
        </c:ser>
        <c:ser>
          <c:idx val="1"/>
          <c:order val="1"/>
          <c:tx>
            <c:strRef>
              <c:f>'Ajuste modelo MA(1)'!$H$1</c:f>
              <c:strCache>
                <c:ptCount val="1"/>
                <c:pt idx="0">
                  <c:v>y ajustado escala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'Ajuste modelo MA(1)'!$A$4:$A$309</c:f>
              <c:numCache>
                <c:formatCode>m/d/yyyy</c:formatCode>
                <c:ptCount val="30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  <c:pt idx="286">
                  <c:v>45292</c:v>
                </c:pt>
                <c:pt idx="287">
                  <c:v>45323</c:v>
                </c:pt>
                <c:pt idx="288">
                  <c:v>45352</c:v>
                </c:pt>
                <c:pt idx="289">
                  <c:v>45383</c:v>
                </c:pt>
                <c:pt idx="290">
                  <c:v>45413</c:v>
                </c:pt>
                <c:pt idx="291">
                  <c:v>45444</c:v>
                </c:pt>
                <c:pt idx="292">
                  <c:v>45474</c:v>
                </c:pt>
                <c:pt idx="293">
                  <c:v>45505</c:v>
                </c:pt>
                <c:pt idx="294">
                  <c:v>45536</c:v>
                </c:pt>
                <c:pt idx="295">
                  <c:v>45566</c:v>
                </c:pt>
                <c:pt idx="296">
                  <c:v>45597</c:v>
                </c:pt>
                <c:pt idx="297">
                  <c:v>45627</c:v>
                </c:pt>
                <c:pt idx="298">
                  <c:v>45658</c:v>
                </c:pt>
                <c:pt idx="299">
                  <c:v>45689</c:v>
                </c:pt>
                <c:pt idx="300">
                  <c:v>45717</c:v>
                </c:pt>
                <c:pt idx="301">
                  <c:v>45748</c:v>
                </c:pt>
                <c:pt idx="302">
                  <c:v>45778</c:v>
                </c:pt>
                <c:pt idx="303">
                  <c:v>45809</c:v>
                </c:pt>
                <c:pt idx="304">
                  <c:v>45839</c:v>
                </c:pt>
                <c:pt idx="305">
                  <c:v>45870</c:v>
                </c:pt>
              </c:numCache>
            </c:numRef>
          </c:xVal>
          <c:yVal>
            <c:numRef>
              <c:f>'Ajuste modelo MA(1)'!$H$4:$H$309</c:f>
              <c:numCache>
                <c:formatCode>0</c:formatCode>
                <c:ptCount val="306"/>
                <c:pt idx="0">
                  <c:v>354298</c:v>
                </c:pt>
                <c:pt idx="1">
                  <c:v>360017.00235667336</c:v>
                </c:pt>
                <c:pt idx="2">
                  <c:v>347538.99448390031</c:v>
                </c:pt>
                <c:pt idx="3">
                  <c:v>353751.00342327368</c:v>
                </c:pt>
                <c:pt idx="4">
                  <c:v>341688.99441351678</c:v>
                </c:pt>
                <c:pt idx="5">
                  <c:v>345191.00232516613</c:v>
                </c:pt>
                <c:pt idx="6">
                  <c:v>330113.99311737623</c:v>
                </c:pt>
                <c:pt idx="7">
                  <c:v>330001.00096538139</c:v>
                </c:pt>
                <c:pt idx="8">
                  <c:v>330000.99985816743</c:v>
                </c:pt>
                <c:pt idx="9">
                  <c:v>330001.00002085109</c:v>
                </c:pt>
                <c:pt idx="10">
                  <c:v>330000.9999969349</c:v>
                </c:pt>
                <c:pt idx="11">
                  <c:v>321671.99624968518</c:v>
                </c:pt>
                <c:pt idx="12">
                  <c:v>291527.98618434824</c:v>
                </c:pt>
                <c:pt idx="13">
                  <c:v>297146.00486272393</c:v>
                </c:pt>
                <c:pt idx="14">
                  <c:v>313351.00711790426</c:v>
                </c:pt>
                <c:pt idx="15">
                  <c:v>339957.01099723106</c:v>
                </c:pt>
                <c:pt idx="16">
                  <c:v>294696.97764375393</c:v>
                </c:pt>
                <c:pt idx="17">
                  <c:v>280161.99589685927</c:v>
                </c:pt>
                <c:pt idx="18">
                  <c:v>283711.00245787646</c:v>
                </c:pt>
                <c:pt idx="19">
                  <c:v>287564.00162339013</c:v>
                </c:pt>
                <c:pt idx="20">
                  <c:v>260782.98549744301</c:v>
                </c:pt>
                <c:pt idx="21">
                  <c:v>274964.00998087064</c:v>
                </c:pt>
                <c:pt idx="22">
                  <c:v>269964.99585156899</c:v>
                </c:pt>
                <c:pt idx="23">
                  <c:v>276481.00412550505</c:v>
                </c:pt>
                <c:pt idx="24">
                  <c:v>270960.99643657269</c:v>
                </c:pt>
                <c:pt idx="25">
                  <c:v>296860.01404148003</c:v>
                </c:pt>
                <c:pt idx="26">
                  <c:v>307893.00332005252</c:v>
                </c:pt>
                <c:pt idx="27">
                  <c:v>284464.98795199854</c:v>
                </c:pt>
                <c:pt idx="28">
                  <c:v>277875.99833819951</c:v>
                </c:pt>
                <c:pt idx="29">
                  <c:v>264823.99319561821</c:v>
                </c:pt>
                <c:pt idx="30">
                  <c:v>260185.99840762385</c:v>
                </c:pt>
                <c:pt idx="31">
                  <c:v>302301.02253847104</c:v>
                </c:pt>
                <c:pt idx="32">
                  <c:v>311723.00123609701</c:v>
                </c:pt>
                <c:pt idx="33">
                  <c:v>322518.00483453501</c:v>
                </c:pt>
                <c:pt idx="34">
                  <c:v>285694.9816401914</c:v>
                </c:pt>
                <c:pt idx="35">
                  <c:v>323838.52137125708</c:v>
                </c:pt>
                <c:pt idx="36">
                  <c:v>320898.31698924373</c:v>
                </c:pt>
                <c:pt idx="37">
                  <c:v>299593.73253549181</c:v>
                </c:pt>
                <c:pt idx="38">
                  <c:v>312584.3409905553</c:v>
                </c:pt>
                <c:pt idx="39">
                  <c:v>314218.74158084119</c:v>
                </c:pt>
                <c:pt idx="40">
                  <c:v>290500.98858089594</c:v>
                </c:pt>
                <c:pt idx="41">
                  <c:v>319355.85444119159</c:v>
                </c:pt>
                <c:pt idx="42">
                  <c:v>300726.79538351193</c:v>
                </c:pt>
                <c:pt idx="43">
                  <c:v>308634.33879969252</c:v>
                </c:pt>
                <c:pt idx="44">
                  <c:v>296230.83190189744</c:v>
                </c:pt>
                <c:pt idx="45">
                  <c:v>298534.33547845267</c:v>
                </c:pt>
                <c:pt idx="46">
                  <c:v>304541.32519758854</c:v>
                </c:pt>
                <c:pt idx="47">
                  <c:v>334392.14248338743</c:v>
                </c:pt>
                <c:pt idx="48">
                  <c:v>334858.75686309027</c:v>
                </c:pt>
                <c:pt idx="49">
                  <c:v>342670.35849381157</c:v>
                </c:pt>
                <c:pt idx="50">
                  <c:v>327255.15939070203</c:v>
                </c:pt>
                <c:pt idx="51">
                  <c:v>346230.84811284544</c:v>
                </c:pt>
                <c:pt idx="52">
                  <c:v>379408.67881580797</c:v>
                </c:pt>
                <c:pt idx="53">
                  <c:v>320315.4898179411</c:v>
                </c:pt>
                <c:pt idx="54">
                  <c:v>317888.09957940044</c:v>
                </c:pt>
                <c:pt idx="55">
                  <c:v>351521.84780951182</c:v>
                </c:pt>
                <c:pt idx="56">
                  <c:v>351025.1912305018</c:v>
                </c:pt>
                <c:pt idx="57">
                  <c:v>388121.84855702613</c:v>
                </c:pt>
                <c:pt idx="58">
                  <c:v>422787.30073122447</c:v>
                </c:pt>
                <c:pt idx="59">
                  <c:v>417662.28701308969</c:v>
                </c:pt>
                <c:pt idx="60">
                  <c:v>484335.84393698059</c:v>
                </c:pt>
                <c:pt idx="61">
                  <c:v>558593.75978964823</c:v>
                </c:pt>
                <c:pt idx="62">
                  <c:v>518930.15332798805</c:v>
                </c:pt>
                <c:pt idx="63">
                  <c:v>503162.28776391718</c:v>
                </c:pt>
                <c:pt idx="64">
                  <c:v>464250.9886102915</c:v>
                </c:pt>
                <c:pt idx="65">
                  <c:v>414730.82392299041</c:v>
                </c:pt>
                <c:pt idx="66">
                  <c:v>410843.74274141272</c:v>
                </c:pt>
                <c:pt idx="67">
                  <c:v>383388.489767141</c:v>
                </c:pt>
                <c:pt idx="68">
                  <c:v>430416.34127373737</c:v>
                </c:pt>
                <c:pt idx="69">
                  <c:v>450659.33737491514</c:v>
                </c:pt>
                <c:pt idx="70">
                  <c:v>447875.99849750544</c:v>
                </c:pt>
                <c:pt idx="71">
                  <c:v>525206.66907736298</c:v>
                </c:pt>
                <c:pt idx="72">
                  <c:v>476201.87514297373</c:v>
                </c:pt>
                <c:pt idx="73">
                  <c:v>445255.02503396716</c:v>
                </c:pt>
                <c:pt idx="74">
                  <c:v>467946.8417412928</c:v>
                </c:pt>
                <c:pt idx="75">
                  <c:v>457888.09235887037</c:v>
                </c:pt>
                <c:pt idx="76">
                  <c:v>449380.16456229461</c:v>
                </c:pt>
                <c:pt idx="77">
                  <c:v>451755.03334313707</c:v>
                </c:pt>
                <c:pt idx="78">
                  <c:v>461025.19637892838</c:v>
                </c:pt>
                <c:pt idx="79">
                  <c:v>441821.82668575179</c:v>
                </c:pt>
                <c:pt idx="80">
                  <c:v>429121.96444051235</c:v>
                </c:pt>
                <c:pt idx="81">
                  <c:v>475659.3490773571</c:v>
                </c:pt>
                <c:pt idx="82">
                  <c:v>509867.943428064</c:v>
                </c:pt>
                <c:pt idx="83">
                  <c:v>477404.21503086499</c:v>
                </c:pt>
                <c:pt idx="84">
                  <c:v>471286.71398251614</c:v>
                </c:pt>
                <c:pt idx="85">
                  <c:v>440388.08689971518</c:v>
                </c:pt>
                <c:pt idx="86">
                  <c:v>424709.32947061269</c:v>
                </c:pt>
                <c:pt idx="87">
                  <c:v>407158.25244541687</c:v>
                </c:pt>
                <c:pt idx="88">
                  <c:v>425563.50735446159</c:v>
                </c:pt>
                <c:pt idx="89">
                  <c:v>417871.96399068745</c:v>
                </c:pt>
                <c:pt idx="90">
                  <c:v>449964.72117261053</c:v>
                </c:pt>
                <c:pt idx="91">
                  <c:v>483642.67563657166</c:v>
                </c:pt>
                <c:pt idx="92">
                  <c:v>496408.26058469189</c:v>
                </c:pt>
                <c:pt idx="93">
                  <c:v>489550.99758813274</c:v>
                </c:pt>
                <c:pt idx="94">
                  <c:v>505613.90833967045</c:v>
                </c:pt>
                <c:pt idx="95">
                  <c:v>501521.15934763913</c:v>
                </c:pt>
                <c:pt idx="96">
                  <c:v>544294.1158413745</c:v>
                </c:pt>
                <c:pt idx="97">
                  <c:v>494049.37117666955</c:v>
                </c:pt>
                <c:pt idx="98">
                  <c:v>439909.31873811316</c:v>
                </c:pt>
                <c:pt idx="99">
                  <c:v>435077.61344117636</c:v>
                </c:pt>
                <c:pt idx="100">
                  <c:v>455126.00656474207</c:v>
                </c:pt>
                <c:pt idx="101">
                  <c:v>463807.45343028789</c:v>
                </c:pt>
                <c:pt idx="102">
                  <c:v>499936.49468887283</c:v>
                </c:pt>
                <c:pt idx="103">
                  <c:v>542380.17711769044</c:v>
                </c:pt>
                <c:pt idx="104">
                  <c:v>515870.34598339116</c:v>
                </c:pt>
                <c:pt idx="105">
                  <c:v>523921.83692388947</c:v>
                </c:pt>
                <c:pt idx="106">
                  <c:v>509230.83401302912</c:v>
                </c:pt>
                <c:pt idx="107">
                  <c:v>570742.95309268415</c:v>
                </c:pt>
                <c:pt idx="108">
                  <c:v>638630.47833849746</c:v>
                </c:pt>
                <c:pt idx="109">
                  <c:v>660396.16416963411</c:v>
                </c:pt>
                <c:pt idx="110">
                  <c:v>765396.85482900369</c:v>
                </c:pt>
                <c:pt idx="111">
                  <c:v>835198.59039546107</c:v>
                </c:pt>
                <c:pt idx="112">
                  <c:v>666450.96598717396</c:v>
                </c:pt>
                <c:pt idx="113">
                  <c:v>642283.25772169232</c:v>
                </c:pt>
                <c:pt idx="114">
                  <c:v>672517.13586765761</c:v>
                </c:pt>
                <c:pt idx="115">
                  <c:v>613788.48566981778</c:v>
                </c:pt>
                <c:pt idx="116">
                  <c:v>565702.60308100074</c:v>
                </c:pt>
                <c:pt idx="117">
                  <c:v>591576.00805738487</c:v>
                </c:pt>
                <c:pt idx="118">
                  <c:v>673117.95344578836</c:v>
                </c:pt>
                <c:pt idx="119">
                  <c:v>716730.84534326068</c:v>
                </c:pt>
                <c:pt idx="120">
                  <c:v>678532.24101770669</c:v>
                </c:pt>
                <c:pt idx="121">
                  <c:v>688282.45504242752</c:v>
                </c:pt>
                <c:pt idx="122">
                  <c:v>660180.1600574</c:v>
                </c:pt>
                <c:pt idx="123">
                  <c:v>676952.61757691531</c:v>
                </c:pt>
                <c:pt idx="124">
                  <c:v>750263.51453420951</c:v>
                </c:pt>
                <c:pt idx="125">
                  <c:v>810630.04155581677</c:v>
                </c:pt>
                <c:pt idx="126">
                  <c:v>834799.39005951758</c:v>
                </c:pt>
                <c:pt idx="127">
                  <c:v>801609.32695507479</c:v>
                </c:pt>
                <c:pt idx="128">
                  <c:v>751222.7656279268</c:v>
                </c:pt>
                <c:pt idx="129">
                  <c:v>790296.84208986536</c:v>
                </c:pt>
                <c:pt idx="130">
                  <c:v>896589.72709568543</c:v>
                </c:pt>
                <c:pt idx="131">
                  <c:v>948323.58636937081</c:v>
                </c:pt>
                <c:pt idx="132">
                  <c:v>1024315.296261805</c:v>
                </c:pt>
                <c:pt idx="133">
                  <c:v>1079009.0706391912</c:v>
                </c:pt>
                <c:pt idx="134">
                  <c:v>1070912.4979974574</c:v>
                </c:pt>
                <c:pt idx="135">
                  <c:v>1021803.8966418395</c:v>
                </c:pt>
                <c:pt idx="136">
                  <c:v>965117.65927515132</c:v>
                </c:pt>
                <c:pt idx="137">
                  <c:v>931452.60878312704</c:v>
                </c:pt>
                <c:pt idx="138">
                  <c:v>963078.42488524609</c:v>
                </c:pt>
                <c:pt idx="139">
                  <c:v>975684.33443483827</c:v>
                </c:pt>
                <c:pt idx="140">
                  <c:v>909089.69917886204</c:v>
                </c:pt>
                <c:pt idx="141">
                  <c:v>925596.00420539605</c:v>
                </c:pt>
                <c:pt idx="142">
                  <c:v>897912.28525484016</c:v>
                </c:pt>
                <c:pt idx="143">
                  <c:v>874863.90015478304</c:v>
                </c:pt>
                <c:pt idx="144">
                  <c:v>826220.8196605877</c:v>
                </c:pt>
                <c:pt idx="145">
                  <c:v>727565.49875911197</c:v>
                </c:pt>
                <c:pt idx="146">
                  <c:v>703034.33087032556</c:v>
                </c:pt>
                <c:pt idx="147">
                  <c:v>670335.67080265249</c:v>
                </c:pt>
                <c:pt idx="148">
                  <c:v>592505.14964644029</c:v>
                </c:pt>
                <c:pt idx="149">
                  <c:v>648097.79002433037</c:v>
                </c:pt>
                <c:pt idx="150">
                  <c:v>611621.95697610057</c:v>
                </c:pt>
                <c:pt idx="151">
                  <c:v>623426.00441086735</c:v>
                </c:pt>
                <c:pt idx="152">
                  <c:v>589464.70083551831</c:v>
                </c:pt>
                <c:pt idx="153">
                  <c:v>538684.32146730216</c:v>
                </c:pt>
                <c:pt idx="154">
                  <c:v>521263.09370105172</c:v>
                </c:pt>
                <c:pt idx="155">
                  <c:v>527980.84104720503</c:v>
                </c:pt>
                <c:pt idx="156">
                  <c:v>504407.24296724354</c:v>
                </c:pt>
                <c:pt idx="157">
                  <c:v>512521.16467935406</c:v>
                </c:pt>
                <c:pt idx="158">
                  <c:v>515555.16703703161</c:v>
                </c:pt>
                <c:pt idx="159">
                  <c:v>511000.99864218989</c:v>
                </c:pt>
                <c:pt idx="160">
                  <c:v>476450.98995947948</c:v>
                </c:pt>
                <c:pt idx="161">
                  <c:v>467210.67602480215</c:v>
                </c:pt>
                <c:pt idx="162">
                  <c:v>452134.05991007405</c:v>
                </c:pt>
                <c:pt idx="163">
                  <c:v>435563.49520148459</c:v>
                </c:pt>
                <c:pt idx="164">
                  <c:v>407206.63601442362</c:v>
                </c:pt>
                <c:pt idx="165">
                  <c:v>384813.49306033552</c:v>
                </c:pt>
                <c:pt idx="166">
                  <c:v>401650.20089387993</c:v>
                </c:pt>
                <c:pt idx="167">
                  <c:v>429662.29919634771</c:v>
                </c:pt>
                <c:pt idx="168">
                  <c:v>602313.54954302392</c:v>
                </c:pt>
                <c:pt idx="169">
                  <c:v>758746.99493793235</c:v>
                </c:pt>
                <c:pt idx="170">
                  <c:v>796838.50326150178</c:v>
                </c:pt>
                <c:pt idx="171">
                  <c:v>743900.18301999266</c:v>
                </c:pt>
                <c:pt idx="172">
                  <c:v>664917.65183381177</c:v>
                </c:pt>
                <c:pt idx="173">
                  <c:v>644650.19119746808</c:v>
                </c:pt>
                <c:pt idx="174">
                  <c:v>715621.98356513144</c:v>
                </c:pt>
                <c:pt idx="175">
                  <c:v>715709.33104609908</c:v>
                </c:pt>
                <c:pt idx="176">
                  <c:v>805932.46956140082</c:v>
                </c:pt>
                <c:pt idx="177">
                  <c:v>771580.15768894507</c:v>
                </c:pt>
                <c:pt idx="178">
                  <c:v>781746.97099721932</c:v>
                </c:pt>
                <c:pt idx="179">
                  <c:v>768549.38412059413</c:v>
                </c:pt>
                <c:pt idx="180">
                  <c:v>724983.13474993035</c:v>
                </c:pt>
                <c:pt idx="181">
                  <c:v>684924.37996347004</c:v>
                </c:pt>
                <c:pt idx="182">
                  <c:v>687371.83491127146</c:v>
                </c:pt>
                <c:pt idx="183">
                  <c:v>631319.53573176847</c:v>
                </c:pt>
                <c:pt idx="184">
                  <c:v>671901.01109120774</c:v>
                </c:pt>
                <c:pt idx="185">
                  <c:v>678779.22568221262</c:v>
                </c:pt>
                <c:pt idx="186">
                  <c:v>772658.27730813937</c:v>
                </c:pt>
                <c:pt idx="187">
                  <c:v>718671.81997391349</c:v>
                </c:pt>
                <c:pt idx="188">
                  <c:v>733638.10179364344</c:v>
                </c:pt>
                <c:pt idx="189">
                  <c:v>735034.33287692431</c:v>
                </c:pt>
                <c:pt idx="190">
                  <c:v>789259.07510196604</c:v>
                </c:pt>
                <c:pt idx="191">
                  <c:v>787529.22393772309</c:v>
                </c:pt>
                <c:pt idx="192">
                  <c:v>791776.86313522689</c:v>
                </c:pt>
                <c:pt idx="193">
                  <c:v>799130.03346100962</c:v>
                </c:pt>
                <c:pt idx="194">
                  <c:v>756367.65843953448</c:v>
                </c:pt>
                <c:pt idx="195">
                  <c:v>755323.58165700524</c:v>
                </c:pt>
                <c:pt idx="196">
                  <c:v>794434.34063234716</c:v>
                </c:pt>
                <c:pt idx="197">
                  <c:v>835517.13539518311</c:v>
                </c:pt>
                <c:pt idx="198">
                  <c:v>794033.24968140724</c:v>
                </c:pt>
                <c:pt idx="199">
                  <c:v>860867.67987047369</c:v>
                </c:pt>
                <c:pt idx="200">
                  <c:v>914613.9102244348</c:v>
                </c:pt>
                <c:pt idx="201">
                  <c:v>1007534.3466192426</c:v>
                </c:pt>
                <c:pt idx="202">
                  <c:v>860807.42684810888</c:v>
                </c:pt>
                <c:pt idx="203">
                  <c:v>883226.81394535967</c:v>
                </c:pt>
                <c:pt idx="204">
                  <c:v>859286.70916193805</c:v>
                </c:pt>
                <c:pt idx="205">
                  <c:v>850065.51529849169</c:v>
                </c:pt>
                <c:pt idx="206">
                  <c:v>804900.99212794076</c:v>
                </c:pt>
                <c:pt idx="207">
                  <c:v>802517.12975827733</c:v>
                </c:pt>
                <c:pt idx="208">
                  <c:v>783400.99635601521</c:v>
                </c:pt>
                <c:pt idx="209">
                  <c:v>849323.59313613409</c:v>
                </c:pt>
                <c:pt idx="210">
                  <c:v>851904.22442858049</c:v>
                </c:pt>
                <c:pt idx="211">
                  <c:v>813763.4934907204</c:v>
                </c:pt>
                <c:pt idx="212">
                  <c:v>776920.34900498029</c:v>
                </c:pt>
                <c:pt idx="213">
                  <c:v>784505.16895750933</c:v>
                </c:pt>
                <c:pt idx="214">
                  <c:v>757968.73655521579</c:v>
                </c:pt>
                <c:pt idx="215">
                  <c:v>763904.22774801066</c:v>
                </c:pt>
                <c:pt idx="216">
                  <c:v>745032.24604550959</c:v>
                </c:pt>
                <c:pt idx="217">
                  <c:v>729855.83626978775</c:v>
                </c:pt>
                <c:pt idx="218">
                  <c:v>715325.99740649527</c:v>
                </c:pt>
                <c:pt idx="219">
                  <c:v>754210.68561571732</c:v>
                </c:pt>
                <c:pt idx="220">
                  <c:v>746400.99727368017</c:v>
                </c:pt>
                <c:pt idx="221">
                  <c:v>717839.70435747562</c:v>
                </c:pt>
                <c:pt idx="222">
                  <c:v>705065.51427539927</c:v>
                </c:pt>
                <c:pt idx="223">
                  <c:v>686934.32978273521</c:v>
                </c:pt>
                <c:pt idx="224">
                  <c:v>796775.21612749714</c:v>
                </c:pt>
                <c:pt idx="225">
                  <c:v>804284.33143183438</c:v>
                </c:pt>
                <c:pt idx="226">
                  <c:v>727646.14695357275</c:v>
                </c:pt>
                <c:pt idx="227">
                  <c:v>727275.19559827831</c:v>
                </c:pt>
                <c:pt idx="228">
                  <c:v>708090.2814923923</c:v>
                </c:pt>
                <c:pt idx="229">
                  <c:v>690581.64210739185</c:v>
                </c:pt>
                <c:pt idx="230">
                  <c:v>680567.66497049155</c:v>
                </c:pt>
                <c:pt idx="231">
                  <c:v>724065.52552983735</c:v>
                </c:pt>
                <c:pt idx="232">
                  <c:v>779917.67625999404</c:v>
                </c:pt>
                <c:pt idx="233">
                  <c:v>796484.87265557807</c:v>
                </c:pt>
                <c:pt idx="234">
                  <c:v>798936.48407486337</c:v>
                </c:pt>
                <c:pt idx="235">
                  <c:v>815451.00298207498</c:v>
                </c:pt>
                <c:pt idx="236">
                  <c:v>819581.64546637004</c:v>
                </c:pt>
                <c:pt idx="237">
                  <c:v>909601.01539159392</c:v>
                </c:pt>
                <c:pt idx="238">
                  <c:v>999130.04387996276</c:v>
                </c:pt>
                <c:pt idx="239">
                  <c:v>886162.27117197274</c:v>
                </c:pt>
                <c:pt idx="240">
                  <c:v>909104.45489744016</c:v>
                </c:pt>
                <c:pt idx="241">
                  <c:v>1143194.5816387597</c:v>
                </c:pt>
                <c:pt idx="242">
                  <c:v>1175567.6659633447</c:v>
                </c:pt>
                <c:pt idx="243">
                  <c:v>1068871.9539546231</c:v>
                </c:pt>
                <c:pt idx="244">
                  <c:v>962800.98676585138</c:v>
                </c:pt>
                <c:pt idx="245">
                  <c:v>1001452.620677638</c:v>
                </c:pt>
                <c:pt idx="246">
                  <c:v>1143968.7605264278</c:v>
                </c:pt>
                <c:pt idx="247">
                  <c:v>1142234.3304068071</c:v>
                </c:pt>
                <c:pt idx="248">
                  <c:v>1052484.8594362058</c:v>
                </c:pt>
                <c:pt idx="249">
                  <c:v>1044701.0006139635</c:v>
                </c:pt>
                <c:pt idx="250">
                  <c:v>1047678.4196830251</c:v>
                </c:pt>
                <c:pt idx="251">
                  <c:v>1073194.55188223</c:v>
                </c:pt>
                <c:pt idx="252">
                  <c:v>1113536.719209421</c:v>
                </c:pt>
                <c:pt idx="253">
                  <c:v>1156033.262859616</c:v>
                </c:pt>
                <c:pt idx="254">
                  <c:v>1207434.3390413404</c:v>
                </c:pt>
                <c:pt idx="255">
                  <c:v>1385936.5034924287</c:v>
                </c:pt>
                <c:pt idx="256">
                  <c:v>1420801.000796072</c:v>
                </c:pt>
                <c:pt idx="257">
                  <c:v>1562742.9494612883</c:v>
                </c:pt>
                <c:pt idx="258">
                  <c:v>1704807.4624208582</c:v>
                </c:pt>
                <c:pt idx="259">
                  <c:v>1712138.9990510261</c:v>
                </c:pt>
                <c:pt idx="260">
                  <c:v>1784936.4901511616</c:v>
                </c:pt>
                <c:pt idx="261">
                  <c:v>1999656.1883167129</c:v>
                </c:pt>
                <c:pt idx="262">
                  <c:v>2116484.8770134756</c:v>
                </c:pt>
                <c:pt idx="263">
                  <c:v>2148334.334643764</c:v>
                </c:pt>
                <c:pt idx="264">
                  <c:v>2213334.3375312905</c:v>
                </c:pt>
                <c:pt idx="265">
                  <c:v>1988775.1773391482</c:v>
                </c:pt>
                <c:pt idx="266">
                  <c:v>2027449.2811092187</c:v>
                </c:pt>
                <c:pt idx="267">
                  <c:v>2096734.3375123029</c:v>
                </c:pt>
                <c:pt idx="268">
                  <c:v>2172234.3379310025</c:v>
                </c:pt>
                <c:pt idx="269">
                  <c:v>2250291.3271061485</c:v>
                </c:pt>
                <c:pt idx="270">
                  <c:v>2315549.0035448289</c:v>
                </c:pt>
                <c:pt idx="271">
                  <c:v>2398967.6713600596</c:v>
                </c:pt>
                <c:pt idx="272">
                  <c:v>2277290.9916947298</c:v>
                </c:pt>
                <c:pt idx="273">
                  <c:v>1990067.981579521</c:v>
                </c:pt>
                <c:pt idx="274">
                  <c:v>1933032.998459701</c:v>
                </c:pt>
                <c:pt idx="275">
                  <c:v>1838032.9928443579</c:v>
                </c:pt>
                <c:pt idx="276">
                  <c:v>2075286.7333674484</c:v>
                </c:pt>
                <c:pt idx="277">
                  <c:v>1993130.0235795744</c:v>
                </c:pt>
                <c:pt idx="278">
                  <c:v>1978901.0002281289</c:v>
                </c:pt>
                <c:pt idx="279">
                  <c:v>1895968.7356285986</c:v>
                </c:pt>
                <c:pt idx="280">
                  <c:v>1577900.9742725107</c:v>
                </c:pt>
                <c:pt idx="281">
                  <c:v>1318775.171261288</c:v>
                </c:pt>
                <c:pt idx="282">
                  <c:v>1319097.7775483797</c:v>
                </c:pt>
                <c:pt idx="283">
                  <c:v>1285967.9957774726</c:v>
                </c:pt>
                <c:pt idx="284">
                  <c:v>1379066.0109561405</c:v>
                </c:pt>
                <c:pt idx="285">
                  <c:v>1406449.277151396</c:v>
                </c:pt>
                <c:pt idx="286">
                  <c:v>1468259.0706679078</c:v>
                </c:pt>
                <c:pt idx="287">
                  <c:v>1423000.9945110979</c:v>
                </c:pt>
                <c:pt idx="288">
                  <c:v>1456863.0042752749</c:v>
                </c:pt>
                <c:pt idx="289">
                  <c:v>1440130.0299354824</c:v>
                </c:pt>
                <c:pt idx="290">
                  <c:v>1661934.3549633427</c:v>
                </c:pt>
                <c:pt idx="291">
                  <c:v>1596130.0232146571</c:v>
                </c:pt>
                <c:pt idx="292">
                  <c:v>1817034.3539327579</c:v>
                </c:pt>
                <c:pt idx="293">
                  <c:v>1876388.0017291636</c:v>
                </c:pt>
                <c:pt idx="294">
                  <c:v>1943324.0049105876</c:v>
                </c:pt>
                <c:pt idx="295">
                  <c:v>2120234.3454942256</c:v>
                </c:pt>
                <c:pt idx="296">
                  <c:v>2173291.0018581077</c:v>
                </c:pt>
                <c:pt idx="297">
                  <c:v>2456567.6845628461</c:v>
                </c:pt>
                <c:pt idx="298">
                  <c:v>2764871.9826238095</c:v>
                </c:pt>
                <c:pt idx="299">
                  <c:v>2751259.0616232599</c:v>
                </c:pt>
                <c:pt idx="300">
                  <c:v>3118572.4475975912</c:v>
                </c:pt>
                <c:pt idx="301">
                  <c:v>3054452.6070956658</c:v>
                </c:pt>
                <c:pt idx="302">
                  <c:v>3044434.3337066662</c:v>
                </c:pt>
                <c:pt idx="303">
                  <c:v>3012759.9984089956</c:v>
                </c:pt>
                <c:pt idx="304">
                  <c:v>2700567.9842779716</c:v>
                </c:pt>
                <c:pt idx="305">
                  <c:v>2369904.2090774043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4D49-B8CB-A17D3F1F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05632"/>
        <c:axId val="292406112"/>
      </c:scatterChart>
      <c:valAx>
        <c:axId val="292405632"/>
        <c:scaling>
          <c:orientation val="minMax"/>
          <c:min val="365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406112"/>
        <c:crosses val="autoZero"/>
        <c:crossBetween val="midCat"/>
      </c:valAx>
      <c:valAx>
        <c:axId val="2924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684306</xdr:colOff>
      <xdr:row>3</xdr:row>
      <xdr:rowOff>154642</xdr:rowOff>
    </xdr:from>
    <xdr:to>
      <xdr:col>13</xdr:col>
      <xdr:colOff>684306</xdr:colOff>
      <xdr:row>19</xdr:row>
      <xdr:rowOff>17930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347450-6974-47ED-BC22-0F004EDC2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663762</xdr:colOff>
      <xdr:row>19</xdr:row>
      <xdr:rowOff>164353</xdr:rowOff>
    </xdr:from>
    <xdr:to>
      <xdr:col>13</xdr:col>
      <xdr:colOff>663762</xdr:colOff>
      <xdr:row>34</xdr:row>
      <xdr:rowOff>43702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F9AFFA-3D6A-4F57-B8B5-9F644BEA1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635000</xdr:colOff>
      <xdr:row>35</xdr:row>
      <xdr:rowOff>0</xdr:rowOff>
    </xdr:from>
    <xdr:to>
      <xdr:col>13</xdr:col>
      <xdr:colOff>635000</xdr:colOff>
      <xdr:row>49</xdr:row>
      <xdr:rowOff>69850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BBEB44-BE1B-4400-8FA6-608C3BD4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7471</xdr:colOff>
      <xdr:row>8</xdr:row>
      <xdr:rowOff>167342</xdr:rowOff>
    </xdr:from>
    <xdr:to>
      <xdr:col>17</xdr:col>
      <xdr:colOff>276411</xdr:colOff>
      <xdr:row>25</xdr:row>
      <xdr:rowOff>74706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F33DC0-59C7-B9D6-DFA9-5510CB6E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739588</xdr:colOff>
      <xdr:row>0</xdr:row>
      <xdr:rowOff>22412</xdr:rowOff>
    </xdr:from>
    <xdr:to>
      <xdr:col>11</xdr:col>
      <xdr:colOff>422228</xdr:colOff>
      <xdr:row>1</xdr:row>
      <xdr:rowOff>142723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AF0280-2C39-6C4B-1878-EA00C99D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3588" y="22412"/>
          <a:ext cx="2730640" cy="67313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17</xdr:col>
      <xdr:colOff>687294</xdr:colOff>
      <xdr:row>42</xdr:row>
      <xdr:rowOff>101599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D83DB6-6E13-4A8A-ABB1-47ABE68C8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0601-5FAC-44E5-8047-BF13D0B710A7}">
  <dimension ref="A1:L309"/>
  <sheetViews>
    <sheetView tabSelected="1" zoomScale="85" zoomScaleNormal="85" workbookViewId="0">
      <selection activeCell="B1" sqref="B1"/>
    </sheetView>
  </sheetViews>
  <sheetFormatPr baseColWidth="10" defaultRowHeight="14.5" x14ac:dyDescent="0.35"/>
  <sheetData>
    <row r="1" spans="1:12" ht="29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/>
      <c r="I1" s="19"/>
      <c r="J1" s="19" t="s">
        <v>4</v>
      </c>
      <c r="K1" s="19" t="s">
        <v>5</v>
      </c>
      <c r="L1" s="19" t="s">
        <v>6</v>
      </c>
    </row>
    <row r="2" spans="1:12" ht="15" x14ac:dyDescent="0.4">
      <c r="A2" s="2">
        <v>36526</v>
      </c>
      <c r="B2" s="3">
        <v>371375</v>
      </c>
      <c r="C2" s="16">
        <f>+LN(B2)</f>
        <v>12.824967612764908</v>
      </c>
      <c r="I2" s="18" t="s">
        <v>7</v>
      </c>
      <c r="J2" s="20">
        <f>+CORREL($D$4:$D$309,E4:E309)</f>
        <v>0.14342452172821177</v>
      </c>
      <c r="K2" s="15">
        <f t="shared" ref="K2:L2" si="0">+CORREL($D$4:$D$309,F4:F309)</f>
        <v>-2.4807918352259244E-2</v>
      </c>
      <c r="L2" s="15">
        <f t="shared" si="0"/>
        <v>-3.4294793000914141E-2</v>
      </c>
    </row>
    <row r="3" spans="1:12" ht="15" x14ac:dyDescent="0.4">
      <c r="A3" s="2">
        <v>36557</v>
      </c>
      <c r="B3" s="3">
        <v>354297</v>
      </c>
      <c r="C3" s="16">
        <f t="shared" ref="C3:C66" si="1">+LN(B3)</f>
        <v>12.777890823417207</v>
      </c>
      <c r="D3" s="16">
        <f>+C3-C2</f>
        <v>-4.7076789347700654E-2</v>
      </c>
      <c r="J3" t="s">
        <v>8</v>
      </c>
    </row>
    <row r="4" spans="1:12" ht="15" x14ac:dyDescent="0.4">
      <c r="A4" s="2">
        <v>36586</v>
      </c>
      <c r="B4" s="3">
        <v>360016</v>
      </c>
      <c r="C4" s="16">
        <f t="shared" si="1"/>
        <v>12.793903753889111</v>
      </c>
      <c r="D4" s="16">
        <f t="shared" ref="D4:D67" si="2">+C4-C3</f>
        <v>1.6012930471903886E-2</v>
      </c>
      <c r="E4" s="17">
        <f>+D3</f>
        <v>-4.7076789347700654E-2</v>
      </c>
    </row>
    <row r="5" spans="1:12" ht="15" x14ac:dyDescent="0.4">
      <c r="A5" s="2">
        <v>36617</v>
      </c>
      <c r="B5" s="3">
        <v>347538</v>
      </c>
      <c r="C5" s="16">
        <f t="shared" si="1"/>
        <v>12.758629290526418</v>
      </c>
      <c r="D5" s="16">
        <f t="shared" si="2"/>
        <v>-3.5274463362693353E-2</v>
      </c>
      <c r="E5" s="17">
        <f t="shared" ref="E5:E68" si="3">+D4</f>
        <v>1.6012930471903886E-2</v>
      </c>
      <c r="F5" s="17">
        <f>+D3</f>
        <v>-4.7076789347700654E-2</v>
      </c>
    </row>
    <row r="6" spans="1:12" ht="15" x14ac:dyDescent="0.4">
      <c r="A6" s="2">
        <v>36647</v>
      </c>
      <c r="B6" s="3">
        <v>353750</v>
      </c>
      <c r="C6" s="16">
        <f t="shared" si="1"/>
        <v>12.776345727939585</v>
      </c>
      <c r="D6" s="16">
        <f t="shared" si="2"/>
        <v>1.7716437413167085E-2</v>
      </c>
      <c r="E6" s="17">
        <f t="shared" si="3"/>
        <v>-3.5274463362693353E-2</v>
      </c>
      <c r="F6" s="17">
        <f t="shared" ref="F6:F69" si="4">+D4</f>
        <v>1.6012930471903886E-2</v>
      </c>
      <c r="G6" s="17">
        <f>+D3</f>
        <v>-4.7076789347700654E-2</v>
      </c>
    </row>
    <row r="7" spans="1:12" ht="15" x14ac:dyDescent="0.4">
      <c r="A7" s="2">
        <v>36678</v>
      </c>
      <c r="B7" s="3">
        <v>341688</v>
      </c>
      <c r="C7" s="16">
        <f t="shared" si="1"/>
        <v>12.741653318961692</v>
      </c>
      <c r="D7" s="16">
        <f t="shared" si="2"/>
        <v>-3.4692408977893052E-2</v>
      </c>
      <c r="E7" s="17">
        <f t="shared" si="3"/>
        <v>1.7716437413167085E-2</v>
      </c>
      <c r="F7" s="17">
        <f t="shared" si="4"/>
        <v>-3.5274463362693353E-2</v>
      </c>
      <c r="G7" s="17">
        <f t="shared" ref="G7:G70" si="5">+D4</f>
        <v>1.6012930471903886E-2</v>
      </c>
    </row>
    <row r="8" spans="1:12" ht="15" x14ac:dyDescent="0.4">
      <c r="A8" s="2">
        <v>36708</v>
      </c>
      <c r="B8" s="3">
        <v>345190</v>
      </c>
      <c r="C8" s="16">
        <f t="shared" si="1"/>
        <v>12.75185026905802</v>
      </c>
      <c r="D8" s="16">
        <f t="shared" si="2"/>
        <v>1.0196950096327484E-2</v>
      </c>
      <c r="E8" s="17">
        <f t="shared" si="3"/>
        <v>-3.4692408977893052E-2</v>
      </c>
      <c r="F8" s="17">
        <f t="shared" si="4"/>
        <v>1.7716437413167085E-2</v>
      </c>
      <c r="G8" s="17">
        <f t="shared" si="5"/>
        <v>-3.5274463362693353E-2</v>
      </c>
    </row>
    <row r="9" spans="1:12" ht="15" x14ac:dyDescent="0.4">
      <c r="A9" s="2">
        <v>36739</v>
      </c>
      <c r="B9" s="3">
        <v>330113</v>
      </c>
      <c r="C9" s="16">
        <f t="shared" si="1"/>
        <v>12.707190299071286</v>
      </c>
      <c r="D9" s="16">
        <f t="shared" si="2"/>
        <v>-4.4659969986733827E-2</v>
      </c>
      <c r="E9" s="17">
        <f t="shared" si="3"/>
        <v>1.0196950096327484E-2</v>
      </c>
      <c r="F9" s="17">
        <f t="shared" si="4"/>
        <v>-3.4692408977893052E-2</v>
      </c>
      <c r="G9" s="17">
        <f t="shared" si="5"/>
        <v>1.7716437413167085E-2</v>
      </c>
    </row>
    <row r="10" spans="1:12" ht="15" x14ac:dyDescent="0.4">
      <c r="A10" s="2">
        <v>36770</v>
      </c>
      <c r="B10" s="3">
        <v>330000</v>
      </c>
      <c r="C10" s="16">
        <f t="shared" si="1"/>
        <v>12.706847933442663</v>
      </c>
      <c r="D10" s="16">
        <f t="shared" si="2"/>
        <v>-3.42365628622332E-4</v>
      </c>
      <c r="E10" s="17">
        <f t="shared" si="3"/>
        <v>-4.4659969986733827E-2</v>
      </c>
      <c r="F10" s="17">
        <f t="shared" si="4"/>
        <v>1.0196950096327484E-2</v>
      </c>
      <c r="G10" s="17">
        <f t="shared" si="5"/>
        <v>-3.4692408977893052E-2</v>
      </c>
    </row>
    <row r="11" spans="1:12" ht="15" x14ac:dyDescent="0.4">
      <c r="A11" s="2">
        <v>36800</v>
      </c>
      <c r="B11" s="3">
        <v>330000</v>
      </c>
      <c r="C11" s="16">
        <f t="shared" si="1"/>
        <v>12.706847933442663</v>
      </c>
      <c r="D11" s="16">
        <f t="shared" si="2"/>
        <v>0</v>
      </c>
      <c r="E11" s="17">
        <f t="shared" si="3"/>
        <v>-3.42365628622332E-4</v>
      </c>
      <c r="F11" s="17">
        <f t="shared" si="4"/>
        <v>-4.4659969986733827E-2</v>
      </c>
      <c r="G11" s="17">
        <f t="shared" si="5"/>
        <v>1.0196950096327484E-2</v>
      </c>
    </row>
    <row r="12" spans="1:12" ht="15" x14ac:dyDescent="0.4">
      <c r="A12" s="2">
        <v>36831</v>
      </c>
      <c r="B12" s="3">
        <v>330000</v>
      </c>
      <c r="C12" s="16">
        <f t="shared" si="1"/>
        <v>12.706847933442663</v>
      </c>
      <c r="D12" s="16">
        <f t="shared" si="2"/>
        <v>0</v>
      </c>
      <c r="E12" s="17">
        <f t="shared" si="3"/>
        <v>0</v>
      </c>
      <c r="F12" s="17">
        <f t="shared" si="4"/>
        <v>-3.42365628622332E-4</v>
      </c>
      <c r="G12" s="17">
        <f t="shared" si="5"/>
        <v>-4.4659969986733827E-2</v>
      </c>
    </row>
    <row r="13" spans="1:12" ht="15.5" thickBot="1" x14ac:dyDescent="0.45">
      <c r="A13" s="4">
        <v>36861</v>
      </c>
      <c r="B13" s="5">
        <v>330000</v>
      </c>
      <c r="C13" s="16">
        <f t="shared" si="1"/>
        <v>12.706847933442663</v>
      </c>
      <c r="D13" s="16">
        <f t="shared" si="2"/>
        <v>0</v>
      </c>
      <c r="E13" s="17">
        <f t="shared" si="3"/>
        <v>0</v>
      </c>
      <c r="F13" s="17">
        <f t="shared" si="4"/>
        <v>0</v>
      </c>
      <c r="G13" s="17">
        <f t="shared" si="5"/>
        <v>-3.42365628622332E-4</v>
      </c>
    </row>
    <row r="14" spans="1:12" ht="15" x14ac:dyDescent="0.4">
      <c r="A14" s="2">
        <v>36892</v>
      </c>
      <c r="B14" s="3">
        <v>321671</v>
      </c>
      <c r="C14" s="16">
        <f t="shared" si="1"/>
        <v>12.681284563064864</v>
      </c>
      <c r="D14" s="16">
        <f t="shared" si="2"/>
        <v>-2.5563370377799544E-2</v>
      </c>
      <c r="E14" s="17">
        <f t="shared" si="3"/>
        <v>0</v>
      </c>
      <c r="F14" s="17">
        <f t="shared" si="4"/>
        <v>0</v>
      </c>
      <c r="G14" s="17">
        <f t="shared" si="5"/>
        <v>0</v>
      </c>
    </row>
    <row r="15" spans="1:12" ht="15" x14ac:dyDescent="0.4">
      <c r="A15" s="2">
        <v>36923</v>
      </c>
      <c r="B15" s="3">
        <v>291527</v>
      </c>
      <c r="C15" s="16">
        <f t="shared" si="1"/>
        <v>12.582887904840089</v>
      </c>
      <c r="D15" s="16">
        <f t="shared" si="2"/>
        <v>-9.839665822477528E-2</v>
      </c>
      <c r="E15" s="17">
        <f t="shared" si="3"/>
        <v>-2.5563370377799544E-2</v>
      </c>
      <c r="F15" s="17">
        <f t="shared" si="4"/>
        <v>0</v>
      </c>
      <c r="G15" s="17">
        <f t="shared" si="5"/>
        <v>0</v>
      </c>
    </row>
    <row r="16" spans="1:12" ht="15" x14ac:dyDescent="0.4">
      <c r="A16" s="2">
        <v>36951</v>
      </c>
      <c r="B16" s="3">
        <v>297145</v>
      </c>
      <c r="C16" s="16">
        <f t="shared" si="1"/>
        <v>12.601975514134645</v>
      </c>
      <c r="D16" s="16">
        <f t="shared" si="2"/>
        <v>1.9087609294556884E-2</v>
      </c>
      <c r="E16" s="17">
        <f t="shared" si="3"/>
        <v>-9.839665822477528E-2</v>
      </c>
      <c r="F16" s="17">
        <f t="shared" si="4"/>
        <v>-2.5563370377799544E-2</v>
      </c>
      <c r="G16" s="17">
        <f t="shared" si="5"/>
        <v>0</v>
      </c>
    </row>
    <row r="17" spans="1:7" ht="15" x14ac:dyDescent="0.4">
      <c r="A17" s="2">
        <v>36982</v>
      </c>
      <c r="B17" s="3">
        <v>313350</v>
      </c>
      <c r="C17" s="16">
        <f t="shared" si="1"/>
        <v>12.655076055652822</v>
      </c>
      <c r="D17" s="16">
        <f t="shared" si="2"/>
        <v>5.3100541518176669E-2</v>
      </c>
      <c r="E17" s="17">
        <f t="shared" si="3"/>
        <v>1.9087609294556884E-2</v>
      </c>
      <c r="F17" s="17">
        <f t="shared" si="4"/>
        <v>-9.839665822477528E-2</v>
      </c>
      <c r="G17" s="17">
        <f t="shared" si="5"/>
        <v>-2.5563370377799544E-2</v>
      </c>
    </row>
    <row r="18" spans="1:7" ht="15" x14ac:dyDescent="0.4">
      <c r="A18" s="2">
        <v>37012</v>
      </c>
      <c r="B18" s="3">
        <v>339956</v>
      </c>
      <c r="C18" s="16">
        <f t="shared" si="1"/>
        <v>12.736571476453213</v>
      </c>
      <c r="D18" s="16">
        <f t="shared" si="2"/>
        <v>8.1495420800390406E-2</v>
      </c>
      <c r="E18" s="17">
        <f t="shared" si="3"/>
        <v>5.3100541518176669E-2</v>
      </c>
      <c r="F18" s="17">
        <f t="shared" si="4"/>
        <v>1.9087609294556884E-2</v>
      </c>
      <c r="G18" s="17">
        <f t="shared" si="5"/>
        <v>-9.839665822477528E-2</v>
      </c>
    </row>
    <row r="19" spans="1:7" ht="15" x14ac:dyDescent="0.4">
      <c r="A19" s="2">
        <v>37043</v>
      </c>
      <c r="B19" s="3">
        <v>294696</v>
      </c>
      <c r="C19" s="16">
        <f t="shared" si="1"/>
        <v>12.593699595508458</v>
      </c>
      <c r="D19" s="16">
        <f t="shared" si="2"/>
        <v>-0.14287188094475489</v>
      </c>
      <c r="E19" s="17">
        <f t="shared" si="3"/>
        <v>8.1495420800390406E-2</v>
      </c>
      <c r="F19" s="17">
        <f t="shared" si="4"/>
        <v>5.3100541518176669E-2</v>
      </c>
      <c r="G19" s="17">
        <f t="shared" si="5"/>
        <v>1.9087609294556884E-2</v>
      </c>
    </row>
    <row r="20" spans="1:7" ht="15" x14ac:dyDescent="0.4">
      <c r="A20" s="2">
        <v>37073</v>
      </c>
      <c r="B20" s="3">
        <v>280161</v>
      </c>
      <c r="C20" s="16">
        <f t="shared" si="1"/>
        <v>12.543119716902229</v>
      </c>
      <c r="D20" s="16">
        <f t="shared" si="2"/>
        <v>-5.057987860622859E-2</v>
      </c>
      <c r="E20" s="17">
        <f t="shared" si="3"/>
        <v>-0.14287188094475489</v>
      </c>
      <c r="F20" s="17">
        <f t="shared" si="4"/>
        <v>8.1495420800390406E-2</v>
      </c>
      <c r="G20" s="17">
        <f t="shared" si="5"/>
        <v>5.3100541518176669E-2</v>
      </c>
    </row>
    <row r="21" spans="1:7" ht="15" x14ac:dyDescent="0.4">
      <c r="A21" s="2">
        <v>37104</v>
      </c>
      <c r="B21" s="3">
        <v>283710</v>
      </c>
      <c r="C21" s="16">
        <f t="shared" si="1"/>
        <v>12.555707868677668</v>
      </c>
      <c r="D21" s="16">
        <f t="shared" si="2"/>
        <v>1.2588151775439371E-2</v>
      </c>
      <c r="E21" s="17">
        <f t="shared" si="3"/>
        <v>-5.057987860622859E-2</v>
      </c>
      <c r="F21" s="17">
        <f t="shared" si="4"/>
        <v>-0.14287188094475489</v>
      </c>
      <c r="G21" s="17">
        <f t="shared" si="5"/>
        <v>8.1495420800390406E-2</v>
      </c>
    </row>
    <row r="22" spans="1:7" ht="15" x14ac:dyDescent="0.4">
      <c r="A22" s="2">
        <v>37135</v>
      </c>
      <c r="B22" s="3">
        <v>287563</v>
      </c>
      <c r="C22" s="16">
        <f t="shared" si="1"/>
        <v>12.569197245648757</v>
      </c>
      <c r="D22" s="16">
        <f t="shared" si="2"/>
        <v>1.3489376971088873E-2</v>
      </c>
      <c r="E22" s="17">
        <f t="shared" si="3"/>
        <v>1.2588151775439371E-2</v>
      </c>
      <c r="F22" s="17">
        <f t="shared" si="4"/>
        <v>-5.057987860622859E-2</v>
      </c>
      <c r="G22" s="17">
        <f t="shared" si="5"/>
        <v>-0.14287188094475489</v>
      </c>
    </row>
    <row r="23" spans="1:7" ht="15" x14ac:dyDescent="0.4">
      <c r="A23" s="2">
        <v>37165</v>
      </c>
      <c r="B23" s="3">
        <v>260782</v>
      </c>
      <c r="C23" s="16">
        <f t="shared" si="1"/>
        <v>12.471440088247848</v>
      </c>
      <c r="D23" s="16">
        <f t="shared" si="2"/>
        <v>-9.7757157400909733E-2</v>
      </c>
      <c r="E23" s="17">
        <f t="shared" si="3"/>
        <v>1.3489376971088873E-2</v>
      </c>
      <c r="F23" s="17">
        <f t="shared" si="4"/>
        <v>1.2588151775439371E-2</v>
      </c>
      <c r="G23" s="17">
        <f t="shared" si="5"/>
        <v>-5.057987860622859E-2</v>
      </c>
    </row>
    <row r="24" spans="1:7" ht="15" x14ac:dyDescent="0.4">
      <c r="A24" s="2">
        <v>37196</v>
      </c>
      <c r="B24" s="3">
        <v>274963</v>
      </c>
      <c r="C24" s="16">
        <f t="shared" si="1"/>
        <v>12.52439182214211</v>
      </c>
      <c r="D24" s="16">
        <f t="shared" si="2"/>
        <v>5.2951733894262887E-2</v>
      </c>
      <c r="E24" s="17">
        <f t="shared" si="3"/>
        <v>-9.7757157400909733E-2</v>
      </c>
      <c r="F24" s="17">
        <f t="shared" si="4"/>
        <v>1.3489376971088873E-2</v>
      </c>
      <c r="G24" s="17">
        <f t="shared" si="5"/>
        <v>1.2588151775439371E-2</v>
      </c>
    </row>
    <row r="25" spans="1:7" ht="15.5" thickBot="1" x14ac:dyDescent="0.45">
      <c r="A25" s="4">
        <v>37226</v>
      </c>
      <c r="B25" s="5">
        <v>269964</v>
      </c>
      <c r="C25" s="16">
        <f t="shared" si="1"/>
        <v>12.5060438957575</v>
      </c>
      <c r="D25" s="16">
        <f t="shared" si="2"/>
        <v>-1.8347926384610247E-2</v>
      </c>
      <c r="E25" s="17">
        <f t="shared" si="3"/>
        <v>5.2951733894262887E-2</v>
      </c>
      <c r="F25" s="17">
        <f t="shared" si="4"/>
        <v>-9.7757157400909733E-2</v>
      </c>
      <c r="G25" s="17">
        <f t="shared" si="5"/>
        <v>1.3489376971088873E-2</v>
      </c>
    </row>
    <row r="26" spans="1:7" ht="15" x14ac:dyDescent="0.4">
      <c r="A26" s="2">
        <v>37257</v>
      </c>
      <c r="B26" s="3">
        <v>276480</v>
      </c>
      <c r="C26" s="16">
        <f t="shared" si="1"/>
        <v>12.529893764597828</v>
      </c>
      <c r="D26" s="16">
        <f t="shared" si="2"/>
        <v>2.3849868840327915E-2</v>
      </c>
      <c r="E26" s="17">
        <f t="shared" si="3"/>
        <v>-1.8347926384610247E-2</v>
      </c>
      <c r="F26" s="17">
        <f t="shared" si="4"/>
        <v>5.2951733894262887E-2</v>
      </c>
      <c r="G26" s="17">
        <f t="shared" si="5"/>
        <v>-9.7757157400909733E-2</v>
      </c>
    </row>
    <row r="27" spans="1:7" ht="15" x14ac:dyDescent="0.4">
      <c r="A27" s="2">
        <v>37288</v>
      </c>
      <c r="B27" s="3">
        <v>270960</v>
      </c>
      <c r="C27" s="16">
        <f t="shared" si="1"/>
        <v>12.509726487491653</v>
      </c>
      <c r="D27" s="16">
        <f t="shared" si="2"/>
        <v>-2.0167277106175163E-2</v>
      </c>
      <c r="E27" s="17">
        <f t="shared" si="3"/>
        <v>2.3849868840327915E-2</v>
      </c>
      <c r="F27" s="17">
        <f t="shared" si="4"/>
        <v>-1.8347926384610247E-2</v>
      </c>
      <c r="G27" s="17">
        <f t="shared" si="5"/>
        <v>5.2951733894262887E-2</v>
      </c>
    </row>
    <row r="28" spans="1:7" ht="15" x14ac:dyDescent="0.4">
      <c r="A28" s="2">
        <v>37316</v>
      </c>
      <c r="B28" s="3">
        <v>296859</v>
      </c>
      <c r="C28" s="16">
        <f t="shared" si="1"/>
        <v>12.601012557581827</v>
      </c>
      <c r="D28" s="16">
        <f t="shared" si="2"/>
        <v>9.1286070090173865E-2</v>
      </c>
      <c r="E28" s="17">
        <f t="shared" si="3"/>
        <v>-2.0167277106175163E-2</v>
      </c>
      <c r="F28" s="17">
        <f t="shared" si="4"/>
        <v>2.3849868840327915E-2</v>
      </c>
      <c r="G28" s="17">
        <f t="shared" si="5"/>
        <v>-1.8347926384610247E-2</v>
      </c>
    </row>
    <row r="29" spans="1:7" ht="15" x14ac:dyDescent="0.4">
      <c r="A29" s="2">
        <v>37347</v>
      </c>
      <c r="B29" s="3">
        <v>307892</v>
      </c>
      <c r="C29" s="16">
        <f t="shared" si="1"/>
        <v>12.637504351113204</v>
      </c>
      <c r="D29" s="16">
        <f t="shared" si="2"/>
        <v>3.6491793531377326E-2</v>
      </c>
      <c r="E29" s="17">
        <f t="shared" si="3"/>
        <v>9.1286070090173865E-2</v>
      </c>
      <c r="F29" s="17">
        <f t="shared" si="4"/>
        <v>-2.0167277106175163E-2</v>
      </c>
      <c r="G29" s="17">
        <f t="shared" si="5"/>
        <v>2.3849868840327915E-2</v>
      </c>
    </row>
    <row r="30" spans="1:7" ht="15" x14ac:dyDescent="0.4">
      <c r="A30" s="2">
        <v>37377</v>
      </c>
      <c r="B30" s="3">
        <v>284464</v>
      </c>
      <c r="C30" s="16">
        <f t="shared" si="1"/>
        <v>12.558361986756353</v>
      </c>
      <c r="D30" s="16">
        <f t="shared" si="2"/>
        <v>-7.9142364356851402E-2</v>
      </c>
      <c r="E30" s="17">
        <f t="shared" si="3"/>
        <v>3.6491793531377326E-2</v>
      </c>
      <c r="F30" s="17">
        <f t="shared" si="4"/>
        <v>9.1286070090173865E-2</v>
      </c>
      <c r="G30" s="17">
        <f t="shared" si="5"/>
        <v>-2.0167277106175163E-2</v>
      </c>
    </row>
    <row r="31" spans="1:7" ht="15" x14ac:dyDescent="0.4">
      <c r="A31" s="2">
        <v>37408</v>
      </c>
      <c r="B31" s="3">
        <v>277875</v>
      </c>
      <c r="C31" s="16">
        <f t="shared" si="1"/>
        <v>12.534926651266497</v>
      </c>
      <c r="D31" s="16">
        <f t="shared" si="2"/>
        <v>-2.3435335489855547E-2</v>
      </c>
      <c r="E31" s="17">
        <f t="shared" si="3"/>
        <v>-7.9142364356851402E-2</v>
      </c>
      <c r="F31" s="17">
        <f t="shared" si="4"/>
        <v>3.6491793531377326E-2</v>
      </c>
      <c r="G31" s="17">
        <f t="shared" si="5"/>
        <v>9.1286070090173865E-2</v>
      </c>
    </row>
    <row r="32" spans="1:7" ht="15" x14ac:dyDescent="0.4">
      <c r="A32" s="2">
        <v>37438</v>
      </c>
      <c r="B32" s="3">
        <v>264823</v>
      </c>
      <c r="C32" s="16">
        <f t="shared" si="1"/>
        <v>12.486816957279094</v>
      </c>
      <c r="D32" s="16">
        <f t="shared" si="2"/>
        <v>-4.8109693987402835E-2</v>
      </c>
      <c r="E32" s="17">
        <f t="shared" si="3"/>
        <v>-2.3435335489855547E-2</v>
      </c>
      <c r="F32" s="17">
        <f t="shared" si="4"/>
        <v>-7.9142364356851402E-2</v>
      </c>
      <c r="G32" s="17">
        <f t="shared" si="5"/>
        <v>3.6491793531377326E-2</v>
      </c>
    </row>
    <row r="33" spans="1:7" ht="15" x14ac:dyDescent="0.4">
      <c r="A33" s="2">
        <v>37469</v>
      </c>
      <c r="B33" s="3">
        <v>260185</v>
      </c>
      <c r="C33" s="16">
        <f t="shared" si="1"/>
        <v>12.469148195435729</v>
      </c>
      <c r="D33" s="16">
        <f t="shared" si="2"/>
        <v>-1.7668761843365743E-2</v>
      </c>
      <c r="E33" s="17">
        <f t="shared" si="3"/>
        <v>-4.8109693987402835E-2</v>
      </c>
      <c r="F33" s="17">
        <f t="shared" si="4"/>
        <v>-2.3435335489855547E-2</v>
      </c>
      <c r="G33" s="17">
        <f t="shared" si="5"/>
        <v>-7.9142364356851402E-2</v>
      </c>
    </row>
    <row r="34" spans="1:7" ht="15" x14ac:dyDescent="0.4">
      <c r="A34" s="2">
        <v>37500</v>
      </c>
      <c r="B34" s="3">
        <v>302300</v>
      </c>
      <c r="C34" s="16">
        <f t="shared" si="1"/>
        <v>12.619175180767549</v>
      </c>
      <c r="D34" s="16">
        <f t="shared" si="2"/>
        <v>0.15002698533182013</v>
      </c>
      <c r="E34" s="17">
        <f t="shared" si="3"/>
        <v>-1.7668761843365743E-2</v>
      </c>
      <c r="F34" s="17">
        <f t="shared" si="4"/>
        <v>-4.8109693987402835E-2</v>
      </c>
      <c r="G34" s="17">
        <f t="shared" si="5"/>
        <v>-2.3435335489855547E-2</v>
      </c>
    </row>
    <row r="35" spans="1:7" ht="15" x14ac:dyDescent="0.4">
      <c r="A35" s="2">
        <v>37530</v>
      </c>
      <c r="B35" s="3">
        <v>311722</v>
      </c>
      <c r="C35" s="16">
        <f t="shared" si="1"/>
        <v>12.649867043951286</v>
      </c>
      <c r="D35" s="16">
        <f t="shared" si="2"/>
        <v>3.0691863183736956E-2</v>
      </c>
      <c r="E35" s="17">
        <f t="shared" si="3"/>
        <v>0.15002698533182013</v>
      </c>
      <c r="F35" s="17">
        <f t="shared" si="4"/>
        <v>-1.7668761843365743E-2</v>
      </c>
      <c r="G35" s="17">
        <f t="shared" si="5"/>
        <v>-4.8109693987402835E-2</v>
      </c>
    </row>
    <row r="36" spans="1:7" ht="15" x14ac:dyDescent="0.4">
      <c r="A36" s="2">
        <v>37561</v>
      </c>
      <c r="B36" s="3">
        <v>322517</v>
      </c>
      <c r="C36" s="16">
        <f t="shared" si="1"/>
        <v>12.683911127006969</v>
      </c>
      <c r="D36" s="16">
        <f t="shared" si="2"/>
        <v>3.4044083055682961E-2</v>
      </c>
      <c r="E36" s="17">
        <f t="shared" si="3"/>
        <v>3.0691863183736956E-2</v>
      </c>
      <c r="F36" s="17">
        <f t="shared" si="4"/>
        <v>0.15002698533182013</v>
      </c>
      <c r="G36" s="17">
        <f t="shared" si="5"/>
        <v>-1.7668761843365743E-2</v>
      </c>
    </row>
    <row r="37" spans="1:7" ht="15.5" thickBot="1" x14ac:dyDescent="0.45">
      <c r="A37" s="4">
        <v>37591</v>
      </c>
      <c r="B37" s="5">
        <v>285694</v>
      </c>
      <c r="C37" s="16">
        <f t="shared" si="1"/>
        <v>12.562676586948287</v>
      </c>
      <c r="D37" s="16">
        <f t="shared" si="2"/>
        <v>-0.12123454005868162</v>
      </c>
      <c r="E37" s="17">
        <f t="shared" si="3"/>
        <v>3.4044083055682961E-2</v>
      </c>
      <c r="F37" s="17">
        <f t="shared" si="4"/>
        <v>3.0691863183736956E-2</v>
      </c>
      <c r="G37" s="17">
        <f t="shared" si="5"/>
        <v>0.15002698533182013</v>
      </c>
    </row>
    <row r="38" spans="1:7" ht="15" x14ac:dyDescent="0.4">
      <c r="A38" s="2">
        <v>37622</v>
      </c>
      <c r="B38" s="3">
        <v>323837.5</v>
      </c>
      <c r="C38" s="16">
        <f t="shared" si="1"/>
        <v>12.687997125749725</v>
      </c>
      <c r="D38" s="16">
        <f t="shared" si="2"/>
        <v>0.12532053880143756</v>
      </c>
      <c r="E38" s="17">
        <f t="shared" si="3"/>
        <v>-0.12123454005868162</v>
      </c>
      <c r="F38" s="17">
        <f t="shared" si="4"/>
        <v>3.4044083055682961E-2</v>
      </c>
      <c r="G38" s="17">
        <f t="shared" si="5"/>
        <v>3.0691863183736956E-2</v>
      </c>
    </row>
    <row r="39" spans="1:7" ht="15" x14ac:dyDescent="0.4">
      <c r="A39" s="2">
        <v>37653</v>
      </c>
      <c r="B39" s="3">
        <v>320897.32142857142</v>
      </c>
      <c r="C39" s="16">
        <f t="shared" si="1"/>
        <v>12.678876480003503</v>
      </c>
      <c r="D39" s="16">
        <f t="shared" si="2"/>
        <v>-9.1206457462220669E-3</v>
      </c>
      <c r="E39" s="17">
        <f t="shared" si="3"/>
        <v>0.12532053880143756</v>
      </c>
      <c r="F39" s="17">
        <f t="shared" si="4"/>
        <v>-0.12123454005868162</v>
      </c>
      <c r="G39" s="17">
        <f t="shared" si="5"/>
        <v>3.4044083055682961E-2</v>
      </c>
    </row>
    <row r="40" spans="1:7" ht="15" x14ac:dyDescent="0.4">
      <c r="A40" s="2">
        <v>37681</v>
      </c>
      <c r="B40" s="3">
        <v>299592.74193548388</v>
      </c>
      <c r="C40" s="16">
        <f t="shared" si="1"/>
        <v>12.610179304482232</v>
      </c>
      <c r="D40" s="16">
        <f t="shared" si="2"/>
        <v>-6.8697175521270637E-2</v>
      </c>
      <c r="E40" s="17">
        <f t="shared" si="3"/>
        <v>-9.1206457462220669E-3</v>
      </c>
      <c r="F40" s="17">
        <f t="shared" si="4"/>
        <v>0.12532053880143756</v>
      </c>
      <c r="G40" s="17">
        <f t="shared" si="5"/>
        <v>-0.12123454005868162</v>
      </c>
    </row>
    <row r="41" spans="1:7" ht="15" x14ac:dyDescent="0.4">
      <c r="A41" s="2">
        <v>37712</v>
      </c>
      <c r="B41" s="3">
        <v>312583.33333333331</v>
      </c>
      <c r="C41" s="16">
        <f t="shared" si="1"/>
        <v>12.652626379276024</v>
      </c>
      <c r="D41" s="16">
        <f t="shared" si="2"/>
        <v>4.2447074793791728E-2</v>
      </c>
      <c r="E41" s="17">
        <f t="shared" si="3"/>
        <v>-6.8697175521270637E-2</v>
      </c>
      <c r="F41" s="17">
        <f t="shared" si="4"/>
        <v>-9.1206457462220669E-3</v>
      </c>
      <c r="G41" s="17">
        <f t="shared" si="5"/>
        <v>0.12532053880143756</v>
      </c>
    </row>
    <row r="42" spans="1:7" ht="15" x14ac:dyDescent="0.4">
      <c r="A42" s="2">
        <v>37742</v>
      </c>
      <c r="B42" s="3">
        <v>314217.74193548388</v>
      </c>
      <c r="C42" s="16">
        <f t="shared" si="1"/>
        <v>12.657841470222454</v>
      </c>
      <c r="D42" s="16">
        <f t="shared" si="2"/>
        <v>5.2150909464305784E-3</v>
      </c>
      <c r="E42" s="17">
        <f t="shared" si="3"/>
        <v>4.2447074793791728E-2</v>
      </c>
      <c r="F42" s="17">
        <f t="shared" si="4"/>
        <v>-6.8697175521270637E-2</v>
      </c>
      <c r="G42" s="17">
        <f t="shared" si="5"/>
        <v>-9.1206457462220669E-3</v>
      </c>
    </row>
    <row r="43" spans="1:7" ht="15" x14ac:dyDescent="0.4">
      <c r="A43" s="2">
        <v>37773</v>
      </c>
      <c r="B43" s="3">
        <v>290500</v>
      </c>
      <c r="C43" s="16">
        <f t="shared" si="1"/>
        <v>12.579358855274103</v>
      </c>
      <c r="D43" s="16">
        <f t="shared" si="2"/>
        <v>-7.848261494835107E-2</v>
      </c>
      <c r="E43" s="17">
        <f t="shared" si="3"/>
        <v>5.2150909464305784E-3</v>
      </c>
      <c r="F43" s="17">
        <f t="shared" si="4"/>
        <v>4.2447074793791728E-2</v>
      </c>
      <c r="G43" s="17">
        <f t="shared" si="5"/>
        <v>-6.8697175521270637E-2</v>
      </c>
    </row>
    <row r="44" spans="1:7" ht="15" x14ac:dyDescent="0.4">
      <c r="A44" s="2">
        <v>37803</v>
      </c>
      <c r="B44" s="3">
        <v>319354.83870967739</v>
      </c>
      <c r="C44" s="16">
        <f t="shared" si="1"/>
        <v>12.674058110619672</v>
      </c>
      <c r="D44" s="16">
        <f t="shared" si="2"/>
        <v>9.4699255345569E-2</v>
      </c>
      <c r="E44" s="17">
        <f t="shared" si="3"/>
        <v>-7.848261494835107E-2</v>
      </c>
      <c r="F44" s="17">
        <f t="shared" si="4"/>
        <v>5.2150909464305784E-3</v>
      </c>
      <c r="G44" s="17">
        <f t="shared" si="5"/>
        <v>4.2447074793791728E-2</v>
      </c>
    </row>
    <row r="45" spans="1:7" ht="15" x14ac:dyDescent="0.4">
      <c r="A45" s="2">
        <v>37834</v>
      </c>
      <c r="B45" s="3">
        <v>300725.80645161291</v>
      </c>
      <c r="C45" s="16">
        <f t="shared" si="1"/>
        <v>12.613954186549966</v>
      </c>
      <c r="D45" s="16">
        <f t="shared" si="2"/>
        <v>-6.0103924069705883E-2</v>
      </c>
      <c r="E45" s="17">
        <f t="shared" si="3"/>
        <v>9.4699255345569E-2</v>
      </c>
      <c r="F45" s="17">
        <f t="shared" si="4"/>
        <v>-7.848261494835107E-2</v>
      </c>
      <c r="G45" s="17">
        <f t="shared" si="5"/>
        <v>5.2150909464305784E-3</v>
      </c>
    </row>
    <row r="46" spans="1:7" ht="15" x14ac:dyDescent="0.4">
      <c r="A46" s="2">
        <v>37865</v>
      </c>
      <c r="B46" s="3">
        <v>308633.33333333331</v>
      </c>
      <c r="C46" s="16">
        <f t="shared" si="1"/>
        <v>12.639909227768028</v>
      </c>
      <c r="D46" s="16">
        <f t="shared" si="2"/>
        <v>2.5955041218061581E-2</v>
      </c>
      <c r="E46" s="17">
        <f t="shared" si="3"/>
        <v>-6.0103924069705883E-2</v>
      </c>
      <c r="F46" s="17">
        <f t="shared" si="4"/>
        <v>9.4699255345569E-2</v>
      </c>
      <c r="G46" s="17">
        <f t="shared" si="5"/>
        <v>-7.848261494835107E-2</v>
      </c>
    </row>
    <row r="47" spans="1:7" ht="15" x14ac:dyDescent="0.4">
      <c r="A47" s="2">
        <v>37895</v>
      </c>
      <c r="B47" s="3">
        <v>296229.83870967739</v>
      </c>
      <c r="C47" s="16">
        <f t="shared" si="1"/>
        <v>12.598890914127201</v>
      </c>
      <c r="D47" s="16">
        <f t="shared" si="2"/>
        <v>-4.101831364082642E-2</v>
      </c>
      <c r="E47" s="17">
        <f t="shared" si="3"/>
        <v>2.5955041218061581E-2</v>
      </c>
      <c r="F47" s="17">
        <f t="shared" si="4"/>
        <v>-6.0103924069705883E-2</v>
      </c>
      <c r="G47" s="17">
        <f t="shared" si="5"/>
        <v>9.4699255345569E-2</v>
      </c>
    </row>
    <row r="48" spans="1:7" ht="15" x14ac:dyDescent="0.4">
      <c r="A48" s="2">
        <v>37926</v>
      </c>
      <c r="B48" s="3">
        <v>298533.33333333331</v>
      </c>
      <c r="C48" s="16">
        <f t="shared" si="1"/>
        <v>12.606636875038626</v>
      </c>
      <c r="D48" s="16">
        <f t="shared" si="2"/>
        <v>7.7459609114249872E-3</v>
      </c>
      <c r="E48" s="17">
        <f t="shared" si="3"/>
        <v>-4.101831364082642E-2</v>
      </c>
      <c r="F48" s="17">
        <f t="shared" si="4"/>
        <v>2.5955041218061581E-2</v>
      </c>
      <c r="G48" s="17">
        <f t="shared" si="5"/>
        <v>-6.0103924069705883E-2</v>
      </c>
    </row>
    <row r="49" spans="1:7" ht="15.5" thickBot="1" x14ac:dyDescent="0.45">
      <c r="A49" s="4">
        <v>37956</v>
      </c>
      <c r="B49" s="5">
        <v>304540.32258064515</v>
      </c>
      <c r="C49" s="16">
        <f t="shared" si="1"/>
        <v>12.626558779633163</v>
      </c>
      <c r="D49" s="16">
        <f t="shared" si="2"/>
        <v>1.9921904594536244E-2</v>
      </c>
      <c r="E49" s="17">
        <f t="shared" si="3"/>
        <v>7.7459609114249872E-3</v>
      </c>
      <c r="F49" s="17">
        <f t="shared" si="4"/>
        <v>-4.101831364082642E-2</v>
      </c>
      <c r="G49" s="17">
        <f t="shared" si="5"/>
        <v>2.5955041218061581E-2</v>
      </c>
    </row>
    <row r="50" spans="1:7" ht="15" x14ac:dyDescent="0.4">
      <c r="A50" s="2">
        <v>37987</v>
      </c>
      <c r="B50" s="3">
        <v>334391.12903225806</v>
      </c>
      <c r="C50" s="16">
        <f t="shared" si="1"/>
        <v>12.720066631827228</v>
      </c>
      <c r="D50" s="16">
        <f t="shared" si="2"/>
        <v>9.3507852194065322E-2</v>
      </c>
      <c r="E50" s="17">
        <f t="shared" si="3"/>
        <v>1.9921904594536244E-2</v>
      </c>
      <c r="F50" s="17">
        <f t="shared" si="4"/>
        <v>7.7459609114249872E-3</v>
      </c>
      <c r="G50" s="17">
        <f t="shared" si="5"/>
        <v>-4.101831364082642E-2</v>
      </c>
    </row>
    <row r="51" spans="1:7" ht="15" x14ac:dyDescent="0.4">
      <c r="A51" s="2">
        <v>38018</v>
      </c>
      <c r="B51" s="3">
        <v>334857.75862068968</v>
      </c>
      <c r="C51" s="16">
        <f t="shared" si="1"/>
        <v>12.721461119506348</v>
      </c>
      <c r="D51" s="16">
        <f t="shared" si="2"/>
        <v>1.3944876791196492E-3</v>
      </c>
      <c r="E51" s="17">
        <f t="shared" si="3"/>
        <v>9.3507852194065322E-2</v>
      </c>
      <c r="F51" s="17">
        <f t="shared" si="4"/>
        <v>1.9921904594536244E-2</v>
      </c>
      <c r="G51" s="17">
        <f t="shared" si="5"/>
        <v>7.7459609114249872E-3</v>
      </c>
    </row>
    <row r="52" spans="1:7" ht="15" x14ac:dyDescent="0.4">
      <c r="A52" s="2">
        <v>38047</v>
      </c>
      <c r="B52" s="3">
        <v>342669.3548387097</v>
      </c>
      <c r="C52" s="16">
        <f t="shared" si="1"/>
        <v>12.744521281158415</v>
      </c>
      <c r="D52" s="16">
        <f t="shared" si="2"/>
        <v>2.3060161652066924E-2</v>
      </c>
      <c r="E52" s="17">
        <f t="shared" si="3"/>
        <v>1.3944876791196492E-3</v>
      </c>
      <c r="F52" s="17">
        <f t="shared" si="4"/>
        <v>9.3507852194065322E-2</v>
      </c>
      <c r="G52" s="17">
        <f t="shared" si="5"/>
        <v>1.9921904594536244E-2</v>
      </c>
    </row>
    <row r="53" spans="1:7" ht="15" x14ac:dyDescent="0.4">
      <c r="A53" s="2">
        <v>38078</v>
      </c>
      <c r="B53" s="3">
        <v>327254.16666666669</v>
      </c>
      <c r="C53" s="16">
        <f t="shared" si="1"/>
        <v>12.698492416056764</v>
      </c>
      <c r="D53" s="16">
        <f t="shared" si="2"/>
        <v>-4.6028865101650496E-2</v>
      </c>
      <c r="E53" s="17">
        <f t="shared" si="3"/>
        <v>2.3060161652066924E-2</v>
      </c>
      <c r="F53" s="17">
        <f t="shared" si="4"/>
        <v>1.3944876791196492E-3</v>
      </c>
      <c r="G53" s="17">
        <f t="shared" si="5"/>
        <v>9.3507852194065322E-2</v>
      </c>
    </row>
    <row r="54" spans="1:7" ht="15" x14ac:dyDescent="0.4">
      <c r="A54" s="2">
        <v>38108</v>
      </c>
      <c r="B54" s="3">
        <v>346229.83870967739</v>
      </c>
      <c r="C54" s="16">
        <f t="shared" si="1"/>
        <v>12.754858107235117</v>
      </c>
      <c r="D54" s="16">
        <f t="shared" si="2"/>
        <v>5.6365691178353217E-2</v>
      </c>
      <c r="E54" s="17">
        <f t="shared" si="3"/>
        <v>-4.6028865101650496E-2</v>
      </c>
      <c r="F54" s="17">
        <f t="shared" si="4"/>
        <v>2.3060161652066924E-2</v>
      </c>
      <c r="G54" s="17">
        <f t="shared" si="5"/>
        <v>1.3944876791196492E-3</v>
      </c>
    </row>
    <row r="55" spans="1:7" ht="15" x14ac:dyDescent="0.4">
      <c r="A55" s="2">
        <v>38139</v>
      </c>
      <c r="B55" s="3">
        <v>379407.66666666669</v>
      </c>
      <c r="C55" s="16">
        <f t="shared" si="1"/>
        <v>12.846366543623816</v>
      </c>
      <c r="D55" s="16">
        <f t="shared" si="2"/>
        <v>9.1508436388698655E-2</v>
      </c>
      <c r="E55" s="17">
        <f t="shared" si="3"/>
        <v>5.6365691178353217E-2</v>
      </c>
      <c r="F55" s="17">
        <f t="shared" si="4"/>
        <v>-4.6028865101650496E-2</v>
      </c>
      <c r="G55" s="17">
        <f t="shared" si="5"/>
        <v>2.3060161652066924E-2</v>
      </c>
    </row>
    <row r="56" spans="1:7" ht="15" x14ac:dyDescent="0.4">
      <c r="A56" s="2">
        <v>38169</v>
      </c>
      <c r="B56" s="3">
        <v>320314.51612903224</v>
      </c>
      <c r="C56" s="16">
        <f t="shared" si="1"/>
        <v>12.677058654985647</v>
      </c>
      <c r="D56" s="16">
        <f t="shared" si="2"/>
        <v>-0.16930788863816915</v>
      </c>
      <c r="E56" s="17">
        <f t="shared" si="3"/>
        <v>9.1508436388698655E-2</v>
      </c>
      <c r="F56" s="17">
        <f t="shared" si="4"/>
        <v>5.6365691178353217E-2</v>
      </c>
      <c r="G56" s="17">
        <f t="shared" si="5"/>
        <v>-4.6028865101650496E-2</v>
      </c>
    </row>
    <row r="57" spans="1:7" ht="15" x14ac:dyDescent="0.4">
      <c r="A57" s="2">
        <v>38200</v>
      </c>
      <c r="B57" s="3">
        <v>317887.09677419357</v>
      </c>
      <c r="C57" s="16">
        <f t="shared" si="1"/>
        <v>12.669451557129539</v>
      </c>
      <c r="D57" s="16">
        <f t="shared" si="2"/>
        <v>-7.6070978561073588E-3</v>
      </c>
      <c r="E57" s="17">
        <f t="shared" si="3"/>
        <v>-0.16930788863816915</v>
      </c>
      <c r="F57" s="17">
        <f t="shared" si="4"/>
        <v>9.1508436388698655E-2</v>
      </c>
      <c r="G57" s="17">
        <f t="shared" si="5"/>
        <v>5.6365691178353217E-2</v>
      </c>
    </row>
    <row r="58" spans="1:7" ht="15" x14ac:dyDescent="0.4">
      <c r="A58" s="2">
        <v>38231</v>
      </c>
      <c r="B58" s="3">
        <v>351520.83333333331</v>
      </c>
      <c r="C58" s="16">
        <f t="shared" si="1"/>
        <v>12.770024258272583</v>
      </c>
      <c r="D58" s="16">
        <f t="shared" si="2"/>
        <v>0.10057270114304373</v>
      </c>
      <c r="E58" s="17">
        <f t="shared" si="3"/>
        <v>-7.6070978561073588E-3</v>
      </c>
      <c r="F58" s="17">
        <f t="shared" si="4"/>
        <v>-0.16930788863816915</v>
      </c>
      <c r="G58" s="17">
        <f t="shared" si="5"/>
        <v>9.1508436388698655E-2</v>
      </c>
    </row>
    <row r="59" spans="1:7" ht="15" x14ac:dyDescent="0.4">
      <c r="A59" s="2">
        <v>38261</v>
      </c>
      <c r="B59" s="3">
        <v>351024.19354838709</v>
      </c>
      <c r="C59" s="16">
        <f t="shared" si="1"/>
        <v>12.768610427560896</v>
      </c>
      <c r="D59" s="16">
        <f t="shared" si="2"/>
        <v>-1.413830711687325E-3</v>
      </c>
      <c r="E59" s="17">
        <f t="shared" si="3"/>
        <v>0.10057270114304373</v>
      </c>
      <c r="F59" s="17">
        <f t="shared" si="4"/>
        <v>-7.6070978561073588E-3</v>
      </c>
      <c r="G59" s="17">
        <f t="shared" si="5"/>
        <v>-0.16930788863816915</v>
      </c>
    </row>
    <row r="60" spans="1:7" ht="15" x14ac:dyDescent="0.4">
      <c r="A60" s="2">
        <v>38292</v>
      </c>
      <c r="B60" s="3">
        <v>388120.83333333331</v>
      </c>
      <c r="C60" s="16">
        <f t="shared" si="1"/>
        <v>12.869071996239201</v>
      </c>
      <c r="D60" s="16">
        <f t="shared" si="2"/>
        <v>0.10046156867830547</v>
      </c>
      <c r="E60" s="17">
        <f t="shared" si="3"/>
        <v>-1.413830711687325E-3</v>
      </c>
      <c r="F60" s="17">
        <f t="shared" si="4"/>
        <v>0.10057270114304373</v>
      </c>
      <c r="G60" s="17">
        <f t="shared" si="5"/>
        <v>-7.6070978561073588E-3</v>
      </c>
    </row>
    <row r="61" spans="1:7" ht="15.5" thickBot="1" x14ac:dyDescent="0.45">
      <c r="A61" s="4">
        <v>38322</v>
      </c>
      <c r="B61" s="5">
        <v>422786.29032258067</v>
      </c>
      <c r="C61" s="16">
        <f t="shared" si="1"/>
        <v>12.954622106536171</v>
      </c>
      <c r="D61" s="16">
        <f t="shared" si="2"/>
        <v>8.5550110296969351E-2</v>
      </c>
      <c r="E61" s="17">
        <f t="shared" si="3"/>
        <v>0.10046156867830547</v>
      </c>
      <c r="F61" s="17">
        <f t="shared" si="4"/>
        <v>-1.413830711687325E-3</v>
      </c>
      <c r="G61" s="17">
        <f t="shared" si="5"/>
        <v>0.10057270114304373</v>
      </c>
    </row>
    <row r="62" spans="1:7" ht="15" x14ac:dyDescent="0.4">
      <c r="A62" s="2">
        <v>38353</v>
      </c>
      <c r="B62" s="3">
        <v>417661.29032258067</v>
      </c>
      <c r="C62" s="16">
        <f t="shared" si="1"/>
        <v>12.942426072795037</v>
      </c>
      <c r="D62" s="16">
        <f t="shared" si="2"/>
        <v>-1.219603374113376E-2</v>
      </c>
      <c r="E62" s="17">
        <f t="shared" si="3"/>
        <v>8.5550110296969351E-2</v>
      </c>
      <c r="F62" s="17">
        <f t="shared" si="4"/>
        <v>0.10046156867830547</v>
      </c>
      <c r="G62" s="17">
        <f t="shared" si="5"/>
        <v>-1.413830711687325E-3</v>
      </c>
    </row>
    <row r="63" spans="1:7" ht="15" x14ac:dyDescent="0.4">
      <c r="A63" s="2">
        <v>38384</v>
      </c>
      <c r="B63" s="3">
        <v>484334.82142857142</v>
      </c>
      <c r="C63" s="16">
        <f t="shared" si="1"/>
        <v>13.090531726340508</v>
      </c>
      <c r="D63" s="16">
        <f t="shared" si="2"/>
        <v>0.14810565354547123</v>
      </c>
      <c r="E63" s="17">
        <f t="shared" si="3"/>
        <v>-1.219603374113376E-2</v>
      </c>
      <c r="F63" s="17">
        <f t="shared" si="4"/>
        <v>8.5550110296969351E-2</v>
      </c>
      <c r="G63" s="17">
        <f t="shared" si="5"/>
        <v>0.10046156867830547</v>
      </c>
    </row>
    <row r="64" spans="1:7" ht="15" x14ac:dyDescent="0.4">
      <c r="A64" s="2">
        <v>38412</v>
      </c>
      <c r="B64" s="3">
        <v>558592.74193548388</v>
      </c>
      <c r="C64" s="16">
        <f t="shared" si="1"/>
        <v>13.233175939096025</v>
      </c>
      <c r="D64" s="16">
        <f t="shared" si="2"/>
        <v>0.14264421275551697</v>
      </c>
      <c r="E64" s="17">
        <f t="shared" si="3"/>
        <v>0.14810565354547123</v>
      </c>
      <c r="F64" s="17">
        <f t="shared" si="4"/>
        <v>-1.219603374113376E-2</v>
      </c>
      <c r="G64" s="17">
        <f t="shared" si="5"/>
        <v>8.5550110296969351E-2</v>
      </c>
    </row>
    <row r="65" spans="1:7" ht="15" x14ac:dyDescent="0.4">
      <c r="A65" s="2">
        <v>38443</v>
      </c>
      <c r="B65" s="3">
        <v>518929.16666666669</v>
      </c>
      <c r="C65" s="16">
        <f t="shared" si="1"/>
        <v>13.15952267242268</v>
      </c>
      <c r="D65" s="16">
        <f t="shared" si="2"/>
        <v>-7.365326667334493E-2</v>
      </c>
      <c r="E65" s="17">
        <f t="shared" si="3"/>
        <v>0.14264421275551697</v>
      </c>
      <c r="F65" s="17">
        <f t="shared" si="4"/>
        <v>0.14810565354547123</v>
      </c>
      <c r="G65" s="17">
        <f t="shared" si="5"/>
        <v>-1.219603374113376E-2</v>
      </c>
    </row>
    <row r="66" spans="1:7" ht="15" x14ac:dyDescent="0.4">
      <c r="A66" s="2">
        <v>38473</v>
      </c>
      <c r="B66" s="3">
        <v>503161.29032258067</v>
      </c>
      <c r="C66" s="16">
        <f t="shared" si="1"/>
        <v>13.128666054387434</v>
      </c>
      <c r="D66" s="16">
        <f t="shared" si="2"/>
        <v>-3.0856618035246086E-2</v>
      </c>
      <c r="E66" s="17">
        <f t="shared" si="3"/>
        <v>-7.365326667334493E-2</v>
      </c>
      <c r="F66" s="17">
        <f t="shared" si="4"/>
        <v>0.14264421275551697</v>
      </c>
      <c r="G66" s="17">
        <f t="shared" si="5"/>
        <v>0.14810565354547123</v>
      </c>
    </row>
    <row r="67" spans="1:7" ht="15" x14ac:dyDescent="0.4">
      <c r="A67" s="2">
        <v>38504</v>
      </c>
      <c r="B67" s="3">
        <v>464250</v>
      </c>
      <c r="C67" s="16">
        <f t="shared" ref="C67:C130" si="6">+LN(B67)</f>
        <v>13.048178479214952</v>
      </c>
      <c r="D67" s="16">
        <f t="shared" si="2"/>
        <v>-8.048757517248184E-2</v>
      </c>
      <c r="E67" s="17">
        <f t="shared" si="3"/>
        <v>-3.0856618035246086E-2</v>
      </c>
      <c r="F67" s="17">
        <f t="shared" si="4"/>
        <v>-7.365326667334493E-2</v>
      </c>
      <c r="G67" s="17">
        <f t="shared" si="5"/>
        <v>0.14264421275551697</v>
      </c>
    </row>
    <row r="68" spans="1:7" ht="15" x14ac:dyDescent="0.4">
      <c r="A68" s="2">
        <v>38534</v>
      </c>
      <c r="B68" s="3">
        <v>414729.83870967739</v>
      </c>
      <c r="C68" s="16">
        <f t="shared" si="6"/>
        <v>12.93538259616513</v>
      </c>
      <c r="D68" s="16">
        <f t="shared" ref="D68:D131" si="7">+C68-C67</f>
        <v>-0.11279588304982191</v>
      </c>
      <c r="E68" s="17">
        <f t="shared" si="3"/>
        <v>-8.048757517248184E-2</v>
      </c>
      <c r="F68" s="17">
        <f t="shared" si="4"/>
        <v>-3.0856618035246086E-2</v>
      </c>
      <c r="G68" s="17">
        <f t="shared" si="5"/>
        <v>-7.365326667334493E-2</v>
      </c>
    </row>
    <row r="69" spans="1:7" ht="15" x14ac:dyDescent="0.4">
      <c r="A69" s="2">
        <v>38565</v>
      </c>
      <c r="B69" s="3">
        <v>410842.74193548388</v>
      </c>
      <c r="C69" s="16">
        <f t="shared" si="6"/>
        <v>12.925965797231484</v>
      </c>
      <c r="D69" s="16">
        <f t="shared" si="7"/>
        <v>-9.4167989336462199E-3</v>
      </c>
      <c r="E69" s="17">
        <f t="shared" ref="E69:E132" si="8">+D68</f>
        <v>-0.11279588304982191</v>
      </c>
      <c r="F69" s="17">
        <f t="shared" si="4"/>
        <v>-8.048757517248184E-2</v>
      </c>
      <c r="G69" s="17">
        <f t="shared" si="5"/>
        <v>-3.0856618035246086E-2</v>
      </c>
    </row>
    <row r="70" spans="1:7" ht="15" x14ac:dyDescent="0.4">
      <c r="A70" s="2">
        <v>38596</v>
      </c>
      <c r="B70" s="3">
        <v>383387.5</v>
      </c>
      <c r="C70" s="16">
        <f t="shared" si="6"/>
        <v>12.85680150603663</v>
      </c>
      <c r="D70" s="16">
        <f t="shared" si="7"/>
        <v>-6.9164291194853789E-2</v>
      </c>
      <c r="E70" s="17">
        <f t="shared" si="8"/>
        <v>-9.4167989336462199E-3</v>
      </c>
      <c r="F70" s="17">
        <f t="shared" ref="F70:F133" si="9">+D68</f>
        <v>-0.11279588304982191</v>
      </c>
      <c r="G70" s="17">
        <f t="shared" si="5"/>
        <v>-8.048757517248184E-2</v>
      </c>
    </row>
    <row r="71" spans="1:7" ht="15" x14ac:dyDescent="0.4">
      <c r="A71" s="2">
        <v>38626</v>
      </c>
      <c r="B71" s="3">
        <v>430415.32258064515</v>
      </c>
      <c r="C71" s="16">
        <f t="shared" si="6"/>
        <v>12.972505887987481</v>
      </c>
      <c r="D71" s="16">
        <f t="shared" si="7"/>
        <v>0.11570438195085053</v>
      </c>
      <c r="E71" s="17">
        <f t="shared" si="8"/>
        <v>-6.9164291194853789E-2</v>
      </c>
      <c r="F71" s="17">
        <f t="shared" si="9"/>
        <v>-9.4167989336462199E-3</v>
      </c>
      <c r="G71" s="17">
        <f t="shared" ref="G71:G134" si="10">+D68</f>
        <v>-0.11279588304982191</v>
      </c>
    </row>
    <row r="72" spans="1:7" ht="15" x14ac:dyDescent="0.4">
      <c r="A72" s="2">
        <v>38657</v>
      </c>
      <c r="B72" s="3">
        <v>450658.33333333331</v>
      </c>
      <c r="C72" s="16">
        <f t="shared" si="6"/>
        <v>13.018464755621713</v>
      </c>
      <c r="D72" s="16">
        <f t="shared" si="7"/>
        <v>4.5958867634231737E-2</v>
      </c>
      <c r="E72" s="17">
        <f t="shared" si="8"/>
        <v>0.11570438195085053</v>
      </c>
      <c r="F72" s="17">
        <f t="shared" si="9"/>
        <v>-6.9164291194853789E-2</v>
      </c>
      <c r="G72" s="17">
        <f t="shared" si="10"/>
        <v>-9.4167989336462199E-3</v>
      </c>
    </row>
    <row r="73" spans="1:7" ht="15.5" thickBot="1" x14ac:dyDescent="0.45">
      <c r="A73" s="4">
        <v>38687</v>
      </c>
      <c r="B73" s="5">
        <v>447875</v>
      </c>
      <c r="C73" s="16">
        <f t="shared" si="6"/>
        <v>13.012269454607255</v>
      </c>
      <c r="D73" s="16">
        <f t="shared" si="7"/>
        <v>-6.1953010144577547E-3</v>
      </c>
      <c r="E73" s="17">
        <f t="shared" si="8"/>
        <v>4.5958867634231737E-2</v>
      </c>
      <c r="F73" s="17">
        <f t="shared" si="9"/>
        <v>0.11570438195085053</v>
      </c>
      <c r="G73" s="17">
        <f t="shared" si="10"/>
        <v>-6.9164291194853789E-2</v>
      </c>
    </row>
    <row r="74" spans="1:7" ht="15" x14ac:dyDescent="0.4">
      <c r="A74" s="2">
        <v>38718</v>
      </c>
      <c r="B74" s="3">
        <v>525205.6451612903</v>
      </c>
      <c r="C74" s="16">
        <f t="shared" si="6"/>
        <v>13.171545169946482</v>
      </c>
      <c r="D74" s="16">
        <f t="shared" si="7"/>
        <v>0.15927571533922702</v>
      </c>
      <c r="E74" s="17">
        <f t="shared" si="8"/>
        <v>-6.1953010144577547E-3</v>
      </c>
      <c r="F74" s="17">
        <f t="shared" si="9"/>
        <v>4.5958867634231737E-2</v>
      </c>
      <c r="G74" s="17">
        <f t="shared" si="10"/>
        <v>0.11570438195085053</v>
      </c>
    </row>
    <row r="75" spans="1:7" ht="15" x14ac:dyDescent="0.4">
      <c r="A75" s="2">
        <v>38749</v>
      </c>
      <c r="B75" s="3">
        <v>476200.89285714284</v>
      </c>
      <c r="C75" s="16">
        <f t="shared" si="6"/>
        <v>13.073595087995642</v>
      </c>
      <c r="D75" s="16">
        <f t="shared" si="7"/>
        <v>-9.7950081950839873E-2</v>
      </c>
      <c r="E75" s="17">
        <f t="shared" si="8"/>
        <v>0.15927571533922702</v>
      </c>
      <c r="F75" s="17">
        <f t="shared" si="9"/>
        <v>-6.1953010144577547E-3</v>
      </c>
      <c r="G75" s="17">
        <f t="shared" si="10"/>
        <v>4.5958867634231737E-2</v>
      </c>
    </row>
    <row r="76" spans="1:7" ht="15" x14ac:dyDescent="0.4">
      <c r="A76" s="2">
        <v>38777</v>
      </c>
      <c r="B76" s="3">
        <v>445254.03225806454</v>
      </c>
      <c r="C76" s="16">
        <f t="shared" si="6"/>
        <v>13.006400257277244</v>
      </c>
      <c r="D76" s="16">
        <f t="shared" si="7"/>
        <v>-6.7194830718397824E-2</v>
      </c>
      <c r="E76" s="17">
        <f t="shared" si="8"/>
        <v>-9.7950081950839873E-2</v>
      </c>
      <c r="F76" s="17">
        <f t="shared" si="9"/>
        <v>0.15927571533922702</v>
      </c>
      <c r="G76" s="17">
        <f t="shared" si="10"/>
        <v>-6.1953010144577547E-3</v>
      </c>
    </row>
    <row r="77" spans="1:7" ht="15" x14ac:dyDescent="0.4">
      <c r="A77" s="2">
        <v>38808</v>
      </c>
      <c r="B77" s="3">
        <v>467945.83333333331</v>
      </c>
      <c r="C77" s="16">
        <f t="shared" si="6"/>
        <v>13.056107827460567</v>
      </c>
      <c r="D77" s="16">
        <f t="shared" si="7"/>
        <v>4.9707570183322503E-2</v>
      </c>
      <c r="E77" s="17">
        <f t="shared" si="8"/>
        <v>-6.7194830718397824E-2</v>
      </c>
      <c r="F77" s="17">
        <f t="shared" si="9"/>
        <v>-9.7950081950839873E-2</v>
      </c>
      <c r="G77" s="17">
        <f t="shared" si="10"/>
        <v>0.15927571533922702</v>
      </c>
    </row>
    <row r="78" spans="1:7" ht="15" x14ac:dyDescent="0.4">
      <c r="A78" s="2">
        <v>38838</v>
      </c>
      <c r="B78" s="3">
        <v>457887.09677419357</v>
      </c>
      <c r="C78" s="16">
        <f t="shared" si="6"/>
        <v>13.034377919113387</v>
      </c>
      <c r="D78" s="16">
        <f t="shared" si="7"/>
        <v>-2.1729908347179361E-2</v>
      </c>
      <c r="E78" s="17">
        <f t="shared" si="8"/>
        <v>4.9707570183322503E-2</v>
      </c>
      <c r="F78" s="17">
        <f t="shared" si="9"/>
        <v>-6.7194830718397824E-2</v>
      </c>
      <c r="G78" s="17">
        <f t="shared" si="10"/>
        <v>-9.7950081950839873E-2</v>
      </c>
    </row>
    <row r="79" spans="1:7" ht="15" x14ac:dyDescent="0.4">
      <c r="A79" s="2">
        <v>38869</v>
      </c>
      <c r="B79" s="3">
        <v>449379.16666666669</v>
      </c>
      <c r="C79" s="16">
        <f t="shared" si="6"/>
        <v>13.015622279551691</v>
      </c>
      <c r="D79" s="16">
        <f t="shared" si="7"/>
        <v>-1.8755639561696569E-2</v>
      </c>
      <c r="E79" s="17">
        <f t="shared" si="8"/>
        <v>-2.1729908347179361E-2</v>
      </c>
      <c r="F79" s="17">
        <f t="shared" si="9"/>
        <v>4.9707570183322503E-2</v>
      </c>
      <c r="G79" s="17">
        <f t="shared" si="10"/>
        <v>-6.7194830718397824E-2</v>
      </c>
    </row>
    <row r="80" spans="1:7" ht="15" x14ac:dyDescent="0.4">
      <c r="A80" s="2">
        <v>38899</v>
      </c>
      <c r="B80" s="3">
        <v>451754.03225806454</v>
      </c>
      <c r="C80" s="16">
        <f t="shared" si="6"/>
        <v>13.020893134276431</v>
      </c>
      <c r="D80" s="16">
        <f t="shared" si="7"/>
        <v>5.2708547247402038E-3</v>
      </c>
      <c r="E80" s="17">
        <f t="shared" si="8"/>
        <v>-1.8755639561696569E-2</v>
      </c>
      <c r="F80" s="17">
        <f t="shared" si="9"/>
        <v>-2.1729908347179361E-2</v>
      </c>
      <c r="G80" s="17">
        <f t="shared" si="10"/>
        <v>4.9707570183322503E-2</v>
      </c>
    </row>
    <row r="81" spans="1:7" ht="15" x14ac:dyDescent="0.4">
      <c r="A81" s="2">
        <v>38930</v>
      </c>
      <c r="B81" s="3">
        <v>461024.19354838709</v>
      </c>
      <c r="C81" s="16">
        <f t="shared" si="6"/>
        <v>13.041205801183912</v>
      </c>
      <c r="D81" s="16">
        <f t="shared" si="7"/>
        <v>2.0312666907480903E-2</v>
      </c>
      <c r="E81" s="17">
        <f t="shared" si="8"/>
        <v>5.2708547247402038E-3</v>
      </c>
      <c r="F81" s="17">
        <f t="shared" si="9"/>
        <v>-1.8755639561696569E-2</v>
      </c>
      <c r="G81" s="17">
        <f t="shared" si="10"/>
        <v>-2.1729908347179361E-2</v>
      </c>
    </row>
    <row r="82" spans="1:7" ht="15" x14ac:dyDescent="0.4">
      <c r="A82" s="2">
        <v>38961</v>
      </c>
      <c r="B82" s="3">
        <v>441820.83333333331</v>
      </c>
      <c r="C82" s="16">
        <f t="shared" si="6"/>
        <v>12.99865972443204</v>
      </c>
      <c r="D82" s="16">
        <f t="shared" si="7"/>
        <v>-4.2546076751872164E-2</v>
      </c>
      <c r="E82" s="17">
        <f t="shared" si="8"/>
        <v>2.0312666907480903E-2</v>
      </c>
      <c r="F82" s="17">
        <f t="shared" si="9"/>
        <v>5.2708547247402038E-3</v>
      </c>
      <c r="G82" s="17">
        <f t="shared" si="10"/>
        <v>-1.8755639561696569E-2</v>
      </c>
    </row>
    <row r="83" spans="1:7" ht="15" x14ac:dyDescent="0.4">
      <c r="A83" s="2">
        <v>38991</v>
      </c>
      <c r="B83" s="3">
        <v>429120.96774193546</v>
      </c>
      <c r="C83" s="16">
        <f t="shared" si="6"/>
        <v>12.969494134250796</v>
      </c>
      <c r="D83" s="16">
        <f t="shared" si="7"/>
        <v>-2.9165590181243317E-2</v>
      </c>
      <c r="E83" s="17">
        <f t="shared" si="8"/>
        <v>-4.2546076751872164E-2</v>
      </c>
      <c r="F83" s="17">
        <f t="shared" si="9"/>
        <v>2.0312666907480903E-2</v>
      </c>
      <c r="G83" s="17">
        <f t="shared" si="10"/>
        <v>5.2708547247402038E-3</v>
      </c>
    </row>
    <row r="84" spans="1:7" ht="15" x14ac:dyDescent="0.4">
      <c r="A84" s="2">
        <v>39022</v>
      </c>
      <c r="B84" s="3">
        <v>475658.33333333331</v>
      </c>
      <c r="C84" s="16">
        <f t="shared" si="6"/>
        <v>13.072455088366201</v>
      </c>
      <c r="D84" s="16">
        <f t="shared" si="7"/>
        <v>0.10296095411540485</v>
      </c>
      <c r="E84" s="17">
        <f t="shared" si="8"/>
        <v>-2.9165590181243317E-2</v>
      </c>
      <c r="F84" s="17">
        <f t="shared" si="9"/>
        <v>-4.2546076751872164E-2</v>
      </c>
      <c r="G84" s="17">
        <f t="shared" si="10"/>
        <v>2.0312666907480903E-2</v>
      </c>
    </row>
    <row r="85" spans="1:7" ht="15.5" thickBot="1" x14ac:dyDescent="0.45">
      <c r="A85" s="4">
        <v>39052</v>
      </c>
      <c r="B85" s="5">
        <v>509866.93548387097</v>
      </c>
      <c r="C85" s="16">
        <f t="shared" si="6"/>
        <v>13.14190505984142</v>
      </c>
      <c r="D85" s="16">
        <f t="shared" si="7"/>
        <v>6.944997147521903E-2</v>
      </c>
      <c r="E85" s="17">
        <f t="shared" si="8"/>
        <v>0.10296095411540485</v>
      </c>
      <c r="F85" s="17">
        <f t="shared" si="9"/>
        <v>-2.9165590181243317E-2</v>
      </c>
      <c r="G85" s="17">
        <f t="shared" si="10"/>
        <v>-4.2546076751872164E-2</v>
      </c>
    </row>
    <row r="86" spans="1:7" ht="15" x14ac:dyDescent="0.4">
      <c r="A86" s="2">
        <v>39083</v>
      </c>
      <c r="B86" s="3">
        <v>477403.22580645164</v>
      </c>
      <c r="C86" s="16">
        <f t="shared" si="6"/>
        <v>13.076116749894728</v>
      </c>
      <c r="D86" s="16">
        <f t="shared" si="7"/>
        <v>-6.5788309946691825E-2</v>
      </c>
      <c r="E86" s="17">
        <f t="shared" si="8"/>
        <v>6.944997147521903E-2</v>
      </c>
      <c r="F86" s="17">
        <f t="shared" si="9"/>
        <v>0.10296095411540485</v>
      </c>
      <c r="G86" s="17">
        <f t="shared" si="10"/>
        <v>-2.9165590181243317E-2</v>
      </c>
    </row>
    <row r="87" spans="1:7" ht="15" x14ac:dyDescent="0.4">
      <c r="A87" s="2">
        <v>39114</v>
      </c>
      <c r="B87" s="3">
        <v>471285.71428571426</v>
      </c>
      <c r="C87" s="16">
        <f t="shared" si="6"/>
        <v>13.063219801155405</v>
      </c>
      <c r="D87" s="16">
        <f t="shared" si="7"/>
        <v>-1.2896948739323122E-2</v>
      </c>
      <c r="E87" s="17">
        <f t="shared" si="8"/>
        <v>-6.5788309946691825E-2</v>
      </c>
      <c r="F87" s="17">
        <f t="shared" si="9"/>
        <v>6.944997147521903E-2</v>
      </c>
      <c r="G87" s="17">
        <f t="shared" si="10"/>
        <v>0.10296095411540485</v>
      </c>
    </row>
    <row r="88" spans="1:7" ht="15" x14ac:dyDescent="0.4">
      <c r="A88" s="2">
        <v>39142</v>
      </c>
      <c r="B88" s="3">
        <v>440387.09677419357</v>
      </c>
      <c r="C88" s="16">
        <f t="shared" si="6"/>
        <v>12.995409384523589</v>
      </c>
      <c r="D88" s="16">
        <f t="shared" si="7"/>
        <v>-6.781041663181675E-2</v>
      </c>
      <c r="E88" s="17">
        <f t="shared" si="8"/>
        <v>-1.2896948739323122E-2</v>
      </c>
      <c r="F88" s="17">
        <f t="shared" si="9"/>
        <v>-6.5788309946691825E-2</v>
      </c>
      <c r="G88" s="17">
        <f t="shared" si="10"/>
        <v>6.944997147521903E-2</v>
      </c>
    </row>
    <row r="89" spans="1:7" ht="15" x14ac:dyDescent="0.4">
      <c r="A89" s="2">
        <v>39173</v>
      </c>
      <c r="B89" s="3">
        <v>424708.33333333331</v>
      </c>
      <c r="C89" s="16">
        <f t="shared" si="6"/>
        <v>12.959157937802605</v>
      </c>
      <c r="D89" s="16">
        <f t="shared" si="7"/>
        <v>-3.6251446720983793E-2</v>
      </c>
      <c r="E89" s="17">
        <f t="shared" si="8"/>
        <v>-6.781041663181675E-2</v>
      </c>
      <c r="F89" s="17">
        <f t="shared" si="9"/>
        <v>-1.2896948739323122E-2</v>
      </c>
      <c r="G89" s="17">
        <f t="shared" si="10"/>
        <v>-6.5788309946691825E-2</v>
      </c>
    </row>
    <row r="90" spans="1:7" ht="15" x14ac:dyDescent="0.4">
      <c r="A90" s="2">
        <v>39203</v>
      </c>
      <c r="B90" s="3">
        <v>407157.25806451612</v>
      </c>
      <c r="C90" s="16">
        <f t="shared" si="6"/>
        <v>12.916954773248769</v>
      </c>
      <c r="D90" s="16">
        <f t="shared" si="7"/>
        <v>-4.2203164553836103E-2</v>
      </c>
      <c r="E90" s="17">
        <f t="shared" si="8"/>
        <v>-3.6251446720983793E-2</v>
      </c>
      <c r="F90" s="17">
        <f t="shared" si="9"/>
        <v>-6.781041663181675E-2</v>
      </c>
      <c r="G90" s="17">
        <f t="shared" si="10"/>
        <v>-1.2896948739323122E-2</v>
      </c>
    </row>
    <row r="91" spans="1:7" ht="15" x14ac:dyDescent="0.4">
      <c r="A91" s="2">
        <v>39234</v>
      </c>
      <c r="B91" s="3">
        <v>425562.5</v>
      </c>
      <c r="C91" s="16">
        <f t="shared" si="6"/>
        <v>12.961167102225323</v>
      </c>
      <c r="D91" s="16">
        <f t="shared" si="7"/>
        <v>4.421232897655436E-2</v>
      </c>
      <c r="E91" s="17">
        <f t="shared" si="8"/>
        <v>-4.2203164553836103E-2</v>
      </c>
      <c r="F91" s="17">
        <f t="shared" si="9"/>
        <v>-3.6251446720983793E-2</v>
      </c>
      <c r="G91" s="17">
        <f t="shared" si="10"/>
        <v>-6.781041663181675E-2</v>
      </c>
    </row>
    <row r="92" spans="1:7" ht="15" x14ac:dyDescent="0.4">
      <c r="A92" s="2">
        <v>39264</v>
      </c>
      <c r="B92" s="3">
        <v>417870.96774193546</v>
      </c>
      <c r="C92" s="16">
        <f t="shared" si="6"/>
        <v>12.942927974239852</v>
      </c>
      <c r="D92" s="16">
        <f t="shared" si="7"/>
        <v>-1.823912798547056E-2</v>
      </c>
      <c r="E92" s="17">
        <f t="shared" si="8"/>
        <v>4.421232897655436E-2</v>
      </c>
      <c r="F92" s="17">
        <f t="shared" si="9"/>
        <v>-4.2203164553836103E-2</v>
      </c>
      <c r="G92" s="17">
        <f t="shared" si="10"/>
        <v>-3.6251446720983793E-2</v>
      </c>
    </row>
    <row r="93" spans="1:7" ht="15" x14ac:dyDescent="0.4">
      <c r="A93" s="2">
        <v>39295</v>
      </c>
      <c r="B93" s="3">
        <v>449963.70967741933</v>
      </c>
      <c r="C93" s="16">
        <f t="shared" si="6"/>
        <v>13.016922213333217</v>
      </c>
      <c r="D93" s="16">
        <f t="shared" si="7"/>
        <v>7.3994239093364556E-2</v>
      </c>
      <c r="E93" s="17">
        <f t="shared" si="8"/>
        <v>-1.823912798547056E-2</v>
      </c>
      <c r="F93" s="17">
        <f t="shared" si="9"/>
        <v>4.421232897655436E-2</v>
      </c>
      <c r="G93" s="17">
        <f t="shared" si="10"/>
        <v>-4.2203164553836103E-2</v>
      </c>
    </row>
    <row r="94" spans="1:7" ht="15" x14ac:dyDescent="0.4">
      <c r="A94" s="2">
        <v>39326</v>
      </c>
      <c r="B94" s="3">
        <v>483641.66666666669</v>
      </c>
      <c r="C94" s="16">
        <f t="shared" si="6"/>
        <v>13.089099553371623</v>
      </c>
      <c r="D94" s="16">
        <f t="shared" si="7"/>
        <v>7.2177340038406257E-2</v>
      </c>
      <c r="E94" s="17">
        <f t="shared" si="8"/>
        <v>7.3994239093364556E-2</v>
      </c>
      <c r="F94" s="17">
        <f t="shared" si="9"/>
        <v>-1.823912798547056E-2</v>
      </c>
      <c r="G94" s="17">
        <f t="shared" si="10"/>
        <v>4.421232897655436E-2</v>
      </c>
    </row>
    <row r="95" spans="1:7" ht="15" x14ac:dyDescent="0.4">
      <c r="A95" s="2">
        <v>39356</v>
      </c>
      <c r="B95" s="3">
        <v>496407.25806451612</v>
      </c>
      <c r="C95" s="16">
        <f t="shared" si="6"/>
        <v>13.115151953608832</v>
      </c>
      <c r="D95" s="16">
        <f t="shared" si="7"/>
        <v>2.6052400237208673E-2</v>
      </c>
      <c r="E95" s="17">
        <f t="shared" si="8"/>
        <v>7.2177340038406257E-2</v>
      </c>
      <c r="F95" s="17">
        <f t="shared" si="9"/>
        <v>7.3994239093364556E-2</v>
      </c>
      <c r="G95" s="17">
        <f t="shared" si="10"/>
        <v>-1.823912798547056E-2</v>
      </c>
    </row>
    <row r="96" spans="1:7" ht="15" x14ac:dyDescent="0.4">
      <c r="A96" s="2">
        <v>39387</v>
      </c>
      <c r="B96" s="3">
        <v>489550</v>
      </c>
      <c r="C96" s="16">
        <f t="shared" si="6"/>
        <v>13.101241880782217</v>
      </c>
      <c r="D96" s="16">
        <f t="shared" si="7"/>
        <v>-1.391007282661505E-2</v>
      </c>
      <c r="E96" s="17">
        <f t="shared" si="8"/>
        <v>2.6052400237208673E-2</v>
      </c>
      <c r="F96" s="17">
        <f t="shared" si="9"/>
        <v>7.2177340038406257E-2</v>
      </c>
      <c r="G96" s="17">
        <f t="shared" si="10"/>
        <v>7.3994239093364556E-2</v>
      </c>
    </row>
    <row r="97" spans="1:7" ht="15.5" thickBot="1" x14ac:dyDescent="0.45">
      <c r="A97" s="4">
        <v>39417</v>
      </c>
      <c r="B97" s="5">
        <v>505612.90322580643</v>
      </c>
      <c r="C97" s="16">
        <f t="shared" si="6"/>
        <v>13.1335266421098</v>
      </c>
      <c r="D97" s="16">
        <f t="shared" si="7"/>
        <v>3.2284761327582956E-2</v>
      </c>
      <c r="E97" s="17">
        <f t="shared" si="8"/>
        <v>-1.391007282661505E-2</v>
      </c>
      <c r="F97" s="17">
        <f t="shared" si="9"/>
        <v>2.6052400237208673E-2</v>
      </c>
      <c r="G97" s="17">
        <f t="shared" si="10"/>
        <v>7.2177340038406257E-2</v>
      </c>
    </row>
    <row r="98" spans="1:7" ht="15" x14ac:dyDescent="0.4">
      <c r="A98" s="2">
        <v>39448</v>
      </c>
      <c r="B98" s="3">
        <v>501520.16129032261</v>
      </c>
      <c r="C98" s="16">
        <f t="shared" si="6"/>
        <v>13.12539908755077</v>
      </c>
      <c r="D98" s="16">
        <f t="shared" si="7"/>
        <v>-8.1275545590298037E-3</v>
      </c>
      <c r="E98" s="17">
        <f t="shared" si="8"/>
        <v>3.2284761327582956E-2</v>
      </c>
      <c r="F98" s="17">
        <f t="shared" si="9"/>
        <v>-1.391007282661505E-2</v>
      </c>
      <c r="G98" s="17">
        <f t="shared" si="10"/>
        <v>2.6052400237208673E-2</v>
      </c>
    </row>
    <row r="99" spans="1:7" ht="15" x14ac:dyDescent="0.4">
      <c r="A99" s="2">
        <v>39479</v>
      </c>
      <c r="B99" s="3">
        <v>544293.10344827583</v>
      </c>
      <c r="C99" s="16">
        <f t="shared" si="6"/>
        <v>13.20724317384464</v>
      </c>
      <c r="D99" s="16">
        <f t="shared" si="7"/>
        <v>8.1844086293870077E-2</v>
      </c>
      <c r="E99" s="17">
        <f t="shared" si="8"/>
        <v>-8.1275545590298037E-3</v>
      </c>
      <c r="F99" s="17">
        <f t="shared" si="9"/>
        <v>3.2284761327582956E-2</v>
      </c>
      <c r="G99" s="17">
        <f t="shared" si="10"/>
        <v>-1.391007282661505E-2</v>
      </c>
    </row>
    <row r="100" spans="1:7" ht="15" x14ac:dyDescent="0.4">
      <c r="A100" s="2">
        <v>39508</v>
      </c>
      <c r="B100" s="3">
        <v>494048.38709677418</v>
      </c>
      <c r="C100" s="16">
        <f t="shared" si="6"/>
        <v>13.110388740961923</v>
      </c>
      <c r="D100" s="16">
        <f t="shared" si="7"/>
        <v>-9.6854432882716779E-2</v>
      </c>
      <c r="E100" s="17">
        <f t="shared" si="8"/>
        <v>8.1844086293870077E-2</v>
      </c>
      <c r="F100" s="17">
        <f t="shared" si="9"/>
        <v>-8.1275545590298037E-3</v>
      </c>
      <c r="G100" s="17">
        <f t="shared" si="10"/>
        <v>3.2284761327582956E-2</v>
      </c>
    </row>
    <row r="101" spans="1:7" ht="15" x14ac:dyDescent="0.4">
      <c r="A101" s="2">
        <v>39539</v>
      </c>
      <c r="B101" s="3">
        <v>439908.33333333331</v>
      </c>
      <c r="C101" s="16">
        <f t="shared" si="6"/>
        <v>12.994321650856707</v>
      </c>
      <c r="D101" s="16">
        <f t="shared" si="7"/>
        <v>-0.11606709010521676</v>
      </c>
      <c r="E101" s="17">
        <f t="shared" si="8"/>
        <v>-9.6854432882716779E-2</v>
      </c>
      <c r="F101" s="17">
        <f t="shared" si="9"/>
        <v>8.1844086293870077E-2</v>
      </c>
      <c r="G101" s="17">
        <f t="shared" si="10"/>
        <v>-8.1275545590298037E-3</v>
      </c>
    </row>
    <row r="102" spans="1:7" ht="15" x14ac:dyDescent="0.4">
      <c r="A102" s="2">
        <v>39569</v>
      </c>
      <c r="B102" s="3">
        <v>435076.61290322582</v>
      </c>
      <c r="C102" s="16">
        <f t="shared" si="6"/>
        <v>12.983277416179842</v>
      </c>
      <c r="D102" s="16">
        <f t="shared" si="7"/>
        <v>-1.1044234676864662E-2</v>
      </c>
      <c r="E102" s="17">
        <f t="shared" si="8"/>
        <v>-0.11606709010521676</v>
      </c>
      <c r="F102" s="17">
        <f t="shared" si="9"/>
        <v>-9.6854432882716779E-2</v>
      </c>
      <c r="G102" s="17">
        <f t="shared" si="10"/>
        <v>8.1844086293870077E-2</v>
      </c>
    </row>
    <row r="103" spans="1:7" ht="15" x14ac:dyDescent="0.4">
      <c r="A103" s="2">
        <v>39600</v>
      </c>
      <c r="B103" s="3">
        <v>455125</v>
      </c>
      <c r="C103" s="16">
        <f t="shared" si="6"/>
        <v>13.028327385477734</v>
      </c>
      <c r="D103" s="16">
        <f t="shared" si="7"/>
        <v>4.5049969297892289E-2</v>
      </c>
      <c r="E103" s="17">
        <f t="shared" si="8"/>
        <v>-1.1044234676864662E-2</v>
      </c>
      <c r="F103" s="17">
        <f t="shared" si="9"/>
        <v>-0.11606709010521676</v>
      </c>
      <c r="G103" s="17">
        <f t="shared" si="10"/>
        <v>-9.6854432882716779E-2</v>
      </c>
    </row>
    <row r="104" spans="1:7" ht="15" x14ac:dyDescent="0.4">
      <c r="A104" s="2">
        <v>39630</v>
      </c>
      <c r="B104" s="3">
        <v>463806.45161290321</v>
      </c>
      <c r="C104" s="16">
        <f t="shared" si="6"/>
        <v>13.047222614040807</v>
      </c>
      <c r="D104" s="16">
        <f t="shared" si="7"/>
        <v>1.8895228563073019E-2</v>
      </c>
      <c r="E104" s="17">
        <f t="shared" si="8"/>
        <v>4.5049969297892289E-2</v>
      </c>
      <c r="F104" s="17">
        <f t="shared" si="9"/>
        <v>-1.1044234676864662E-2</v>
      </c>
      <c r="G104" s="17">
        <f t="shared" si="10"/>
        <v>-0.11606709010521676</v>
      </c>
    </row>
    <row r="105" spans="1:7" ht="15" x14ac:dyDescent="0.4">
      <c r="A105" s="2">
        <v>39661</v>
      </c>
      <c r="B105" s="3">
        <v>499935.48387096776</v>
      </c>
      <c r="C105" s="16">
        <f t="shared" si="6"/>
        <v>13.122234336820886</v>
      </c>
      <c r="D105" s="16">
        <f t="shared" si="7"/>
        <v>7.5011722780079282E-2</v>
      </c>
      <c r="E105" s="17">
        <f t="shared" si="8"/>
        <v>1.8895228563073019E-2</v>
      </c>
      <c r="F105" s="17">
        <f t="shared" si="9"/>
        <v>4.5049969297892289E-2</v>
      </c>
      <c r="G105" s="17">
        <f t="shared" si="10"/>
        <v>-1.1044234676864662E-2</v>
      </c>
    </row>
    <row r="106" spans="1:7" ht="15" x14ac:dyDescent="0.4">
      <c r="A106" s="2">
        <v>39692</v>
      </c>
      <c r="B106" s="3">
        <v>542379.16666666663</v>
      </c>
      <c r="C106" s="16">
        <f t="shared" si="6"/>
        <v>13.203720605332801</v>
      </c>
      <c r="D106" s="16">
        <f t="shared" si="7"/>
        <v>8.1486268511914872E-2</v>
      </c>
      <c r="E106" s="17">
        <f t="shared" si="8"/>
        <v>7.5011722780079282E-2</v>
      </c>
      <c r="F106" s="17">
        <f t="shared" si="9"/>
        <v>1.8895228563073019E-2</v>
      </c>
      <c r="G106" s="17">
        <f t="shared" si="10"/>
        <v>4.5049969297892289E-2</v>
      </c>
    </row>
    <row r="107" spans="1:7" ht="15" x14ac:dyDescent="0.4">
      <c r="A107" s="2">
        <v>39722</v>
      </c>
      <c r="B107" s="3">
        <v>515869.3548387097</v>
      </c>
      <c r="C107" s="16">
        <f t="shared" si="6"/>
        <v>13.153608824109057</v>
      </c>
      <c r="D107" s="16">
        <f t="shared" si="7"/>
        <v>-5.01117812237446E-2</v>
      </c>
      <c r="E107" s="17">
        <f t="shared" si="8"/>
        <v>8.1486268511914872E-2</v>
      </c>
      <c r="F107" s="17">
        <f t="shared" si="9"/>
        <v>7.5011722780079282E-2</v>
      </c>
      <c r="G107" s="17">
        <f t="shared" si="10"/>
        <v>1.8895228563073019E-2</v>
      </c>
    </row>
    <row r="108" spans="1:7" ht="15" x14ac:dyDescent="0.4">
      <c r="A108" s="2">
        <v>39753</v>
      </c>
      <c r="B108" s="3">
        <v>523920.83333333331</v>
      </c>
      <c r="C108" s="16">
        <f t="shared" si="6"/>
        <v>13.169095870464295</v>
      </c>
      <c r="D108" s="16">
        <f t="shared" si="7"/>
        <v>1.5487046355238121E-2</v>
      </c>
      <c r="E108" s="17">
        <f t="shared" si="8"/>
        <v>-5.01117812237446E-2</v>
      </c>
      <c r="F108" s="17">
        <f t="shared" si="9"/>
        <v>8.1486268511914872E-2</v>
      </c>
      <c r="G108" s="17">
        <f t="shared" si="10"/>
        <v>7.5011722780079282E-2</v>
      </c>
    </row>
    <row r="109" spans="1:7" ht="15.5" thickBot="1" x14ac:dyDescent="0.45">
      <c r="A109" s="4">
        <v>39783</v>
      </c>
      <c r="B109" s="5">
        <v>509229.83870967739</v>
      </c>
      <c r="C109" s="16">
        <f t="shared" si="6"/>
        <v>13.140654743142704</v>
      </c>
      <c r="D109" s="16">
        <f t="shared" si="7"/>
        <v>-2.8441127321590542E-2</v>
      </c>
      <c r="E109" s="17">
        <f t="shared" si="8"/>
        <v>1.5487046355238121E-2</v>
      </c>
      <c r="F109" s="17">
        <f t="shared" si="9"/>
        <v>-5.01117812237446E-2</v>
      </c>
      <c r="G109" s="17">
        <f t="shared" si="10"/>
        <v>8.1486268511914872E-2</v>
      </c>
    </row>
    <row r="110" spans="1:7" ht="15" x14ac:dyDescent="0.4">
      <c r="A110" s="6">
        <v>39814</v>
      </c>
      <c r="B110" s="3">
        <v>570741.93548387091</v>
      </c>
      <c r="C110" s="16">
        <f t="shared" si="6"/>
        <v>13.254692434609993</v>
      </c>
      <c r="D110" s="16">
        <f t="shared" si="7"/>
        <v>0.11403769146728848</v>
      </c>
      <c r="E110" s="17">
        <f t="shared" si="8"/>
        <v>-2.8441127321590542E-2</v>
      </c>
      <c r="F110" s="17">
        <f t="shared" si="9"/>
        <v>1.5487046355238121E-2</v>
      </c>
      <c r="G110" s="17">
        <f t="shared" si="10"/>
        <v>-5.01117812237446E-2</v>
      </c>
    </row>
    <row r="111" spans="1:7" ht="15" x14ac:dyDescent="0.4">
      <c r="A111" s="6">
        <v>39845</v>
      </c>
      <c r="B111" s="3">
        <v>638629.46428571432</v>
      </c>
      <c r="C111" s="16">
        <f t="shared" si="6"/>
        <v>13.367079697073672</v>
      </c>
      <c r="D111" s="16">
        <f t="shared" si="7"/>
        <v>0.11238726246367925</v>
      </c>
      <c r="E111" s="17">
        <f t="shared" si="8"/>
        <v>0.11403769146728848</v>
      </c>
      <c r="F111" s="17">
        <f t="shared" si="9"/>
        <v>-2.8441127321590542E-2</v>
      </c>
      <c r="G111" s="17">
        <f t="shared" si="10"/>
        <v>1.5487046355238121E-2</v>
      </c>
    </row>
    <row r="112" spans="1:7" ht="15" x14ac:dyDescent="0.4">
      <c r="A112" s="6">
        <v>39873</v>
      </c>
      <c r="B112" s="3">
        <v>660395.16129032255</v>
      </c>
      <c r="C112" s="16">
        <f t="shared" si="6"/>
        <v>13.400593664063537</v>
      </c>
      <c r="D112" s="16">
        <f t="shared" si="7"/>
        <v>3.3513966989865196E-2</v>
      </c>
      <c r="E112" s="17">
        <f t="shared" si="8"/>
        <v>0.11238726246367925</v>
      </c>
      <c r="F112" s="17">
        <f t="shared" si="9"/>
        <v>0.11403769146728848</v>
      </c>
      <c r="G112" s="17">
        <f t="shared" si="10"/>
        <v>-2.8441127321590542E-2</v>
      </c>
    </row>
    <row r="113" spans="1:7" ht="15" x14ac:dyDescent="0.4">
      <c r="A113" s="6">
        <v>39904</v>
      </c>
      <c r="B113" s="3">
        <v>765395.83333333337</v>
      </c>
      <c r="C113" s="16">
        <f t="shared" si="6"/>
        <v>13.548148408182247</v>
      </c>
      <c r="D113" s="16">
        <f t="shared" si="7"/>
        <v>0.14755474411870928</v>
      </c>
      <c r="E113" s="17">
        <f t="shared" si="8"/>
        <v>3.3513966989865196E-2</v>
      </c>
      <c r="F113" s="17">
        <f t="shared" si="9"/>
        <v>0.11238726246367925</v>
      </c>
      <c r="G113" s="17">
        <f t="shared" si="10"/>
        <v>0.11403769146728848</v>
      </c>
    </row>
    <row r="114" spans="1:7" ht="15" x14ac:dyDescent="0.4">
      <c r="A114" s="6">
        <v>39934</v>
      </c>
      <c r="B114" s="3">
        <v>835197.58064516133</v>
      </c>
      <c r="C114" s="16">
        <f t="shared" si="6"/>
        <v>13.635423599369201</v>
      </c>
      <c r="D114" s="16">
        <f t="shared" si="7"/>
        <v>8.727519118695426E-2</v>
      </c>
      <c r="E114" s="17">
        <f t="shared" si="8"/>
        <v>0.14755474411870928</v>
      </c>
      <c r="F114" s="17">
        <f t="shared" si="9"/>
        <v>3.3513966989865196E-2</v>
      </c>
      <c r="G114" s="17">
        <f t="shared" si="10"/>
        <v>0.11238726246367925</v>
      </c>
    </row>
    <row r="115" spans="1:7" ht="15" x14ac:dyDescent="0.4">
      <c r="A115" s="6">
        <v>39965</v>
      </c>
      <c r="B115" s="3">
        <v>666450</v>
      </c>
      <c r="C115" s="16">
        <f t="shared" si="6"/>
        <v>13.409720397032164</v>
      </c>
      <c r="D115" s="16">
        <f t="shared" si="7"/>
        <v>-0.22570320233703711</v>
      </c>
      <c r="E115" s="17">
        <f t="shared" si="8"/>
        <v>8.727519118695426E-2</v>
      </c>
      <c r="F115" s="17">
        <f t="shared" si="9"/>
        <v>0.14755474411870928</v>
      </c>
      <c r="G115" s="17">
        <f t="shared" si="10"/>
        <v>3.3513966989865196E-2</v>
      </c>
    </row>
    <row r="116" spans="1:7" ht="15" x14ac:dyDescent="0.4">
      <c r="A116" s="6">
        <v>39995</v>
      </c>
      <c r="B116" s="3">
        <v>642282.25806451612</v>
      </c>
      <c r="C116" s="16">
        <f t="shared" si="6"/>
        <v>13.372783140358562</v>
      </c>
      <c r="D116" s="16">
        <f t="shared" si="7"/>
        <v>-3.6937256673601482E-2</v>
      </c>
      <c r="E116" s="17">
        <f t="shared" si="8"/>
        <v>-0.22570320233703711</v>
      </c>
      <c r="F116" s="17">
        <f t="shared" si="9"/>
        <v>8.727519118695426E-2</v>
      </c>
      <c r="G116" s="17">
        <f t="shared" si="10"/>
        <v>0.14755474411870928</v>
      </c>
    </row>
    <row r="117" spans="1:7" ht="15" x14ac:dyDescent="0.4">
      <c r="A117" s="6">
        <v>40026</v>
      </c>
      <c r="B117" s="3">
        <v>672516.12903225806</v>
      </c>
      <c r="C117" s="16">
        <f t="shared" si="6"/>
        <v>13.418781373861616</v>
      </c>
      <c r="D117" s="16">
        <f t="shared" si="7"/>
        <v>4.5998233503054209E-2</v>
      </c>
      <c r="E117" s="17">
        <f t="shared" si="8"/>
        <v>-3.6937256673601482E-2</v>
      </c>
      <c r="F117" s="17">
        <f t="shared" si="9"/>
        <v>-0.22570320233703711</v>
      </c>
      <c r="G117" s="17">
        <f t="shared" si="10"/>
        <v>8.727519118695426E-2</v>
      </c>
    </row>
    <row r="118" spans="1:7" ht="15" x14ac:dyDescent="0.4">
      <c r="A118" s="6">
        <v>40057</v>
      </c>
      <c r="B118" s="3">
        <v>613787.5</v>
      </c>
      <c r="C118" s="16">
        <f t="shared" si="6"/>
        <v>13.327404056020685</v>
      </c>
      <c r="D118" s="16">
        <f t="shared" si="7"/>
        <v>-9.1377317840931838E-2</v>
      </c>
      <c r="E118" s="17">
        <f t="shared" si="8"/>
        <v>4.5998233503054209E-2</v>
      </c>
      <c r="F118" s="17">
        <f t="shared" si="9"/>
        <v>-3.6937256673601482E-2</v>
      </c>
      <c r="G118" s="17">
        <f t="shared" si="10"/>
        <v>-0.22570320233703711</v>
      </c>
    </row>
    <row r="119" spans="1:7" ht="15" x14ac:dyDescent="0.4">
      <c r="A119" s="6">
        <v>40087</v>
      </c>
      <c r="B119" s="3">
        <v>565701.61290322582</v>
      </c>
      <c r="C119" s="16">
        <f t="shared" si="6"/>
        <v>13.245822032490743</v>
      </c>
      <c r="D119" s="16">
        <f t="shared" si="7"/>
        <v>-8.1582023529941594E-2</v>
      </c>
      <c r="E119" s="17">
        <f t="shared" si="8"/>
        <v>-9.1377317840931838E-2</v>
      </c>
      <c r="F119" s="17">
        <f t="shared" si="9"/>
        <v>4.5998233503054209E-2</v>
      </c>
      <c r="G119" s="17">
        <f t="shared" si="10"/>
        <v>-3.6937256673601482E-2</v>
      </c>
    </row>
    <row r="120" spans="1:7" ht="15" x14ac:dyDescent="0.4">
      <c r="A120" s="6">
        <v>40118</v>
      </c>
      <c r="B120" s="3">
        <v>591575</v>
      </c>
      <c r="C120" s="16">
        <f t="shared" si="6"/>
        <v>13.290543750643252</v>
      </c>
      <c r="D120" s="16">
        <f t="shared" si="7"/>
        <v>4.4721718152509027E-2</v>
      </c>
      <c r="E120" s="17">
        <f t="shared" si="8"/>
        <v>-8.1582023529941594E-2</v>
      </c>
      <c r="F120" s="17">
        <f t="shared" si="9"/>
        <v>-9.1377317840931838E-2</v>
      </c>
      <c r="G120" s="17">
        <f t="shared" si="10"/>
        <v>4.5998233503054209E-2</v>
      </c>
    </row>
    <row r="121" spans="1:7" ht="15.5" thickBot="1" x14ac:dyDescent="0.45">
      <c r="A121" s="4">
        <v>40148</v>
      </c>
      <c r="B121" s="5">
        <v>673116.93548387091</v>
      </c>
      <c r="C121" s="16">
        <f t="shared" si="6"/>
        <v>13.419674346109966</v>
      </c>
      <c r="D121" s="16">
        <f t="shared" si="7"/>
        <v>0.12913059546671413</v>
      </c>
      <c r="E121" s="17">
        <f t="shared" si="8"/>
        <v>4.4721718152509027E-2</v>
      </c>
      <c r="F121" s="17">
        <f t="shared" si="9"/>
        <v>-8.1582023529941594E-2</v>
      </c>
      <c r="G121" s="17">
        <f t="shared" si="10"/>
        <v>-9.1377317840931838E-2</v>
      </c>
    </row>
    <row r="122" spans="1:7" ht="15" x14ac:dyDescent="0.4">
      <c r="A122" s="7">
        <v>40179</v>
      </c>
      <c r="B122" s="8">
        <v>716729.83870967745</v>
      </c>
      <c r="C122" s="16">
        <f t="shared" si="6"/>
        <v>13.482454254587774</v>
      </c>
      <c r="D122" s="16">
        <f t="shared" si="7"/>
        <v>6.2779908477807567E-2</v>
      </c>
      <c r="E122" s="17">
        <f t="shared" si="8"/>
        <v>0.12913059546671413</v>
      </c>
      <c r="F122" s="17">
        <f t="shared" si="9"/>
        <v>4.4721718152509027E-2</v>
      </c>
      <c r="G122" s="17">
        <f t="shared" si="10"/>
        <v>-8.1582023529941594E-2</v>
      </c>
    </row>
    <row r="123" spans="1:7" ht="15" x14ac:dyDescent="0.4">
      <c r="A123" s="2">
        <v>40210</v>
      </c>
      <c r="B123" s="3">
        <v>678531.25</v>
      </c>
      <c r="C123" s="16">
        <f t="shared" si="6"/>
        <v>13.427685814676183</v>
      </c>
      <c r="D123" s="16">
        <f t="shared" si="7"/>
        <v>-5.476843991159086E-2</v>
      </c>
      <c r="E123" s="17">
        <f t="shared" si="8"/>
        <v>6.2779908477807567E-2</v>
      </c>
      <c r="F123" s="17">
        <f t="shared" si="9"/>
        <v>0.12913059546671413</v>
      </c>
      <c r="G123" s="17">
        <f t="shared" si="10"/>
        <v>4.4721718152509027E-2</v>
      </c>
    </row>
    <row r="124" spans="1:7" ht="15" x14ac:dyDescent="0.4">
      <c r="A124" s="2">
        <v>40238</v>
      </c>
      <c r="B124" s="3">
        <v>688281.45161290327</v>
      </c>
      <c r="C124" s="16">
        <f t="shared" si="6"/>
        <v>13.441953119909014</v>
      </c>
      <c r="D124" s="16">
        <f t="shared" si="7"/>
        <v>1.4267305232831262E-2</v>
      </c>
      <c r="E124" s="17">
        <f t="shared" si="8"/>
        <v>-5.476843991159086E-2</v>
      </c>
      <c r="F124" s="17">
        <f t="shared" si="9"/>
        <v>6.2779908477807567E-2</v>
      </c>
      <c r="G124" s="17">
        <f t="shared" si="10"/>
        <v>0.12913059546671413</v>
      </c>
    </row>
    <row r="125" spans="1:7" ht="15" x14ac:dyDescent="0.4">
      <c r="A125" s="2">
        <v>40269</v>
      </c>
      <c r="B125" s="3">
        <v>660179.16666666663</v>
      </c>
      <c r="C125" s="16">
        <f t="shared" si="6"/>
        <v>13.400266541809213</v>
      </c>
      <c r="D125" s="16">
        <f t="shared" si="7"/>
        <v>-4.1686578099801253E-2</v>
      </c>
      <c r="E125" s="17">
        <f t="shared" si="8"/>
        <v>1.4267305232831262E-2</v>
      </c>
      <c r="F125" s="17">
        <f t="shared" si="9"/>
        <v>-5.476843991159086E-2</v>
      </c>
      <c r="G125" s="17">
        <f t="shared" si="10"/>
        <v>6.2779908477807567E-2</v>
      </c>
    </row>
    <row r="126" spans="1:7" ht="15" x14ac:dyDescent="0.4">
      <c r="A126" s="2">
        <v>40299</v>
      </c>
      <c r="B126" s="3">
        <v>676951.61290322582</v>
      </c>
      <c r="C126" s="16">
        <f t="shared" si="6"/>
        <v>13.425355076523603</v>
      </c>
      <c r="D126" s="16">
        <f t="shared" si="7"/>
        <v>2.508853471439032E-2</v>
      </c>
      <c r="E126" s="17">
        <f t="shared" si="8"/>
        <v>-4.1686578099801253E-2</v>
      </c>
      <c r="F126" s="17">
        <f t="shared" si="9"/>
        <v>1.4267305232831262E-2</v>
      </c>
      <c r="G126" s="17">
        <f t="shared" si="10"/>
        <v>-5.476843991159086E-2</v>
      </c>
    </row>
    <row r="127" spans="1:7" ht="15" x14ac:dyDescent="0.4">
      <c r="A127" s="2">
        <v>40330</v>
      </c>
      <c r="B127" s="3">
        <v>750262.5</v>
      </c>
      <c r="C127" s="16">
        <f t="shared" si="6"/>
        <v>13.528178424276781</v>
      </c>
      <c r="D127" s="16">
        <f t="shared" si="7"/>
        <v>0.10282334775317814</v>
      </c>
      <c r="E127" s="17">
        <f t="shared" si="8"/>
        <v>2.508853471439032E-2</v>
      </c>
      <c r="F127" s="17">
        <f t="shared" si="9"/>
        <v>-4.1686578099801253E-2</v>
      </c>
      <c r="G127" s="17">
        <f t="shared" si="10"/>
        <v>1.4267305232831262E-2</v>
      </c>
    </row>
    <row r="128" spans="1:7" ht="15" x14ac:dyDescent="0.4">
      <c r="A128" s="2">
        <v>40360</v>
      </c>
      <c r="B128" s="3">
        <v>810629.03225806449</v>
      </c>
      <c r="C128" s="16">
        <f t="shared" si="6"/>
        <v>13.605565808298687</v>
      </c>
      <c r="D128" s="16">
        <f t="shared" si="7"/>
        <v>7.7387384021905703E-2</v>
      </c>
      <c r="E128" s="17">
        <f t="shared" si="8"/>
        <v>0.10282334775317814</v>
      </c>
      <c r="F128" s="17">
        <f t="shared" si="9"/>
        <v>2.508853471439032E-2</v>
      </c>
      <c r="G128" s="17">
        <f t="shared" si="10"/>
        <v>-4.1686578099801253E-2</v>
      </c>
    </row>
    <row r="129" spans="1:7" ht="15" x14ac:dyDescent="0.4">
      <c r="A129" s="2">
        <v>40391</v>
      </c>
      <c r="B129" s="3">
        <v>834798.38709677418</v>
      </c>
      <c r="C129" s="16">
        <f t="shared" si="6"/>
        <v>13.634945522099912</v>
      </c>
      <c r="D129" s="16">
        <f t="shared" si="7"/>
        <v>2.9379713801224838E-2</v>
      </c>
      <c r="E129" s="17">
        <f t="shared" si="8"/>
        <v>7.7387384021905703E-2</v>
      </c>
      <c r="F129" s="17">
        <f t="shared" si="9"/>
        <v>0.10282334775317814</v>
      </c>
      <c r="G129" s="17">
        <f t="shared" si="10"/>
        <v>2.508853471439032E-2</v>
      </c>
    </row>
    <row r="130" spans="1:7" ht="15" x14ac:dyDescent="0.4">
      <c r="A130" s="2">
        <v>40422</v>
      </c>
      <c r="B130" s="3">
        <v>801608.33333333337</v>
      </c>
      <c r="C130" s="16">
        <f t="shared" si="6"/>
        <v>13.594375405133617</v>
      </c>
      <c r="D130" s="16">
        <f t="shared" si="7"/>
        <v>-4.0570116966295089E-2</v>
      </c>
      <c r="E130" s="17">
        <f t="shared" si="8"/>
        <v>2.9379713801224838E-2</v>
      </c>
      <c r="F130" s="17">
        <f t="shared" si="9"/>
        <v>7.7387384021905703E-2</v>
      </c>
      <c r="G130" s="17">
        <f t="shared" si="10"/>
        <v>0.10282334775317814</v>
      </c>
    </row>
    <row r="131" spans="1:7" ht="15" x14ac:dyDescent="0.4">
      <c r="A131" s="2">
        <v>40452</v>
      </c>
      <c r="B131" s="3">
        <v>751221.77419354836</v>
      </c>
      <c r="C131" s="16">
        <f t="shared" ref="C131:C194" si="11">+LN(B131)</f>
        <v>13.529456192336763</v>
      </c>
      <c r="D131" s="16">
        <f t="shared" si="7"/>
        <v>-6.4919212796853643E-2</v>
      </c>
      <c r="E131" s="17">
        <f t="shared" si="8"/>
        <v>-4.0570116966295089E-2</v>
      </c>
      <c r="F131" s="17">
        <f t="shared" si="9"/>
        <v>2.9379713801224838E-2</v>
      </c>
      <c r="G131" s="17">
        <f t="shared" si="10"/>
        <v>7.7387384021905703E-2</v>
      </c>
    </row>
    <row r="132" spans="1:7" ht="15" x14ac:dyDescent="0.4">
      <c r="A132" s="2">
        <v>40483</v>
      </c>
      <c r="B132" s="3">
        <v>790295.83333333337</v>
      </c>
      <c r="C132" s="16">
        <f t="shared" si="11"/>
        <v>13.580162626919689</v>
      </c>
      <c r="D132" s="16">
        <f t="shared" ref="D132:D195" si="12">+C132-C131</f>
        <v>5.0706434582926008E-2</v>
      </c>
      <c r="E132" s="17">
        <f t="shared" si="8"/>
        <v>-6.4919212796853643E-2</v>
      </c>
      <c r="F132" s="17">
        <f t="shared" si="9"/>
        <v>-4.0570116966295089E-2</v>
      </c>
      <c r="G132" s="17">
        <f t="shared" si="10"/>
        <v>2.9379713801224838E-2</v>
      </c>
    </row>
    <row r="133" spans="1:7" ht="15.5" thickBot="1" x14ac:dyDescent="0.45">
      <c r="A133" s="4">
        <v>40513</v>
      </c>
      <c r="B133" s="5">
        <v>896588.70967741939</v>
      </c>
      <c r="C133" s="16">
        <f t="shared" si="11"/>
        <v>13.706352518250133</v>
      </c>
      <c r="D133" s="16">
        <f t="shared" si="12"/>
        <v>0.12618989133044423</v>
      </c>
      <c r="E133" s="17">
        <f t="shared" ref="E133:E196" si="13">+D132</f>
        <v>5.0706434582926008E-2</v>
      </c>
      <c r="F133" s="17">
        <f t="shared" si="9"/>
        <v>-6.4919212796853643E-2</v>
      </c>
      <c r="G133" s="17">
        <f t="shared" si="10"/>
        <v>-4.0570116966295089E-2</v>
      </c>
    </row>
    <row r="134" spans="1:7" ht="15" x14ac:dyDescent="0.4">
      <c r="A134" s="7">
        <v>40544</v>
      </c>
      <c r="B134" s="8">
        <v>948322.58064516133</v>
      </c>
      <c r="C134" s="16">
        <f t="shared" si="11"/>
        <v>13.762449998298925</v>
      </c>
      <c r="D134" s="16">
        <f t="shared" si="12"/>
        <v>5.6097480048791226E-2</v>
      </c>
      <c r="E134" s="17">
        <f t="shared" si="13"/>
        <v>0.12618989133044423</v>
      </c>
      <c r="F134" s="17">
        <f t="shared" ref="F134:F197" si="14">+D132</f>
        <v>5.0706434582926008E-2</v>
      </c>
      <c r="G134" s="17">
        <f t="shared" si="10"/>
        <v>-6.4919212796853643E-2</v>
      </c>
    </row>
    <row r="135" spans="1:7" ht="15" x14ac:dyDescent="0.4">
      <c r="A135" s="2">
        <v>40575</v>
      </c>
      <c r="B135" s="3">
        <v>1024314.2857142857</v>
      </c>
      <c r="C135" s="16">
        <f t="shared" si="11"/>
        <v>13.839533957134249</v>
      </c>
      <c r="D135" s="16">
        <f t="shared" si="12"/>
        <v>7.708395883532404E-2</v>
      </c>
      <c r="E135" s="17">
        <f t="shared" si="13"/>
        <v>5.6097480048791226E-2</v>
      </c>
      <c r="F135" s="17">
        <f t="shared" si="14"/>
        <v>0.12618989133044423</v>
      </c>
      <c r="G135" s="17">
        <f t="shared" ref="G135:G198" si="15">+D132</f>
        <v>5.0706434582926008E-2</v>
      </c>
    </row>
    <row r="136" spans="1:7" ht="15" x14ac:dyDescent="0.4">
      <c r="A136" s="2">
        <v>40603</v>
      </c>
      <c r="B136" s="3">
        <v>1079008.064516129</v>
      </c>
      <c r="C136" s="16">
        <f t="shared" si="11"/>
        <v>13.891552718277335</v>
      </c>
      <c r="D136" s="16">
        <f t="shared" si="12"/>
        <v>5.2018761143086678E-2</v>
      </c>
      <c r="E136" s="17">
        <f t="shared" si="13"/>
        <v>7.708395883532404E-2</v>
      </c>
      <c r="F136" s="17">
        <f t="shared" si="14"/>
        <v>5.6097480048791226E-2</v>
      </c>
      <c r="G136" s="17">
        <f t="shared" si="15"/>
        <v>0.12618989133044423</v>
      </c>
    </row>
    <row r="137" spans="1:7" ht="15" x14ac:dyDescent="0.4">
      <c r="A137" s="2">
        <v>40634</v>
      </c>
      <c r="B137" s="3">
        <v>1070911.5</v>
      </c>
      <c r="C137" s="16">
        <f t="shared" si="11"/>
        <v>13.884020712962366</v>
      </c>
      <c r="D137" s="16">
        <f t="shared" si="12"/>
        <v>-7.5320053149692257E-3</v>
      </c>
      <c r="E137" s="17">
        <f t="shared" si="13"/>
        <v>5.2018761143086678E-2</v>
      </c>
      <c r="F137" s="17">
        <f t="shared" si="14"/>
        <v>7.708395883532404E-2</v>
      </c>
      <c r="G137" s="17">
        <f t="shared" si="15"/>
        <v>5.6097480048791226E-2</v>
      </c>
    </row>
    <row r="138" spans="1:7" ht="15" x14ac:dyDescent="0.4">
      <c r="A138" s="2">
        <v>40664</v>
      </c>
      <c r="B138" s="3">
        <v>1021802.9032258064</v>
      </c>
      <c r="C138" s="16">
        <f t="shared" si="11"/>
        <v>13.837079177160575</v>
      </c>
      <c r="D138" s="16">
        <f t="shared" si="12"/>
        <v>-4.6941535801790835E-2</v>
      </c>
      <c r="E138" s="17">
        <f t="shared" si="13"/>
        <v>-7.5320053149692257E-3</v>
      </c>
      <c r="F138" s="17">
        <f t="shared" si="14"/>
        <v>5.2018761143086678E-2</v>
      </c>
      <c r="G138" s="17">
        <f t="shared" si="15"/>
        <v>7.708395883532404E-2</v>
      </c>
    </row>
    <row r="139" spans="1:7" ht="15" x14ac:dyDescent="0.4">
      <c r="A139" s="2">
        <v>40695</v>
      </c>
      <c r="B139" s="3">
        <v>965116.66666666663</v>
      </c>
      <c r="C139" s="16">
        <f t="shared" si="11"/>
        <v>13.780004271113709</v>
      </c>
      <c r="D139" s="16">
        <f t="shared" si="12"/>
        <v>-5.7074906046866047E-2</v>
      </c>
      <c r="E139" s="17">
        <f t="shared" si="13"/>
        <v>-4.6941535801790835E-2</v>
      </c>
      <c r="F139" s="17">
        <f t="shared" si="14"/>
        <v>-7.5320053149692257E-3</v>
      </c>
      <c r="G139" s="17">
        <f t="shared" si="15"/>
        <v>5.2018761143086678E-2</v>
      </c>
    </row>
    <row r="140" spans="1:7" ht="15" x14ac:dyDescent="0.4">
      <c r="A140" s="2">
        <v>40725</v>
      </c>
      <c r="B140" s="3">
        <v>931451.61290322582</v>
      </c>
      <c r="C140" s="16">
        <f t="shared" si="11"/>
        <v>13.744499522321085</v>
      </c>
      <c r="D140" s="16">
        <f t="shared" si="12"/>
        <v>-3.5504748792623886E-2</v>
      </c>
      <c r="E140" s="17">
        <f t="shared" si="13"/>
        <v>-5.7074906046866047E-2</v>
      </c>
      <c r="F140" s="17">
        <f t="shared" si="14"/>
        <v>-4.6941535801790835E-2</v>
      </c>
      <c r="G140" s="17">
        <f t="shared" si="15"/>
        <v>-7.5320053149692257E-3</v>
      </c>
    </row>
    <row r="141" spans="1:7" ht="15" x14ac:dyDescent="0.4">
      <c r="A141" s="2">
        <v>40756</v>
      </c>
      <c r="B141" s="3">
        <v>963077.41935483867</v>
      </c>
      <c r="C141" s="16">
        <f t="shared" si="11"/>
        <v>13.777889081479103</v>
      </c>
      <c r="D141" s="16">
        <f t="shared" si="12"/>
        <v>3.3389559158017335E-2</v>
      </c>
      <c r="E141" s="17">
        <f t="shared" si="13"/>
        <v>-3.5504748792623886E-2</v>
      </c>
      <c r="F141" s="17">
        <f t="shared" si="14"/>
        <v>-5.7074906046866047E-2</v>
      </c>
      <c r="G141" s="17">
        <f t="shared" si="15"/>
        <v>-4.6941535801790835E-2</v>
      </c>
    </row>
    <row r="142" spans="1:7" ht="15" x14ac:dyDescent="0.4">
      <c r="A142" s="2">
        <v>40787</v>
      </c>
      <c r="B142" s="3">
        <v>975683.33333333337</v>
      </c>
      <c r="C142" s="16">
        <f t="shared" si="11"/>
        <v>13.790893359196875</v>
      </c>
      <c r="D142" s="16">
        <f t="shared" si="12"/>
        <v>1.3004277717772794E-2</v>
      </c>
      <c r="E142" s="17">
        <f t="shared" si="13"/>
        <v>3.3389559158017335E-2</v>
      </c>
      <c r="F142" s="17">
        <f t="shared" si="14"/>
        <v>-3.5504748792623886E-2</v>
      </c>
      <c r="G142" s="17">
        <f t="shared" si="15"/>
        <v>-5.7074906046866047E-2</v>
      </c>
    </row>
    <row r="143" spans="1:7" ht="15" x14ac:dyDescent="0.4">
      <c r="A143" s="2">
        <v>40817</v>
      </c>
      <c r="B143" s="3">
        <v>909088.70967741939</v>
      </c>
      <c r="C143" s="16">
        <f t="shared" si="11"/>
        <v>13.720197958802183</v>
      </c>
      <c r="D143" s="16">
        <f t="shared" si="12"/>
        <v>-7.0695400394692243E-2</v>
      </c>
      <c r="E143" s="17">
        <f t="shared" si="13"/>
        <v>1.3004277717772794E-2</v>
      </c>
      <c r="F143" s="17">
        <f t="shared" si="14"/>
        <v>3.3389559158017335E-2</v>
      </c>
      <c r="G143" s="17">
        <f t="shared" si="15"/>
        <v>-3.5504748792623886E-2</v>
      </c>
    </row>
    <row r="144" spans="1:7" ht="15" x14ac:dyDescent="0.4">
      <c r="A144" s="2">
        <v>40848</v>
      </c>
      <c r="B144" s="3">
        <v>925595</v>
      </c>
      <c r="C144" s="16">
        <f t="shared" si="11"/>
        <v>13.738192052945545</v>
      </c>
      <c r="D144" s="16">
        <f t="shared" si="12"/>
        <v>1.7994094143361394E-2</v>
      </c>
      <c r="E144" s="17">
        <f t="shared" si="13"/>
        <v>-7.0695400394692243E-2</v>
      </c>
      <c r="F144" s="17">
        <f t="shared" si="14"/>
        <v>1.3004277717772794E-2</v>
      </c>
      <c r="G144" s="17">
        <f t="shared" si="15"/>
        <v>3.3389559158017335E-2</v>
      </c>
    </row>
    <row r="145" spans="1:7" ht="15.5" thickBot="1" x14ac:dyDescent="0.45">
      <c r="A145" s="4">
        <v>40878</v>
      </c>
      <c r="B145" s="5">
        <v>897911.29032258061</v>
      </c>
      <c r="C145" s="16">
        <f t="shared" si="11"/>
        <v>13.70782655657238</v>
      </c>
      <c r="D145" s="16">
        <f t="shared" si="12"/>
        <v>-3.0365496373164547E-2</v>
      </c>
      <c r="E145" s="17">
        <f t="shared" si="13"/>
        <v>1.7994094143361394E-2</v>
      </c>
      <c r="F145" s="17">
        <f t="shared" si="14"/>
        <v>-7.0695400394692243E-2</v>
      </c>
      <c r="G145" s="17">
        <f t="shared" si="15"/>
        <v>1.3004277717772794E-2</v>
      </c>
    </row>
    <row r="146" spans="1:7" ht="15" x14ac:dyDescent="0.4">
      <c r="A146" s="7">
        <v>40909</v>
      </c>
      <c r="B146" s="8">
        <v>874862.90322580643</v>
      </c>
      <c r="C146" s="16">
        <f t="shared" si="11"/>
        <v>13.68182247103619</v>
      </c>
      <c r="D146" s="16">
        <f t="shared" si="12"/>
        <v>-2.6004085536190047E-2</v>
      </c>
      <c r="E146" s="17">
        <f t="shared" si="13"/>
        <v>-3.0365496373164547E-2</v>
      </c>
      <c r="F146" s="17">
        <f t="shared" si="14"/>
        <v>1.7994094143361394E-2</v>
      </c>
      <c r="G146" s="17">
        <f t="shared" si="15"/>
        <v>-7.0695400394692243E-2</v>
      </c>
    </row>
    <row r="147" spans="1:7" ht="15" x14ac:dyDescent="0.4">
      <c r="A147" s="2">
        <v>40940</v>
      </c>
      <c r="B147" s="3">
        <v>826219.82758620684</v>
      </c>
      <c r="C147" s="16">
        <f t="shared" si="11"/>
        <v>13.624616152187713</v>
      </c>
      <c r="D147" s="16">
        <f t="shared" si="12"/>
        <v>-5.7206318848477267E-2</v>
      </c>
      <c r="E147" s="17">
        <f t="shared" si="13"/>
        <v>-2.6004085536190047E-2</v>
      </c>
      <c r="F147" s="17">
        <f t="shared" si="14"/>
        <v>-3.0365496373164547E-2</v>
      </c>
      <c r="G147" s="17">
        <f t="shared" si="15"/>
        <v>1.7994094143361394E-2</v>
      </c>
    </row>
    <row r="148" spans="1:7" ht="15" x14ac:dyDescent="0.4">
      <c r="A148" s="2">
        <v>40969</v>
      </c>
      <c r="B148" s="3">
        <v>727564.51612903224</v>
      </c>
      <c r="C148" s="16">
        <f t="shared" si="11"/>
        <v>13.497457956060078</v>
      </c>
      <c r="D148" s="16">
        <f t="shared" si="12"/>
        <v>-0.12715819612763468</v>
      </c>
      <c r="E148" s="17">
        <f t="shared" si="13"/>
        <v>-5.7206318848477267E-2</v>
      </c>
      <c r="F148" s="17">
        <f t="shared" si="14"/>
        <v>-2.6004085536190047E-2</v>
      </c>
      <c r="G148" s="17">
        <f t="shared" si="15"/>
        <v>-3.0365496373164547E-2</v>
      </c>
    </row>
    <row r="149" spans="1:7" ht="15" x14ac:dyDescent="0.4">
      <c r="A149" s="2">
        <v>41000</v>
      </c>
      <c r="B149" s="3">
        <v>703033.33333333337</v>
      </c>
      <c r="C149" s="16">
        <f t="shared" si="11"/>
        <v>13.463159585505597</v>
      </c>
      <c r="D149" s="16">
        <f t="shared" si="12"/>
        <v>-3.4298370554481039E-2</v>
      </c>
      <c r="E149" s="17">
        <f t="shared" si="13"/>
        <v>-0.12715819612763468</v>
      </c>
      <c r="F149" s="17">
        <f t="shared" si="14"/>
        <v>-5.7206318848477267E-2</v>
      </c>
      <c r="G149" s="17">
        <f t="shared" si="15"/>
        <v>-2.6004085536190047E-2</v>
      </c>
    </row>
    <row r="150" spans="1:7" ht="15" x14ac:dyDescent="0.4">
      <c r="A150" s="2">
        <v>41030</v>
      </c>
      <c r="B150" s="3">
        <v>670334.67741935479</v>
      </c>
      <c r="C150" s="16">
        <f t="shared" si="11"/>
        <v>13.415532385185646</v>
      </c>
      <c r="D150" s="16">
        <f t="shared" si="12"/>
        <v>-4.7627200319951157E-2</v>
      </c>
      <c r="E150" s="17">
        <f t="shared" si="13"/>
        <v>-3.4298370554481039E-2</v>
      </c>
      <c r="F150" s="17">
        <f t="shared" si="14"/>
        <v>-0.12715819612763468</v>
      </c>
      <c r="G150" s="17">
        <f t="shared" si="15"/>
        <v>-5.7206318848477267E-2</v>
      </c>
    </row>
    <row r="151" spans="1:7" ht="15" x14ac:dyDescent="0.4">
      <c r="A151" s="2">
        <v>41061</v>
      </c>
      <c r="B151" s="3">
        <v>592504.16666666663</v>
      </c>
      <c r="C151" s="16">
        <f t="shared" si="11"/>
        <v>13.2921131843155</v>
      </c>
      <c r="D151" s="16">
        <f t="shared" si="12"/>
        <v>-0.12341920087014557</v>
      </c>
      <c r="E151" s="17">
        <f t="shared" si="13"/>
        <v>-4.7627200319951157E-2</v>
      </c>
      <c r="F151" s="17">
        <f t="shared" si="14"/>
        <v>-3.4298370554481039E-2</v>
      </c>
      <c r="G151" s="17">
        <f t="shared" si="15"/>
        <v>-0.12715819612763468</v>
      </c>
    </row>
    <row r="152" spans="1:7" ht="15" x14ac:dyDescent="0.4">
      <c r="A152" s="2">
        <v>41091</v>
      </c>
      <c r="B152" s="3">
        <v>648096.77419354836</v>
      </c>
      <c r="C152" s="16">
        <f t="shared" si="11"/>
        <v>13.381795307075151</v>
      </c>
      <c r="D152" s="16">
        <f t="shared" si="12"/>
        <v>8.9682122759651151E-2</v>
      </c>
      <c r="E152" s="17">
        <f t="shared" si="13"/>
        <v>-0.12341920087014557</v>
      </c>
      <c r="F152" s="17">
        <f t="shared" si="14"/>
        <v>-4.7627200319951157E-2</v>
      </c>
      <c r="G152" s="17">
        <f t="shared" si="15"/>
        <v>-3.4298370554481039E-2</v>
      </c>
    </row>
    <row r="153" spans="1:7" ht="15" x14ac:dyDescent="0.4">
      <c r="A153" s="2">
        <v>41122</v>
      </c>
      <c r="B153" s="3">
        <v>611620.96774193551</v>
      </c>
      <c r="C153" s="16">
        <f t="shared" si="11"/>
        <v>13.323868035873081</v>
      </c>
      <c r="D153" s="16">
        <f t="shared" si="12"/>
        <v>-5.7927271202069974E-2</v>
      </c>
      <c r="E153" s="17">
        <f t="shared" si="13"/>
        <v>8.9682122759651151E-2</v>
      </c>
      <c r="F153" s="17">
        <f t="shared" si="14"/>
        <v>-0.12341920087014557</v>
      </c>
      <c r="G153" s="17">
        <f t="shared" si="15"/>
        <v>-4.7627200319951157E-2</v>
      </c>
    </row>
    <row r="154" spans="1:7" ht="15" x14ac:dyDescent="0.4">
      <c r="A154" s="2">
        <v>41153</v>
      </c>
      <c r="B154" s="3">
        <v>623425</v>
      </c>
      <c r="C154" s="16">
        <f t="shared" si="11"/>
        <v>13.342983748174101</v>
      </c>
      <c r="D154" s="16">
        <f t="shared" si="12"/>
        <v>1.9115712301019272E-2</v>
      </c>
      <c r="E154" s="17">
        <f t="shared" si="13"/>
        <v>-5.7927271202069974E-2</v>
      </c>
      <c r="F154" s="17">
        <f t="shared" si="14"/>
        <v>8.9682122759651151E-2</v>
      </c>
      <c r="G154" s="17">
        <f t="shared" si="15"/>
        <v>-0.12341920087014557</v>
      </c>
    </row>
    <row r="155" spans="1:7" ht="15" x14ac:dyDescent="0.4">
      <c r="A155" s="2">
        <v>41183</v>
      </c>
      <c r="B155" s="3">
        <v>589463.70967741939</v>
      </c>
      <c r="C155" s="16">
        <f t="shared" si="11"/>
        <v>13.286968435872771</v>
      </c>
      <c r="D155" s="16">
        <f t="shared" si="12"/>
        <v>-5.6015312301330056E-2</v>
      </c>
      <c r="E155" s="17">
        <f t="shared" si="13"/>
        <v>1.9115712301019272E-2</v>
      </c>
      <c r="F155" s="17">
        <f t="shared" si="14"/>
        <v>-5.7927271202069974E-2</v>
      </c>
      <c r="G155" s="17">
        <f t="shared" si="15"/>
        <v>8.9682122759651151E-2</v>
      </c>
    </row>
    <row r="156" spans="1:7" ht="15" x14ac:dyDescent="0.4">
      <c r="A156" s="2">
        <v>41214</v>
      </c>
      <c r="B156" s="3">
        <v>538683.33333333337</v>
      </c>
      <c r="C156" s="16">
        <f t="shared" si="11"/>
        <v>13.196883169510476</v>
      </c>
      <c r="D156" s="16">
        <f t="shared" si="12"/>
        <v>-9.0085266362294192E-2</v>
      </c>
      <c r="E156" s="17">
        <f t="shared" si="13"/>
        <v>-5.6015312301330056E-2</v>
      </c>
      <c r="F156" s="17">
        <f t="shared" si="14"/>
        <v>1.9115712301019272E-2</v>
      </c>
      <c r="G156" s="17">
        <f t="shared" si="15"/>
        <v>-5.7927271202069974E-2</v>
      </c>
    </row>
    <row r="157" spans="1:7" ht="15.5" thickBot="1" x14ac:dyDescent="0.45">
      <c r="A157" s="4">
        <v>41244</v>
      </c>
      <c r="B157" s="5">
        <v>521262.09677419357</v>
      </c>
      <c r="C157" s="16">
        <f t="shared" si="11"/>
        <v>13.164008259066524</v>
      </c>
      <c r="D157" s="16">
        <f t="shared" si="12"/>
        <v>-3.2874910443952743E-2</v>
      </c>
      <c r="E157" s="17">
        <f t="shared" si="13"/>
        <v>-9.0085266362294192E-2</v>
      </c>
      <c r="F157" s="17">
        <f t="shared" si="14"/>
        <v>-5.6015312301330056E-2</v>
      </c>
      <c r="G157" s="17">
        <f t="shared" si="15"/>
        <v>1.9115712301019272E-2</v>
      </c>
    </row>
    <row r="158" spans="1:7" ht="15" x14ac:dyDescent="0.4">
      <c r="A158" s="2">
        <v>41275</v>
      </c>
      <c r="B158" s="3">
        <v>527979.83870967745</v>
      </c>
      <c r="C158" s="16">
        <f t="shared" si="11"/>
        <v>13.176813377697387</v>
      </c>
      <c r="D158" s="16">
        <f t="shared" si="12"/>
        <v>1.2805118630863532E-2</v>
      </c>
      <c r="E158" s="17">
        <f t="shared" si="13"/>
        <v>-3.2874910443952743E-2</v>
      </c>
      <c r="F158" s="17">
        <f t="shared" si="14"/>
        <v>-9.0085266362294192E-2</v>
      </c>
      <c r="G158" s="17">
        <f t="shared" si="15"/>
        <v>-5.6015312301330056E-2</v>
      </c>
    </row>
    <row r="159" spans="1:7" ht="15" x14ac:dyDescent="0.4">
      <c r="A159" s="2">
        <v>41306</v>
      </c>
      <c r="B159" s="3">
        <v>504406.25</v>
      </c>
      <c r="C159" s="16">
        <f t="shared" si="11"/>
        <v>13.131137273955691</v>
      </c>
      <c r="D159" s="16">
        <f t="shared" si="12"/>
        <v>-4.5676103741696394E-2</v>
      </c>
      <c r="E159" s="17">
        <f t="shared" si="13"/>
        <v>1.2805118630863532E-2</v>
      </c>
      <c r="F159" s="17">
        <f t="shared" si="14"/>
        <v>-3.2874910443952743E-2</v>
      </c>
      <c r="G159" s="17">
        <f t="shared" si="15"/>
        <v>-9.0085266362294192E-2</v>
      </c>
    </row>
    <row r="160" spans="1:7" ht="15" x14ac:dyDescent="0.4">
      <c r="A160" s="2">
        <v>41334</v>
      </c>
      <c r="B160" s="3">
        <v>512520.16129032261</v>
      </c>
      <c r="C160" s="16">
        <f t="shared" si="11"/>
        <v>13.147095328324006</v>
      </c>
      <c r="D160" s="16">
        <f t="shared" si="12"/>
        <v>1.5958054368315544E-2</v>
      </c>
      <c r="E160" s="17">
        <f t="shared" si="13"/>
        <v>-4.5676103741696394E-2</v>
      </c>
      <c r="F160" s="17">
        <f t="shared" si="14"/>
        <v>1.2805118630863532E-2</v>
      </c>
      <c r="G160" s="17">
        <f t="shared" si="15"/>
        <v>-3.2874910443952743E-2</v>
      </c>
    </row>
    <row r="161" spans="1:7" ht="15" x14ac:dyDescent="0.4">
      <c r="A161" s="2">
        <v>41365</v>
      </c>
      <c r="B161" s="3">
        <v>515554.16666666669</v>
      </c>
      <c r="C161" s="16">
        <f t="shared" si="11"/>
        <v>13.152997652897072</v>
      </c>
      <c r="D161" s="16">
        <f t="shared" si="12"/>
        <v>5.9023245730660534E-3</v>
      </c>
      <c r="E161" s="17">
        <f t="shared" si="13"/>
        <v>1.5958054368315544E-2</v>
      </c>
      <c r="F161" s="17">
        <f t="shared" si="14"/>
        <v>-4.5676103741696394E-2</v>
      </c>
      <c r="G161" s="17">
        <f t="shared" si="15"/>
        <v>1.2805118630863532E-2</v>
      </c>
    </row>
    <row r="162" spans="1:7" ht="15" x14ac:dyDescent="0.4">
      <c r="A162" s="2">
        <v>41395</v>
      </c>
      <c r="B162" s="3">
        <v>511000</v>
      </c>
      <c r="C162" s="16">
        <f t="shared" si="11"/>
        <v>13.144124869185841</v>
      </c>
      <c r="D162" s="16">
        <f t="shared" si="12"/>
        <v>-8.8727837112312358E-3</v>
      </c>
      <c r="E162" s="17">
        <f t="shared" si="13"/>
        <v>5.9023245730660534E-3</v>
      </c>
      <c r="F162" s="17">
        <f t="shared" si="14"/>
        <v>1.5958054368315544E-2</v>
      </c>
      <c r="G162" s="17">
        <f t="shared" si="15"/>
        <v>-4.5676103741696394E-2</v>
      </c>
    </row>
    <row r="163" spans="1:7" ht="15" x14ac:dyDescent="0.4">
      <c r="A163" s="2">
        <v>41426</v>
      </c>
      <c r="B163" s="3">
        <v>476450</v>
      </c>
      <c r="C163" s="16">
        <f t="shared" si="11"/>
        <v>13.074118064776334</v>
      </c>
      <c r="D163" s="16">
        <f t="shared" si="12"/>
        <v>-7.0006804409507239E-2</v>
      </c>
      <c r="E163" s="17">
        <f t="shared" si="13"/>
        <v>-8.8727837112312358E-3</v>
      </c>
      <c r="F163" s="17">
        <f t="shared" si="14"/>
        <v>5.9023245730660534E-3</v>
      </c>
      <c r="G163" s="17">
        <f t="shared" si="15"/>
        <v>1.5958054368315544E-2</v>
      </c>
    </row>
    <row r="164" spans="1:7" ht="15" x14ac:dyDescent="0.4">
      <c r="A164" s="2">
        <v>41456</v>
      </c>
      <c r="B164" s="3">
        <v>467209.67741935485</v>
      </c>
      <c r="C164" s="16">
        <f t="shared" si="11"/>
        <v>13.054533423936071</v>
      </c>
      <c r="D164" s="16">
        <f t="shared" si="12"/>
        <v>-1.9584640840262679E-2</v>
      </c>
      <c r="E164" s="17">
        <f t="shared" si="13"/>
        <v>-7.0006804409507239E-2</v>
      </c>
      <c r="F164" s="17">
        <f t="shared" si="14"/>
        <v>-8.8727837112312358E-3</v>
      </c>
      <c r="G164" s="17">
        <f t="shared" si="15"/>
        <v>5.9023245730660534E-3</v>
      </c>
    </row>
    <row r="165" spans="1:7" ht="15" x14ac:dyDescent="0.4">
      <c r="A165" s="2">
        <v>41487</v>
      </c>
      <c r="B165" s="3">
        <v>452133.06451612903</v>
      </c>
      <c r="C165" s="16">
        <f t="shared" si="11"/>
        <v>13.02173180601239</v>
      </c>
      <c r="D165" s="16">
        <f t="shared" si="12"/>
        <v>-3.2801617923681192E-2</v>
      </c>
      <c r="E165" s="17">
        <f t="shared" si="13"/>
        <v>-1.9584640840262679E-2</v>
      </c>
      <c r="F165" s="17">
        <f t="shared" si="14"/>
        <v>-7.0006804409507239E-2</v>
      </c>
      <c r="G165" s="17">
        <f t="shared" si="15"/>
        <v>-8.8727837112312358E-3</v>
      </c>
    </row>
    <row r="166" spans="1:7" ht="15" x14ac:dyDescent="0.4">
      <c r="A166" s="2">
        <v>41518</v>
      </c>
      <c r="B166" s="3">
        <v>435562.5</v>
      </c>
      <c r="C166" s="16">
        <f t="shared" si="11"/>
        <v>12.984393578180875</v>
      </c>
      <c r="D166" s="16">
        <f t="shared" si="12"/>
        <v>-3.7338227831515525E-2</v>
      </c>
      <c r="E166" s="17">
        <f t="shared" si="13"/>
        <v>-3.2801617923681192E-2</v>
      </c>
      <c r="F166" s="17">
        <f t="shared" si="14"/>
        <v>-1.9584640840262679E-2</v>
      </c>
      <c r="G166" s="17">
        <f t="shared" si="15"/>
        <v>-7.0006804409507239E-2</v>
      </c>
    </row>
    <row r="167" spans="1:7" ht="15" x14ac:dyDescent="0.4">
      <c r="A167" s="2">
        <v>41548</v>
      </c>
      <c r="B167" s="3">
        <v>407205.6451612903</v>
      </c>
      <c r="C167" s="16">
        <f t="shared" si="11"/>
        <v>12.917073607485051</v>
      </c>
      <c r="D167" s="16">
        <f t="shared" si="12"/>
        <v>-6.7319970695823628E-2</v>
      </c>
      <c r="E167" s="17">
        <f t="shared" si="13"/>
        <v>-3.7338227831515525E-2</v>
      </c>
      <c r="F167" s="17">
        <f t="shared" si="14"/>
        <v>-3.2801617923681192E-2</v>
      </c>
      <c r="G167" s="17">
        <f t="shared" si="15"/>
        <v>-1.9584640840262679E-2</v>
      </c>
    </row>
    <row r="168" spans="1:7" ht="15" x14ac:dyDescent="0.4">
      <c r="A168" s="2">
        <v>41579</v>
      </c>
      <c r="B168" s="3">
        <v>384812.5</v>
      </c>
      <c r="C168" s="16">
        <f t="shared" si="11"/>
        <v>12.860511481653566</v>
      </c>
      <c r="D168" s="16">
        <f t="shared" si="12"/>
        <v>-5.6562125831485233E-2</v>
      </c>
      <c r="E168" s="17">
        <f t="shared" si="13"/>
        <v>-6.7319970695823628E-2</v>
      </c>
      <c r="F168" s="17">
        <f t="shared" si="14"/>
        <v>-3.7338227831515525E-2</v>
      </c>
      <c r="G168" s="17">
        <f t="shared" si="15"/>
        <v>-3.2801617923681192E-2</v>
      </c>
    </row>
    <row r="169" spans="1:7" ht="15.5" thickBot="1" x14ac:dyDescent="0.45">
      <c r="A169" s="4">
        <v>41609</v>
      </c>
      <c r="B169" s="5">
        <v>401649.19354838709</v>
      </c>
      <c r="C169" s="16">
        <f t="shared" si="11"/>
        <v>12.903334333753278</v>
      </c>
      <c r="D169" s="16">
        <f t="shared" si="12"/>
        <v>4.2822852099712705E-2</v>
      </c>
      <c r="E169" s="17">
        <f t="shared" si="13"/>
        <v>-5.6562125831485233E-2</v>
      </c>
      <c r="F169" s="17">
        <f t="shared" si="14"/>
        <v>-6.7319970695823628E-2</v>
      </c>
      <c r="G169" s="17">
        <f t="shared" si="15"/>
        <v>-3.7338227831515525E-2</v>
      </c>
    </row>
    <row r="170" spans="1:7" ht="15" x14ac:dyDescent="0.4">
      <c r="A170" s="7">
        <v>41640</v>
      </c>
      <c r="B170" s="8">
        <v>429661.29032258067</v>
      </c>
      <c r="C170" s="16">
        <f t="shared" si="11"/>
        <v>12.970752480349283</v>
      </c>
      <c r="D170" s="16">
        <f t="shared" si="12"/>
        <v>6.7418146596004647E-2</v>
      </c>
      <c r="E170" s="17">
        <f t="shared" si="13"/>
        <v>4.2822852099712705E-2</v>
      </c>
      <c r="F170" s="17">
        <f t="shared" si="14"/>
        <v>-5.6562125831485233E-2</v>
      </c>
      <c r="G170" s="17">
        <f t="shared" si="15"/>
        <v>-6.7319970695823628E-2</v>
      </c>
    </row>
    <row r="171" spans="1:7" ht="15" x14ac:dyDescent="0.4">
      <c r="A171" s="2">
        <v>41671</v>
      </c>
      <c r="B171" s="3">
        <v>602312.5</v>
      </c>
      <c r="C171" s="16">
        <f t="shared" si="11"/>
        <v>13.308531692593643</v>
      </c>
      <c r="D171" s="16">
        <f t="shared" si="12"/>
        <v>0.33777921224436014</v>
      </c>
      <c r="E171" s="17">
        <f t="shared" si="13"/>
        <v>6.7418146596004647E-2</v>
      </c>
      <c r="F171" s="17">
        <f t="shared" si="14"/>
        <v>4.2822852099712705E-2</v>
      </c>
      <c r="G171" s="17">
        <f t="shared" si="15"/>
        <v>-5.6562125831485233E-2</v>
      </c>
    </row>
    <row r="172" spans="1:7" ht="15" x14ac:dyDescent="0.4">
      <c r="A172" s="2">
        <v>41699</v>
      </c>
      <c r="B172" s="3">
        <v>758745.96774193551</v>
      </c>
      <c r="C172" s="16">
        <f t="shared" si="11"/>
        <v>13.539422306998311</v>
      </c>
      <c r="D172" s="16">
        <f t="shared" si="12"/>
        <v>0.23089061440466807</v>
      </c>
      <c r="E172" s="17">
        <f t="shared" si="13"/>
        <v>0.33777921224436014</v>
      </c>
      <c r="F172" s="17">
        <f t="shared" si="14"/>
        <v>6.7418146596004647E-2</v>
      </c>
      <c r="G172" s="17">
        <f t="shared" si="15"/>
        <v>4.2822852099712705E-2</v>
      </c>
    </row>
    <row r="173" spans="1:7" ht="15" x14ac:dyDescent="0.4">
      <c r="A173" s="2">
        <v>41730</v>
      </c>
      <c r="B173" s="3">
        <v>796837.5</v>
      </c>
      <c r="C173" s="16">
        <f t="shared" si="11"/>
        <v>13.588406047398097</v>
      </c>
      <c r="D173" s="16">
        <f t="shared" si="12"/>
        <v>4.8983740399785702E-2</v>
      </c>
      <c r="E173" s="17">
        <f t="shared" si="13"/>
        <v>0.23089061440466807</v>
      </c>
      <c r="F173" s="17">
        <f t="shared" si="14"/>
        <v>0.33777921224436014</v>
      </c>
      <c r="G173" s="17">
        <f t="shared" si="15"/>
        <v>6.7418146596004647E-2</v>
      </c>
    </row>
    <row r="174" spans="1:7" ht="15" x14ac:dyDescent="0.4">
      <c r="A174" s="2">
        <v>41760</v>
      </c>
      <c r="B174" s="3">
        <v>743899.19354838715</v>
      </c>
      <c r="C174" s="16">
        <f t="shared" si="11"/>
        <v>13.519660812092795</v>
      </c>
      <c r="D174" s="16">
        <f t="shared" si="12"/>
        <v>-6.8745235305302188E-2</v>
      </c>
      <c r="E174" s="17">
        <f t="shared" si="13"/>
        <v>4.8983740399785702E-2</v>
      </c>
      <c r="F174" s="17">
        <f t="shared" si="14"/>
        <v>0.23089061440466807</v>
      </c>
      <c r="G174" s="17">
        <f t="shared" si="15"/>
        <v>0.33777921224436014</v>
      </c>
    </row>
    <row r="175" spans="1:7" ht="15" x14ac:dyDescent="0.4">
      <c r="A175" s="2">
        <v>41791</v>
      </c>
      <c r="B175" s="3">
        <v>664916.66666666663</v>
      </c>
      <c r="C175" s="16">
        <f t="shared" si="11"/>
        <v>13.407416998502418</v>
      </c>
      <c r="D175" s="16">
        <f t="shared" si="12"/>
        <v>-0.11224381359037672</v>
      </c>
      <c r="E175" s="17">
        <f t="shared" si="13"/>
        <v>-6.8745235305302188E-2</v>
      </c>
      <c r="F175" s="17">
        <f t="shared" si="14"/>
        <v>4.8983740399785702E-2</v>
      </c>
      <c r="G175" s="17">
        <f t="shared" si="15"/>
        <v>0.23089061440466807</v>
      </c>
    </row>
    <row r="176" spans="1:7" ht="15" x14ac:dyDescent="0.4">
      <c r="A176" s="2">
        <v>41821</v>
      </c>
      <c r="B176" s="3">
        <v>644649.19354838715</v>
      </c>
      <c r="C176" s="16">
        <f t="shared" si="11"/>
        <v>13.37646156184679</v>
      </c>
      <c r="D176" s="16">
        <f t="shared" si="12"/>
        <v>-3.0955436655627722E-2</v>
      </c>
      <c r="E176" s="17">
        <f t="shared" si="13"/>
        <v>-0.11224381359037672</v>
      </c>
      <c r="F176" s="17">
        <f t="shared" si="14"/>
        <v>-6.8745235305302188E-2</v>
      </c>
      <c r="G176" s="17">
        <f t="shared" si="15"/>
        <v>4.8983740399785702E-2</v>
      </c>
    </row>
    <row r="177" spans="1:7" ht="15" x14ac:dyDescent="0.4">
      <c r="A177" s="2">
        <v>41852</v>
      </c>
      <c r="B177" s="3">
        <v>715620.96774193551</v>
      </c>
      <c r="C177" s="16">
        <f t="shared" si="11"/>
        <v>13.480905931112446</v>
      </c>
      <c r="D177" s="16">
        <f t="shared" si="12"/>
        <v>0.10444436926565537</v>
      </c>
      <c r="E177" s="17">
        <f t="shared" si="13"/>
        <v>-3.0955436655627722E-2</v>
      </c>
      <c r="F177" s="17">
        <f t="shared" si="14"/>
        <v>-0.11224381359037672</v>
      </c>
      <c r="G177" s="17">
        <f t="shared" si="15"/>
        <v>-6.8745235305302188E-2</v>
      </c>
    </row>
    <row r="178" spans="1:7" ht="15" x14ac:dyDescent="0.4">
      <c r="A178" s="2">
        <v>41883</v>
      </c>
      <c r="B178" s="3">
        <v>715708.33333333337</v>
      </c>
      <c r="C178" s="16">
        <f t="shared" si="11"/>
        <v>13.481028007271217</v>
      </c>
      <c r="D178" s="16">
        <f t="shared" si="12"/>
        <v>1.2207615877102285E-4</v>
      </c>
      <c r="E178" s="17">
        <f t="shared" si="13"/>
        <v>0.10444436926565537</v>
      </c>
      <c r="F178" s="17">
        <f t="shared" si="14"/>
        <v>-3.0955436655627722E-2</v>
      </c>
      <c r="G178" s="17">
        <f t="shared" si="15"/>
        <v>-0.11224381359037672</v>
      </c>
    </row>
    <row r="179" spans="1:7" ht="15" x14ac:dyDescent="0.4">
      <c r="A179" s="2">
        <v>41913</v>
      </c>
      <c r="B179" s="3">
        <v>805931.45161290327</v>
      </c>
      <c r="C179" s="16">
        <f t="shared" si="11"/>
        <v>13.59975397024534</v>
      </c>
      <c r="D179" s="16">
        <f t="shared" si="12"/>
        <v>0.11872596297412308</v>
      </c>
      <c r="E179" s="17">
        <f t="shared" si="13"/>
        <v>1.2207615877102285E-4</v>
      </c>
      <c r="F179" s="17">
        <f t="shared" si="14"/>
        <v>0.10444436926565537</v>
      </c>
      <c r="G179" s="17">
        <f t="shared" si="15"/>
        <v>-3.0955436655627722E-2</v>
      </c>
    </row>
    <row r="180" spans="1:7" ht="15" x14ac:dyDescent="0.4">
      <c r="A180" s="2">
        <v>41944</v>
      </c>
      <c r="B180" s="3">
        <v>771579.16666666663</v>
      </c>
      <c r="C180" s="16">
        <f t="shared" si="11"/>
        <v>13.556194559476399</v>
      </c>
      <c r="D180" s="16">
        <f t="shared" si="12"/>
        <v>-4.3559410768940765E-2</v>
      </c>
      <c r="E180" s="17">
        <f t="shared" si="13"/>
        <v>0.11872596297412308</v>
      </c>
      <c r="F180" s="17">
        <f t="shared" si="14"/>
        <v>1.2207615877102285E-4</v>
      </c>
      <c r="G180" s="17">
        <f t="shared" si="15"/>
        <v>0.10444436926565537</v>
      </c>
    </row>
    <row r="181" spans="1:7" ht="15.5" thickBot="1" x14ac:dyDescent="0.45">
      <c r="A181" s="4">
        <v>41974</v>
      </c>
      <c r="B181" s="5">
        <v>781745.96774193551</v>
      </c>
      <c r="C181" s="16">
        <f t="shared" si="11"/>
        <v>13.569285117317575</v>
      </c>
      <c r="D181" s="16">
        <f t="shared" si="12"/>
        <v>1.3090557841175965E-2</v>
      </c>
      <c r="E181" s="17">
        <f t="shared" si="13"/>
        <v>-4.3559410768940765E-2</v>
      </c>
      <c r="F181" s="17">
        <f t="shared" si="14"/>
        <v>0.11872596297412308</v>
      </c>
      <c r="G181" s="17">
        <f t="shared" si="15"/>
        <v>1.2207615877102285E-4</v>
      </c>
    </row>
    <row r="182" spans="1:7" ht="15" x14ac:dyDescent="0.4">
      <c r="A182" s="7">
        <v>42005</v>
      </c>
      <c r="B182" s="8">
        <v>768548.38709677418</v>
      </c>
      <c r="C182" s="16">
        <f t="shared" si="11"/>
        <v>13.552258803019393</v>
      </c>
      <c r="D182" s="16">
        <f t="shared" si="12"/>
        <v>-1.7026314298181688E-2</v>
      </c>
      <c r="E182" s="17">
        <f t="shared" si="13"/>
        <v>1.3090557841175965E-2</v>
      </c>
      <c r="F182" s="17">
        <f t="shared" si="14"/>
        <v>-4.3559410768940765E-2</v>
      </c>
      <c r="G182" s="17">
        <f t="shared" si="15"/>
        <v>0.11872596297412308</v>
      </c>
    </row>
    <row r="183" spans="1:7" ht="15" x14ac:dyDescent="0.4">
      <c r="A183" s="2">
        <v>42036</v>
      </c>
      <c r="B183" s="3">
        <v>724982.14285714284</v>
      </c>
      <c r="C183" s="16">
        <f t="shared" si="11"/>
        <v>13.493902302991604</v>
      </c>
      <c r="D183" s="16">
        <f t="shared" si="12"/>
        <v>-5.8356500027789693E-2</v>
      </c>
      <c r="E183" s="17">
        <f t="shared" si="13"/>
        <v>-1.7026314298181688E-2</v>
      </c>
      <c r="F183" s="17">
        <f t="shared" si="14"/>
        <v>1.3090557841175965E-2</v>
      </c>
      <c r="G183" s="17">
        <f t="shared" si="15"/>
        <v>-4.3559410768940765E-2</v>
      </c>
    </row>
    <row r="184" spans="1:7" ht="15" x14ac:dyDescent="0.4">
      <c r="A184" s="2">
        <v>42064</v>
      </c>
      <c r="B184" s="3">
        <v>684923.38709677418</v>
      </c>
      <c r="C184" s="16">
        <f t="shared" si="11"/>
        <v>13.437062267335051</v>
      </c>
      <c r="D184" s="16">
        <f t="shared" si="12"/>
        <v>-5.6840035656552601E-2</v>
      </c>
      <c r="E184" s="17">
        <f t="shared" si="13"/>
        <v>-5.8356500027789693E-2</v>
      </c>
      <c r="F184" s="17">
        <f t="shared" si="14"/>
        <v>-1.7026314298181688E-2</v>
      </c>
      <c r="G184" s="17">
        <f t="shared" si="15"/>
        <v>1.3090557841175965E-2</v>
      </c>
    </row>
    <row r="185" spans="1:7" ht="15" x14ac:dyDescent="0.4">
      <c r="A185" s="2">
        <v>42095</v>
      </c>
      <c r="B185" s="3">
        <v>687370.83333333337</v>
      </c>
      <c r="C185" s="16">
        <f t="shared" si="11"/>
        <v>13.440629212083554</v>
      </c>
      <c r="D185" s="16">
        <f t="shared" si="12"/>
        <v>3.5669447485027206E-3</v>
      </c>
      <c r="E185" s="17">
        <f t="shared" si="13"/>
        <v>-5.6840035656552601E-2</v>
      </c>
      <c r="F185" s="17">
        <f t="shared" si="14"/>
        <v>-5.8356500027789693E-2</v>
      </c>
      <c r="G185" s="17">
        <f t="shared" si="15"/>
        <v>-1.7026314298181688E-2</v>
      </c>
    </row>
    <row r="186" spans="1:7" ht="15" x14ac:dyDescent="0.4">
      <c r="A186" s="2">
        <v>42125</v>
      </c>
      <c r="B186" s="3">
        <v>631318.54838709673</v>
      </c>
      <c r="C186" s="16">
        <f t="shared" si="11"/>
        <v>13.355565845180388</v>
      </c>
      <c r="D186" s="16">
        <f t="shared" si="12"/>
        <v>-8.5063366903165516E-2</v>
      </c>
      <c r="E186" s="17">
        <f t="shared" si="13"/>
        <v>3.5669447485027206E-3</v>
      </c>
      <c r="F186" s="17">
        <f t="shared" si="14"/>
        <v>-5.6840035656552601E-2</v>
      </c>
      <c r="G186" s="17">
        <f t="shared" si="15"/>
        <v>-5.8356500027789693E-2</v>
      </c>
    </row>
    <row r="187" spans="1:7" ht="15" x14ac:dyDescent="0.4">
      <c r="A187" s="2">
        <v>42156</v>
      </c>
      <c r="B187" s="3">
        <v>671900</v>
      </c>
      <c r="C187" s="16">
        <f t="shared" si="11"/>
        <v>13.417864798908241</v>
      </c>
      <c r="D187" s="16">
        <f t="shared" si="12"/>
        <v>6.2298953727852435E-2</v>
      </c>
      <c r="E187" s="17">
        <f t="shared" si="13"/>
        <v>-8.5063366903165516E-2</v>
      </c>
      <c r="F187" s="17">
        <f t="shared" si="14"/>
        <v>3.5669447485027206E-3</v>
      </c>
      <c r="G187" s="17">
        <f t="shared" si="15"/>
        <v>-5.6840035656552601E-2</v>
      </c>
    </row>
    <row r="188" spans="1:7" ht="15" x14ac:dyDescent="0.4">
      <c r="A188" s="2">
        <v>42186</v>
      </c>
      <c r="B188" s="3">
        <v>678778.22580645164</v>
      </c>
      <c r="C188" s="16">
        <f t="shared" si="11"/>
        <v>13.428049734347532</v>
      </c>
      <c r="D188" s="16">
        <f t="shared" si="12"/>
        <v>1.018493543929111E-2</v>
      </c>
      <c r="E188" s="17">
        <f t="shared" si="13"/>
        <v>6.2298953727852435E-2</v>
      </c>
      <c r="F188" s="17">
        <f t="shared" si="14"/>
        <v>-8.5063366903165516E-2</v>
      </c>
      <c r="G188" s="17">
        <f t="shared" si="15"/>
        <v>3.5669447485027206E-3</v>
      </c>
    </row>
    <row r="189" spans="1:7" ht="15" x14ac:dyDescent="0.4">
      <c r="A189" s="2">
        <v>42217</v>
      </c>
      <c r="B189" s="3">
        <v>772657.25806451612</v>
      </c>
      <c r="C189" s="16">
        <f t="shared" si="11"/>
        <v>13.557590837346467</v>
      </c>
      <c r="D189" s="16">
        <f t="shared" si="12"/>
        <v>0.12954110299893529</v>
      </c>
      <c r="E189" s="17">
        <f t="shared" si="13"/>
        <v>1.018493543929111E-2</v>
      </c>
      <c r="F189" s="17">
        <f t="shared" si="14"/>
        <v>6.2298953727852435E-2</v>
      </c>
      <c r="G189" s="17">
        <f t="shared" si="15"/>
        <v>-8.5063366903165516E-2</v>
      </c>
    </row>
    <row r="190" spans="1:7" ht="15" x14ac:dyDescent="0.4">
      <c r="A190" s="2">
        <v>42248</v>
      </c>
      <c r="B190" s="3">
        <v>718670.83333333337</v>
      </c>
      <c r="C190" s="16">
        <f t="shared" si="11"/>
        <v>13.485158720099763</v>
      </c>
      <c r="D190" s="16">
        <f t="shared" si="12"/>
        <v>-7.2432117246703953E-2</v>
      </c>
      <c r="E190" s="17">
        <f t="shared" si="13"/>
        <v>0.12954110299893529</v>
      </c>
      <c r="F190" s="17">
        <f t="shared" si="14"/>
        <v>1.018493543929111E-2</v>
      </c>
      <c r="G190" s="17">
        <f t="shared" si="15"/>
        <v>6.2298953727852435E-2</v>
      </c>
    </row>
    <row r="191" spans="1:7" ht="15" x14ac:dyDescent="0.4">
      <c r="A191" s="2">
        <v>42278</v>
      </c>
      <c r="B191" s="3">
        <v>733637.09677419357</v>
      </c>
      <c r="C191" s="16">
        <f t="shared" si="11"/>
        <v>13.505769766767724</v>
      </c>
      <c r="D191" s="16">
        <f t="shared" si="12"/>
        <v>2.0611046667960764E-2</v>
      </c>
      <c r="E191" s="17">
        <f t="shared" si="13"/>
        <v>-7.2432117246703953E-2</v>
      </c>
      <c r="F191" s="17">
        <f t="shared" si="14"/>
        <v>0.12954110299893529</v>
      </c>
      <c r="G191" s="17">
        <f t="shared" si="15"/>
        <v>1.018493543929111E-2</v>
      </c>
    </row>
    <row r="192" spans="1:7" ht="15" x14ac:dyDescent="0.4">
      <c r="A192" s="2">
        <v>42309</v>
      </c>
      <c r="B192" s="3">
        <v>735033.33333333337</v>
      </c>
      <c r="C192" s="16">
        <f t="shared" si="11"/>
        <v>13.507671128640549</v>
      </c>
      <c r="D192" s="16">
        <f t="shared" si="12"/>
        <v>1.9013618728251913E-3</v>
      </c>
      <c r="E192" s="17">
        <f t="shared" si="13"/>
        <v>2.0611046667960764E-2</v>
      </c>
      <c r="F192" s="17">
        <f t="shared" si="14"/>
        <v>-7.2432117246703953E-2</v>
      </c>
      <c r="G192" s="17">
        <f t="shared" si="15"/>
        <v>0.12954110299893529</v>
      </c>
    </row>
    <row r="193" spans="1:7" ht="15.5" thickBot="1" x14ac:dyDescent="0.45">
      <c r="A193" s="4">
        <v>42339</v>
      </c>
      <c r="B193" s="5">
        <v>789258.06451612909</v>
      </c>
      <c r="C193" s="16">
        <f t="shared" si="11"/>
        <v>13.578848624316885</v>
      </c>
      <c r="D193" s="16">
        <f t="shared" si="12"/>
        <v>7.1177495676336022E-2</v>
      </c>
      <c r="E193" s="17">
        <f t="shared" si="13"/>
        <v>1.9013618728251913E-3</v>
      </c>
      <c r="F193" s="17">
        <f t="shared" si="14"/>
        <v>2.0611046667960764E-2</v>
      </c>
      <c r="G193" s="17">
        <f t="shared" si="15"/>
        <v>-7.2432117246703953E-2</v>
      </c>
    </row>
    <row r="194" spans="1:7" ht="15" x14ac:dyDescent="0.4">
      <c r="A194" s="2">
        <v>42370</v>
      </c>
      <c r="B194" s="3">
        <v>787528.22580645164</v>
      </c>
      <c r="C194" s="16">
        <f t="shared" si="11"/>
        <v>13.576654491333512</v>
      </c>
      <c r="D194" s="16">
        <f t="shared" si="12"/>
        <v>-2.1941329833730094E-3</v>
      </c>
      <c r="E194" s="17">
        <f t="shared" si="13"/>
        <v>7.1177495676336022E-2</v>
      </c>
      <c r="F194" s="17">
        <f t="shared" si="14"/>
        <v>1.9013618728251913E-3</v>
      </c>
      <c r="G194" s="17">
        <f t="shared" si="15"/>
        <v>2.0611046667960764E-2</v>
      </c>
    </row>
    <row r="195" spans="1:7" ht="15" x14ac:dyDescent="0.4">
      <c r="A195" s="2">
        <v>42401</v>
      </c>
      <c r="B195" s="3">
        <v>791775.86206896557</v>
      </c>
      <c r="C195" s="16">
        <f t="shared" ref="C195:C258" si="16">+LN(B195)</f>
        <v>13.582033628305641</v>
      </c>
      <c r="D195" s="16">
        <f t="shared" si="12"/>
        <v>5.379136972129217E-3</v>
      </c>
      <c r="E195" s="17">
        <f t="shared" si="13"/>
        <v>-2.1941329833730094E-3</v>
      </c>
      <c r="F195" s="17">
        <f t="shared" si="14"/>
        <v>7.1177495676336022E-2</v>
      </c>
      <c r="G195" s="17">
        <f t="shared" si="15"/>
        <v>1.9013618728251913E-3</v>
      </c>
    </row>
    <row r="196" spans="1:7" ht="15" x14ac:dyDescent="0.4">
      <c r="A196" s="2">
        <v>42430</v>
      </c>
      <c r="B196" s="3">
        <v>799129.03225806449</v>
      </c>
      <c r="C196" s="16">
        <f t="shared" si="16"/>
        <v>13.591277703897767</v>
      </c>
      <c r="D196" s="16">
        <f t="shared" ref="D196:D259" si="17">+C196-C195</f>
        <v>9.244075592125256E-3</v>
      </c>
      <c r="E196" s="17">
        <f t="shared" si="13"/>
        <v>5.379136972129217E-3</v>
      </c>
      <c r="F196" s="17">
        <f t="shared" si="14"/>
        <v>-2.1941329833730094E-3</v>
      </c>
      <c r="G196" s="17">
        <f t="shared" si="15"/>
        <v>7.1177495676336022E-2</v>
      </c>
    </row>
    <row r="197" spans="1:7" ht="15" x14ac:dyDescent="0.4">
      <c r="A197" s="2">
        <v>42461</v>
      </c>
      <c r="B197" s="3">
        <v>756366.66666666663</v>
      </c>
      <c r="C197" s="16">
        <f t="shared" si="16"/>
        <v>13.536281546401252</v>
      </c>
      <c r="D197" s="16">
        <f t="shared" si="17"/>
        <v>-5.4996157496514542E-2</v>
      </c>
      <c r="E197" s="17">
        <f t="shared" ref="E197:E260" si="18">+D196</f>
        <v>9.244075592125256E-3</v>
      </c>
      <c r="F197" s="17">
        <f t="shared" si="14"/>
        <v>5.379136972129217E-3</v>
      </c>
      <c r="G197" s="17">
        <f t="shared" si="15"/>
        <v>-2.1941329833730094E-3</v>
      </c>
    </row>
    <row r="198" spans="1:7" ht="15" x14ac:dyDescent="0.4">
      <c r="A198" s="2">
        <v>42491</v>
      </c>
      <c r="B198" s="3">
        <v>755322.58064516133</v>
      </c>
      <c r="C198" s="16">
        <f t="shared" si="16"/>
        <v>13.534900196114632</v>
      </c>
      <c r="D198" s="16">
        <f t="shared" si="17"/>
        <v>-1.3813502866195648E-3</v>
      </c>
      <c r="E198" s="17">
        <f t="shared" si="18"/>
        <v>-5.4996157496514542E-2</v>
      </c>
      <c r="F198" s="17">
        <f t="shared" ref="F198:F261" si="19">+D196</f>
        <v>9.244075592125256E-3</v>
      </c>
      <c r="G198" s="17">
        <f t="shared" si="15"/>
        <v>5.379136972129217E-3</v>
      </c>
    </row>
    <row r="199" spans="1:7" ht="15" x14ac:dyDescent="0.4">
      <c r="A199" s="2">
        <v>42522</v>
      </c>
      <c r="B199" s="3">
        <v>794433.33333333337</v>
      </c>
      <c r="C199" s="16">
        <f t="shared" si="16"/>
        <v>13.58538435122218</v>
      </c>
      <c r="D199" s="16">
        <f t="shared" si="17"/>
        <v>5.0484155107547224E-2</v>
      </c>
      <c r="E199" s="17">
        <f t="shared" si="18"/>
        <v>-1.3813502866195648E-3</v>
      </c>
      <c r="F199" s="17">
        <f t="shared" si="19"/>
        <v>-5.4996157496514542E-2</v>
      </c>
      <c r="G199" s="17">
        <f t="shared" ref="G199:G262" si="20">+D196</f>
        <v>9.244075592125256E-3</v>
      </c>
    </row>
    <row r="200" spans="1:7" ht="15" x14ac:dyDescent="0.4">
      <c r="A200" s="2">
        <v>42552</v>
      </c>
      <c r="B200" s="3">
        <v>835516.12903225806</v>
      </c>
      <c r="C200" s="16">
        <f t="shared" si="16"/>
        <v>13.635804931477882</v>
      </c>
      <c r="D200" s="16">
        <f t="shared" si="17"/>
        <v>5.0420580255702063E-2</v>
      </c>
      <c r="E200" s="17">
        <f t="shared" si="18"/>
        <v>5.0484155107547224E-2</v>
      </c>
      <c r="F200" s="17">
        <f t="shared" si="19"/>
        <v>-1.3813502866195648E-3</v>
      </c>
      <c r="G200" s="17">
        <f t="shared" si="20"/>
        <v>-5.4996157496514542E-2</v>
      </c>
    </row>
    <row r="201" spans="1:7" ht="15" x14ac:dyDescent="0.4">
      <c r="A201" s="2">
        <v>42583</v>
      </c>
      <c r="B201" s="3">
        <v>794032.25806451612</v>
      </c>
      <c r="C201" s="16">
        <f t="shared" si="16"/>
        <v>13.584879366689291</v>
      </c>
      <c r="D201" s="16">
        <f t="shared" si="17"/>
        <v>-5.0925564788590449E-2</v>
      </c>
      <c r="E201" s="17">
        <f t="shared" si="18"/>
        <v>5.0420580255702063E-2</v>
      </c>
      <c r="F201" s="17">
        <f t="shared" si="19"/>
        <v>5.0484155107547224E-2</v>
      </c>
      <c r="G201" s="17">
        <f t="shared" si="20"/>
        <v>-1.3813502866195648E-3</v>
      </c>
    </row>
    <row r="202" spans="1:7" ht="15" x14ac:dyDescent="0.4">
      <c r="A202" s="2">
        <v>42614</v>
      </c>
      <c r="B202" s="3">
        <v>860866.66666666663</v>
      </c>
      <c r="C202" s="16">
        <f t="shared" si="16"/>
        <v>13.665694912726579</v>
      </c>
      <c r="D202" s="16">
        <f t="shared" si="17"/>
        <v>8.0815546037287689E-2</v>
      </c>
      <c r="E202" s="17">
        <f t="shared" si="18"/>
        <v>-5.0925564788590449E-2</v>
      </c>
      <c r="F202" s="17">
        <f t="shared" si="19"/>
        <v>5.0420580255702063E-2</v>
      </c>
      <c r="G202" s="17">
        <f t="shared" si="20"/>
        <v>5.0484155107547224E-2</v>
      </c>
    </row>
    <row r="203" spans="1:7" ht="15" x14ac:dyDescent="0.4">
      <c r="A203" s="2">
        <v>42644</v>
      </c>
      <c r="B203" s="3">
        <v>914612.90322580643</v>
      </c>
      <c r="C203" s="16">
        <f t="shared" si="16"/>
        <v>13.726256198160156</v>
      </c>
      <c r="D203" s="16">
        <f t="shared" si="17"/>
        <v>6.0561285433577083E-2</v>
      </c>
      <c r="E203" s="17">
        <f t="shared" si="18"/>
        <v>8.0815546037287689E-2</v>
      </c>
      <c r="F203" s="17">
        <f t="shared" si="19"/>
        <v>-5.0925564788590449E-2</v>
      </c>
      <c r="G203" s="17">
        <f t="shared" si="20"/>
        <v>5.0420580255702063E-2</v>
      </c>
    </row>
    <row r="204" spans="1:7" ht="15" x14ac:dyDescent="0.4">
      <c r="A204" s="2">
        <v>42675</v>
      </c>
      <c r="B204" s="3">
        <v>1007533.3333333334</v>
      </c>
      <c r="C204" s="16">
        <f t="shared" si="16"/>
        <v>13.823015657450048</v>
      </c>
      <c r="D204" s="16">
        <f t="shared" si="17"/>
        <v>9.6759459289891936E-2</v>
      </c>
      <c r="E204" s="17">
        <f t="shared" si="18"/>
        <v>6.0561285433577083E-2</v>
      </c>
      <c r="F204" s="17">
        <f t="shared" si="19"/>
        <v>8.0815546037287689E-2</v>
      </c>
      <c r="G204" s="17">
        <f t="shared" si="20"/>
        <v>-5.0925564788590449E-2</v>
      </c>
    </row>
    <row r="205" spans="1:7" ht="15.5" thickBot="1" x14ac:dyDescent="0.45">
      <c r="A205" s="4">
        <v>42705</v>
      </c>
      <c r="B205" s="5">
        <v>860806.45161290327</v>
      </c>
      <c r="C205" s="16">
        <f t="shared" si="16"/>
        <v>13.665624963265037</v>
      </c>
      <c r="D205" s="16">
        <f t="shared" si="17"/>
        <v>-0.15739069418501117</v>
      </c>
      <c r="E205" s="17">
        <f t="shared" si="18"/>
        <v>9.6759459289891936E-2</v>
      </c>
      <c r="F205" s="17">
        <f t="shared" si="19"/>
        <v>6.0561285433577083E-2</v>
      </c>
      <c r="G205" s="17">
        <f t="shared" si="20"/>
        <v>8.0815546037287689E-2</v>
      </c>
    </row>
    <row r="206" spans="1:7" ht="15" x14ac:dyDescent="0.4">
      <c r="A206" s="2">
        <v>42736</v>
      </c>
      <c r="B206" s="3">
        <v>883225.80645161285</v>
      </c>
      <c r="C206" s="16">
        <f t="shared" si="16"/>
        <v>13.691336173339431</v>
      </c>
      <c r="D206" s="16">
        <f t="shared" si="17"/>
        <v>2.5711210074394586E-2</v>
      </c>
      <c r="E206" s="17">
        <f t="shared" si="18"/>
        <v>-0.15739069418501117</v>
      </c>
      <c r="F206" s="17">
        <f t="shared" si="19"/>
        <v>9.6759459289891936E-2</v>
      </c>
      <c r="G206" s="17">
        <f t="shared" si="20"/>
        <v>6.0561285433577083E-2</v>
      </c>
    </row>
    <row r="207" spans="1:7" ht="15" x14ac:dyDescent="0.4">
      <c r="A207" s="2">
        <v>42767</v>
      </c>
      <c r="B207" s="3">
        <v>859285.71428571432</v>
      </c>
      <c r="C207" s="16">
        <f t="shared" si="16"/>
        <v>13.663856758335603</v>
      </c>
      <c r="D207" s="16">
        <f t="shared" si="17"/>
        <v>-2.7479415003828223E-2</v>
      </c>
      <c r="E207" s="17">
        <f t="shared" si="18"/>
        <v>2.5711210074394586E-2</v>
      </c>
      <c r="F207" s="17">
        <f t="shared" si="19"/>
        <v>-0.15739069418501117</v>
      </c>
      <c r="G207" s="17">
        <f t="shared" si="20"/>
        <v>9.6759459289891936E-2</v>
      </c>
    </row>
    <row r="208" spans="1:7" ht="15" x14ac:dyDescent="0.4">
      <c r="A208" s="2">
        <v>42795</v>
      </c>
      <c r="B208" s="3">
        <v>850064.51612903224</v>
      </c>
      <c r="C208" s="16">
        <f t="shared" si="16"/>
        <v>13.653067526914413</v>
      </c>
      <c r="D208" s="16">
        <f t="shared" si="17"/>
        <v>-1.0789231421190593E-2</v>
      </c>
      <c r="E208" s="17">
        <f t="shared" si="18"/>
        <v>-2.7479415003828223E-2</v>
      </c>
      <c r="F208" s="17">
        <f t="shared" si="19"/>
        <v>2.5711210074394586E-2</v>
      </c>
      <c r="G208" s="17">
        <f t="shared" si="20"/>
        <v>-0.15739069418501117</v>
      </c>
    </row>
    <row r="209" spans="1:7" ht="15" x14ac:dyDescent="0.4">
      <c r="A209" s="2">
        <v>42826</v>
      </c>
      <c r="B209" s="3">
        <v>804900</v>
      </c>
      <c r="C209" s="16">
        <f t="shared" si="16"/>
        <v>13.598473325081825</v>
      </c>
      <c r="D209" s="16">
        <f t="shared" si="17"/>
        <v>-5.4594201832587785E-2</v>
      </c>
      <c r="E209" s="17">
        <f t="shared" si="18"/>
        <v>-1.0789231421190593E-2</v>
      </c>
      <c r="F209" s="17">
        <f t="shared" si="19"/>
        <v>-2.7479415003828223E-2</v>
      </c>
      <c r="G209" s="17">
        <f t="shared" si="20"/>
        <v>2.5711210074394586E-2</v>
      </c>
    </row>
    <row r="210" spans="1:7" ht="15" x14ac:dyDescent="0.4">
      <c r="A210" s="2">
        <v>42856</v>
      </c>
      <c r="B210" s="3">
        <v>802516.12903225806</v>
      </c>
      <c r="C210" s="16">
        <f t="shared" si="16"/>
        <v>13.5955072322669</v>
      </c>
      <c r="D210" s="16">
        <f t="shared" si="17"/>
        <v>-2.966092814924437E-3</v>
      </c>
      <c r="E210" s="17">
        <f t="shared" si="18"/>
        <v>-5.4594201832587785E-2</v>
      </c>
      <c r="F210" s="17">
        <f t="shared" si="19"/>
        <v>-1.0789231421190593E-2</v>
      </c>
      <c r="G210" s="17">
        <f t="shared" si="20"/>
        <v>-2.7479415003828223E-2</v>
      </c>
    </row>
    <row r="211" spans="1:7" ht="15" x14ac:dyDescent="0.4">
      <c r="A211" s="2">
        <v>42887</v>
      </c>
      <c r="B211" s="3">
        <v>783400</v>
      </c>
      <c r="C211" s="16">
        <f t="shared" si="16"/>
        <v>13.571398700213868</v>
      </c>
      <c r="D211" s="16">
        <f t="shared" si="17"/>
        <v>-2.4108532053032761E-2</v>
      </c>
      <c r="E211" s="17">
        <f t="shared" si="18"/>
        <v>-2.966092814924437E-3</v>
      </c>
      <c r="F211" s="17">
        <f t="shared" si="19"/>
        <v>-5.4594201832587785E-2</v>
      </c>
      <c r="G211" s="17">
        <f t="shared" si="20"/>
        <v>-1.0789231421190593E-2</v>
      </c>
    </row>
    <row r="212" spans="1:7" ht="15" x14ac:dyDescent="0.4">
      <c r="A212" s="2">
        <v>42917</v>
      </c>
      <c r="B212" s="3">
        <v>849322.58064516133</v>
      </c>
      <c r="C212" s="16">
        <f t="shared" si="16"/>
        <v>13.652194346775032</v>
      </c>
      <c r="D212" s="16">
        <f t="shared" si="17"/>
        <v>8.0795646561163892E-2</v>
      </c>
      <c r="E212" s="17">
        <f t="shared" si="18"/>
        <v>-2.4108532053032761E-2</v>
      </c>
      <c r="F212" s="17">
        <f t="shared" si="19"/>
        <v>-2.966092814924437E-3</v>
      </c>
      <c r="G212" s="17">
        <f t="shared" si="20"/>
        <v>-5.4594201832587785E-2</v>
      </c>
    </row>
    <row r="213" spans="1:7" ht="15" x14ac:dyDescent="0.4">
      <c r="A213" s="2">
        <v>42948</v>
      </c>
      <c r="B213" s="3">
        <v>851903.22580645164</v>
      </c>
      <c r="C213" s="16">
        <f t="shared" si="16"/>
        <v>13.655228214626007</v>
      </c>
      <c r="D213" s="16">
        <f t="shared" si="17"/>
        <v>3.0338678509753692E-3</v>
      </c>
      <c r="E213" s="17">
        <f t="shared" si="18"/>
        <v>8.0795646561163892E-2</v>
      </c>
      <c r="F213" s="17">
        <f t="shared" si="19"/>
        <v>-2.4108532053032761E-2</v>
      </c>
      <c r="G213" s="17">
        <f t="shared" si="20"/>
        <v>-2.966092814924437E-3</v>
      </c>
    </row>
    <row r="214" spans="1:7" ht="15" x14ac:dyDescent="0.4">
      <c r="A214" s="2">
        <v>42979</v>
      </c>
      <c r="B214" s="3">
        <v>813762.5</v>
      </c>
      <c r="C214" s="16">
        <f t="shared" si="16"/>
        <v>13.609423833370041</v>
      </c>
      <c r="D214" s="16">
        <f t="shared" si="17"/>
        <v>-4.5804381255965865E-2</v>
      </c>
      <c r="E214" s="17">
        <f t="shared" si="18"/>
        <v>3.0338678509753692E-3</v>
      </c>
      <c r="F214" s="17">
        <f t="shared" si="19"/>
        <v>8.0795646561163892E-2</v>
      </c>
      <c r="G214" s="17">
        <f t="shared" si="20"/>
        <v>-2.4108532053032761E-2</v>
      </c>
    </row>
    <row r="215" spans="1:7" ht="15" x14ac:dyDescent="0.4">
      <c r="A215" s="2">
        <v>43009</v>
      </c>
      <c r="B215" s="3">
        <v>776919.3548387097</v>
      </c>
      <c r="C215" s="16">
        <f t="shared" si="16"/>
        <v>13.563091833536815</v>
      </c>
      <c r="D215" s="16">
        <f t="shared" si="17"/>
        <v>-4.6331999833226334E-2</v>
      </c>
      <c r="E215" s="17">
        <f t="shared" si="18"/>
        <v>-4.5804381255965865E-2</v>
      </c>
      <c r="F215" s="17">
        <f t="shared" si="19"/>
        <v>3.0338678509753692E-3</v>
      </c>
      <c r="G215" s="17">
        <f t="shared" si="20"/>
        <v>8.0795646561163892E-2</v>
      </c>
    </row>
    <row r="216" spans="1:7" ht="15" x14ac:dyDescent="0.4">
      <c r="A216" s="2">
        <v>43040</v>
      </c>
      <c r="B216" s="3">
        <v>784504.16666666663</v>
      </c>
      <c r="C216" s="16">
        <f t="shared" si="16"/>
        <v>13.5728071623797</v>
      </c>
      <c r="D216" s="16">
        <f t="shared" si="17"/>
        <v>9.7153288428852846E-3</v>
      </c>
      <c r="E216" s="17">
        <f t="shared" si="18"/>
        <v>-4.6331999833226334E-2</v>
      </c>
      <c r="F216" s="17">
        <f t="shared" si="19"/>
        <v>-4.5804381255965865E-2</v>
      </c>
      <c r="G216" s="17">
        <f t="shared" si="20"/>
        <v>3.0338678509753692E-3</v>
      </c>
    </row>
    <row r="217" spans="1:7" ht="15.5" thickBot="1" x14ac:dyDescent="0.45">
      <c r="A217" s="4">
        <v>43070</v>
      </c>
      <c r="B217" s="5">
        <v>757967.74193548388</v>
      </c>
      <c r="C217" s="16">
        <f t="shared" si="16"/>
        <v>13.538396106905596</v>
      </c>
      <c r="D217" s="16">
        <f t="shared" si="17"/>
        <v>-3.4411055474103946E-2</v>
      </c>
      <c r="E217" s="17">
        <f t="shared" si="18"/>
        <v>9.7153288428852846E-3</v>
      </c>
      <c r="F217" s="17">
        <f t="shared" si="19"/>
        <v>-4.6331999833226334E-2</v>
      </c>
      <c r="G217" s="17">
        <f t="shared" si="20"/>
        <v>-4.5804381255965865E-2</v>
      </c>
    </row>
    <row r="218" spans="1:7" ht="15" x14ac:dyDescent="0.4">
      <c r="A218" s="2">
        <v>43101</v>
      </c>
      <c r="B218" s="3">
        <v>763903.22580645164</v>
      </c>
      <c r="C218" s="16">
        <f t="shared" si="16"/>
        <v>13.546196392333012</v>
      </c>
      <c r="D218" s="16">
        <f t="shared" si="17"/>
        <v>7.800285427416398E-3</v>
      </c>
      <c r="E218" s="17">
        <f t="shared" si="18"/>
        <v>-3.4411055474103946E-2</v>
      </c>
      <c r="F218" s="17">
        <f t="shared" si="19"/>
        <v>9.7153288428852846E-3</v>
      </c>
      <c r="G218" s="17">
        <f t="shared" si="20"/>
        <v>-4.6331999833226334E-2</v>
      </c>
    </row>
    <row r="219" spans="1:7" ht="15" x14ac:dyDescent="0.4">
      <c r="A219" s="2">
        <v>43132</v>
      </c>
      <c r="B219" s="3">
        <v>745031.25</v>
      </c>
      <c r="C219" s="16">
        <f t="shared" si="16"/>
        <v>13.5211814427907</v>
      </c>
      <c r="D219" s="16">
        <f t="shared" si="17"/>
        <v>-2.5014949542311982E-2</v>
      </c>
      <c r="E219" s="17">
        <f t="shared" si="18"/>
        <v>7.800285427416398E-3</v>
      </c>
      <c r="F219" s="17">
        <f t="shared" si="19"/>
        <v>-3.4411055474103946E-2</v>
      </c>
      <c r="G219" s="17">
        <f t="shared" si="20"/>
        <v>9.7153288428852846E-3</v>
      </c>
    </row>
    <row r="220" spans="1:7" ht="15" x14ac:dyDescent="0.4">
      <c r="A220" s="2">
        <v>43160</v>
      </c>
      <c r="B220" s="3">
        <v>729854.83870967745</v>
      </c>
      <c r="C220" s="16">
        <f t="shared" si="16"/>
        <v>13.500600942268443</v>
      </c>
      <c r="D220" s="16">
        <f t="shared" si="17"/>
        <v>-2.0580500522257239E-2</v>
      </c>
      <c r="E220" s="17">
        <f t="shared" si="18"/>
        <v>-2.5014949542311982E-2</v>
      </c>
      <c r="F220" s="17">
        <f t="shared" si="19"/>
        <v>7.800285427416398E-3</v>
      </c>
      <c r="G220" s="17">
        <f t="shared" si="20"/>
        <v>-3.4411055474103946E-2</v>
      </c>
    </row>
    <row r="221" spans="1:7" ht="15" x14ac:dyDescent="0.4">
      <c r="A221" s="2">
        <v>43191</v>
      </c>
      <c r="B221" s="3">
        <v>715325</v>
      </c>
      <c r="C221" s="16">
        <f t="shared" si="16"/>
        <v>13.480492263856199</v>
      </c>
      <c r="D221" s="16">
        <f t="shared" si="17"/>
        <v>-2.0108678412244174E-2</v>
      </c>
      <c r="E221" s="17">
        <f t="shared" si="18"/>
        <v>-2.0580500522257239E-2</v>
      </c>
      <c r="F221" s="17">
        <f t="shared" si="19"/>
        <v>-2.5014949542311982E-2</v>
      </c>
      <c r="G221" s="17">
        <f t="shared" si="20"/>
        <v>7.800285427416398E-3</v>
      </c>
    </row>
    <row r="222" spans="1:7" ht="15" x14ac:dyDescent="0.4">
      <c r="A222" s="2">
        <v>43221</v>
      </c>
      <c r="B222" s="3">
        <v>754209.67741935479</v>
      </c>
      <c r="C222" s="16">
        <f t="shared" si="16"/>
        <v>13.533425695094206</v>
      </c>
      <c r="D222" s="16">
        <f t="shared" si="17"/>
        <v>5.2933431238006534E-2</v>
      </c>
      <c r="E222" s="17">
        <f t="shared" si="18"/>
        <v>-2.0108678412244174E-2</v>
      </c>
      <c r="F222" s="17">
        <f t="shared" si="19"/>
        <v>-2.0580500522257239E-2</v>
      </c>
      <c r="G222" s="17">
        <f t="shared" si="20"/>
        <v>-2.5014949542311982E-2</v>
      </c>
    </row>
    <row r="223" spans="1:7" ht="15" x14ac:dyDescent="0.4">
      <c r="A223" s="2">
        <v>43252</v>
      </c>
      <c r="B223" s="3">
        <v>746400</v>
      </c>
      <c r="C223" s="16">
        <f t="shared" si="16"/>
        <v>13.523016928515272</v>
      </c>
      <c r="D223" s="16">
        <f t="shared" si="17"/>
        <v>-1.0408766578933637E-2</v>
      </c>
      <c r="E223" s="17">
        <f t="shared" si="18"/>
        <v>5.2933431238006534E-2</v>
      </c>
      <c r="F223" s="17">
        <f t="shared" si="19"/>
        <v>-2.0108678412244174E-2</v>
      </c>
      <c r="G223" s="17">
        <f t="shared" si="20"/>
        <v>-2.0580500522257239E-2</v>
      </c>
    </row>
    <row r="224" spans="1:7" ht="15" x14ac:dyDescent="0.4">
      <c r="A224" s="2">
        <v>43282</v>
      </c>
      <c r="B224" s="3">
        <v>717838.70967741939</v>
      </c>
      <c r="C224" s="16">
        <f t="shared" si="16"/>
        <v>13.484000184463106</v>
      </c>
      <c r="D224" s="16">
        <f t="shared" si="17"/>
        <v>-3.9016744052165819E-2</v>
      </c>
      <c r="E224" s="17">
        <f t="shared" si="18"/>
        <v>-1.0408766578933637E-2</v>
      </c>
      <c r="F224" s="17">
        <f t="shared" si="19"/>
        <v>5.2933431238006534E-2</v>
      </c>
      <c r="G224" s="17">
        <f t="shared" si="20"/>
        <v>-2.0108678412244174E-2</v>
      </c>
    </row>
    <row r="225" spans="1:7" ht="15" x14ac:dyDescent="0.4">
      <c r="A225" s="2">
        <v>43313</v>
      </c>
      <c r="B225" s="3">
        <v>705064.51612903224</v>
      </c>
      <c r="C225" s="16">
        <f t="shared" si="16"/>
        <v>13.466044589847177</v>
      </c>
      <c r="D225" s="16">
        <f t="shared" si="17"/>
        <v>-1.7955594615928661E-2</v>
      </c>
      <c r="E225" s="17">
        <f t="shared" si="18"/>
        <v>-3.9016744052165819E-2</v>
      </c>
      <c r="F225" s="17">
        <f t="shared" si="19"/>
        <v>-1.0408766578933637E-2</v>
      </c>
      <c r="G225" s="17">
        <f t="shared" si="20"/>
        <v>5.2933431238006534E-2</v>
      </c>
    </row>
    <row r="226" spans="1:7" ht="15" x14ac:dyDescent="0.4">
      <c r="A226" s="2">
        <v>43344</v>
      </c>
      <c r="B226" s="3">
        <v>686933.33333333337</v>
      </c>
      <c r="C226" s="16">
        <f t="shared" si="16"/>
        <v>13.439992526224062</v>
      </c>
      <c r="D226" s="16">
        <f t="shared" si="17"/>
        <v>-2.6052063623115629E-2</v>
      </c>
      <c r="E226" s="17">
        <f t="shared" si="18"/>
        <v>-1.7955594615928661E-2</v>
      </c>
      <c r="F226" s="17">
        <f t="shared" si="19"/>
        <v>-3.9016744052165819E-2</v>
      </c>
      <c r="G226" s="17">
        <f t="shared" si="20"/>
        <v>-1.0408766578933637E-2</v>
      </c>
    </row>
    <row r="227" spans="1:7" ht="15" x14ac:dyDescent="0.4">
      <c r="A227" s="2">
        <v>43374</v>
      </c>
      <c r="B227" s="3">
        <v>796774.19354838715</v>
      </c>
      <c r="C227" s="16">
        <f t="shared" si="16"/>
        <v>13.58832659711306</v>
      </c>
      <c r="D227" s="16">
        <f t="shared" si="17"/>
        <v>0.14833407088899797</v>
      </c>
      <c r="E227" s="17">
        <f t="shared" si="18"/>
        <v>-2.6052063623115629E-2</v>
      </c>
      <c r="F227" s="17">
        <f t="shared" si="19"/>
        <v>-1.7955594615928661E-2</v>
      </c>
      <c r="G227" s="17">
        <f t="shared" si="20"/>
        <v>-3.9016744052165819E-2</v>
      </c>
    </row>
    <row r="228" spans="1:7" ht="15" x14ac:dyDescent="0.4">
      <c r="A228" s="2">
        <v>43405</v>
      </c>
      <c r="B228" s="3">
        <v>804283.33333333337</v>
      </c>
      <c r="C228" s="16">
        <f t="shared" si="16"/>
        <v>13.597706890724622</v>
      </c>
      <c r="D228" s="16">
        <f t="shared" si="17"/>
        <v>9.3802936115618962E-3</v>
      </c>
      <c r="E228" s="17">
        <f t="shared" si="18"/>
        <v>0.14833407088899797</v>
      </c>
      <c r="F228" s="17">
        <f t="shared" si="19"/>
        <v>-2.6052063623115629E-2</v>
      </c>
      <c r="G228" s="17">
        <f t="shared" si="20"/>
        <v>-1.7955594615928661E-2</v>
      </c>
    </row>
    <row r="229" spans="1:7" ht="15.5" thickBot="1" x14ac:dyDescent="0.45">
      <c r="A229" s="4">
        <v>43435</v>
      </c>
      <c r="B229" s="5">
        <v>727645.16129032255</v>
      </c>
      <c r="C229" s="16">
        <f t="shared" si="16"/>
        <v>13.497568792543127</v>
      </c>
      <c r="D229" s="16">
        <f t="shared" si="17"/>
        <v>-0.10013809818149433</v>
      </c>
      <c r="E229" s="17">
        <f t="shared" si="18"/>
        <v>9.3802936115618962E-3</v>
      </c>
      <c r="F229" s="17">
        <f t="shared" si="19"/>
        <v>0.14833407088899797</v>
      </c>
      <c r="G229" s="17">
        <f t="shared" si="20"/>
        <v>-2.6052063623115629E-2</v>
      </c>
    </row>
    <row r="230" spans="1:7" ht="15" x14ac:dyDescent="0.4">
      <c r="A230" s="7">
        <v>43466</v>
      </c>
      <c r="B230" s="8">
        <v>727274.19354838715</v>
      </c>
      <c r="C230" s="16">
        <f t="shared" si="16"/>
        <v>13.49705884297274</v>
      </c>
      <c r="D230" s="16">
        <f t="shared" si="17"/>
        <v>-5.0994957038774658E-4</v>
      </c>
      <c r="E230" s="17">
        <f t="shared" si="18"/>
        <v>-0.10013809818149433</v>
      </c>
      <c r="F230" s="17">
        <f t="shared" si="19"/>
        <v>9.3802936115618962E-3</v>
      </c>
      <c r="G230" s="17">
        <f t="shared" si="20"/>
        <v>0.14833407088899797</v>
      </c>
    </row>
    <row r="231" spans="1:7" ht="15" x14ac:dyDescent="0.4">
      <c r="A231" s="2">
        <v>43497</v>
      </c>
      <c r="B231" s="3">
        <v>708089.28571428568</v>
      </c>
      <c r="C231" s="16">
        <f t="shared" si="16"/>
        <v>13.470325474490629</v>
      </c>
      <c r="D231" s="16">
        <f t="shared" si="17"/>
        <v>-2.673336848211072E-2</v>
      </c>
      <c r="E231" s="17">
        <f t="shared" si="18"/>
        <v>-5.0994957038774658E-4</v>
      </c>
      <c r="F231" s="17">
        <f t="shared" si="19"/>
        <v>-0.10013809818149433</v>
      </c>
      <c r="G231" s="17">
        <f t="shared" si="20"/>
        <v>9.3802936115618962E-3</v>
      </c>
    </row>
    <row r="232" spans="1:7" ht="15" x14ac:dyDescent="0.4">
      <c r="A232" s="2">
        <v>43525</v>
      </c>
      <c r="B232" s="3">
        <v>690580.6451612903</v>
      </c>
      <c r="C232" s="16">
        <f t="shared" si="16"/>
        <v>13.445288037424946</v>
      </c>
      <c r="D232" s="16">
        <f t="shared" si="17"/>
        <v>-2.5037437065682511E-2</v>
      </c>
      <c r="E232" s="17">
        <f t="shared" si="18"/>
        <v>-2.673336848211072E-2</v>
      </c>
      <c r="F232" s="17">
        <f t="shared" si="19"/>
        <v>-5.0994957038774658E-4</v>
      </c>
      <c r="G232" s="17">
        <f t="shared" si="20"/>
        <v>-0.10013809818149433</v>
      </c>
    </row>
    <row r="233" spans="1:7" ht="15" x14ac:dyDescent="0.4">
      <c r="A233" s="2">
        <v>43556</v>
      </c>
      <c r="B233" s="3">
        <v>680566.66666666663</v>
      </c>
      <c r="C233" s="16">
        <f t="shared" si="16"/>
        <v>13.430681063456181</v>
      </c>
      <c r="D233" s="16">
        <f t="shared" si="17"/>
        <v>-1.4606973968765757E-2</v>
      </c>
      <c r="E233" s="17">
        <f t="shared" si="18"/>
        <v>-2.5037437065682511E-2</v>
      </c>
      <c r="F233" s="17">
        <f t="shared" si="19"/>
        <v>-2.673336848211072E-2</v>
      </c>
      <c r="G233" s="17">
        <f t="shared" si="20"/>
        <v>-5.0994957038774658E-4</v>
      </c>
    </row>
    <row r="234" spans="1:7" ht="15" x14ac:dyDescent="0.4">
      <c r="A234" s="2">
        <v>43586</v>
      </c>
      <c r="B234" s="3">
        <v>724064.51612903224</v>
      </c>
      <c r="C234" s="16">
        <f t="shared" si="16"/>
        <v>13.492635778073192</v>
      </c>
      <c r="D234" s="16">
        <f t="shared" si="17"/>
        <v>6.1954714617010964E-2</v>
      </c>
      <c r="E234" s="17">
        <f t="shared" si="18"/>
        <v>-1.4606973968765757E-2</v>
      </c>
      <c r="F234" s="17">
        <f t="shared" si="19"/>
        <v>-2.5037437065682511E-2</v>
      </c>
      <c r="G234" s="17">
        <f t="shared" si="20"/>
        <v>-2.673336848211072E-2</v>
      </c>
    </row>
    <row r="235" spans="1:7" ht="15" x14ac:dyDescent="0.4">
      <c r="A235" s="2">
        <v>43617</v>
      </c>
      <c r="B235" s="3">
        <v>779916.66666666663</v>
      </c>
      <c r="C235" s="16">
        <f t="shared" si="16"/>
        <v>13.566942355351394</v>
      </c>
      <c r="D235" s="16">
        <f t="shared" si="17"/>
        <v>7.4306577278202113E-2</v>
      </c>
      <c r="E235" s="17">
        <f t="shared" si="18"/>
        <v>6.1954714617010964E-2</v>
      </c>
      <c r="F235" s="17">
        <f t="shared" si="19"/>
        <v>-1.4606973968765757E-2</v>
      </c>
      <c r="G235" s="17">
        <f t="shared" si="20"/>
        <v>-2.5037437065682511E-2</v>
      </c>
    </row>
    <row r="236" spans="1:7" ht="15" x14ac:dyDescent="0.4">
      <c r="A236" s="2">
        <v>43647</v>
      </c>
      <c r="B236" s="3">
        <v>796483.87096774194</v>
      </c>
      <c r="C236" s="16">
        <f t="shared" si="16"/>
        <v>13.587962158243645</v>
      </c>
      <c r="D236" s="16">
        <f t="shared" si="17"/>
        <v>2.1019802892251249E-2</v>
      </c>
      <c r="E236" s="17">
        <f t="shared" si="18"/>
        <v>7.4306577278202113E-2</v>
      </c>
      <c r="F236" s="17">
        <f t="shared" si="19"/>
        <v>6.1954714617010964E-2</v>
      </c>
      <c r="G236" s="17">
        <f t="shared" si="20"/>
        <v>-1.4606973968765757E-2</v>
      </c>
    </row>
    <row r="237" spans="1:7" ht="15" x14ac:dyDescent="0.4">
      <c r="A237" s="2">
        <v>43678</v>
      </c>
      <c r="B237" s="3">
        <v>798935.48387096776</v>
      </c>
      <c r="C237" s="16">
        <f t="shared" si="16"/>
        <v>13.591035475394362</v>
      </c>
      <c r="D237" s="16">
        <f t="shared" si="17"/>
        <v>3.0733171507169033E-3</v>
      </c>
      <c r="E237" s="17">
        <f t="shared" si="18"/>
        <v>2.1019802892251249E-2</v>
      </c>
      <c r="F237" s="17">
        <f t="shared" si="19"/>
        <v>7.4306577278202113E-2</v>
      </c>
      <c r="G237" s="17">
        <f t="shared" si="20"/>
        <v>6.1954714617010964E-2</v>
      </c>
    </row>
    <row r="238" spans="1:7" ht="15" x14ac:dyDescent="0.4">
      <c r="A238" s="2">
        <v>43709</v>
      </c>
      <c r="B238" s="3">
        <v>815450</v>
      </c>
      <c r="C238" s="16">
        <f t="shared" si="16"/>
        <v>13.611495387085064</v>
      </c>
      <c r="D238" s="16">
        <f t="shared" si="17"/>
        <v>2.045991169070227E-2</v>
      </c>
      <c r="E238" s="17">
        <f t="shared" si="18"/>
        <v>3.0733171507169033E-3</v>
      </c>
      <c r="F238" s="17">
        <f t="shared" si="19"/>
        <v>2.1019802892251249E-2</v>
      </c>
      <c r="G238" s="17">
        <f t="shared" si="20"/>
        <v>7.4306577278202113E-2</v>
      </c>
    </row>
    <row r="239" spans="1:7" ht="15" x14ac:dyDescent="0.4">
      <c r="A239" s="2">
        <v>43739</v>
      </c>
      <c r="B239" s="3">
        <v>819580.6451612903</v>
      </c>
      <c r="C239" s="16">
        <f t="shared" si="16"/>
        <v>13.6165480800867</v>
      </c>
      <c r="D239" s="16">
        <f t="shared" si="17"/>
        <v>5.0526930016356886E-3</v>
      </c>
      <c r="E239" s="17">
        <f t="shared" si="18"/>
        <v>2.045991169070227E-2</v>
      </c>
      <c r="F239" s="17">
        <f t="shared" si="19"/>
        <v>3.0733171507169033E-3</v>
      </c>
      <c r="G239" s="17">
        <f t="shared" si="20"/>
        <v>2.1019802892251249E-2</v>
      </c>
    </row>
    <row r="240" spans="1:7" ht="15" x14ac:dyDescent="0.4">
      <c r="A240" s="2">
        <v>43770</v>
      </c>
      <c r="B240" s="3">
        <v>909600</v>
      </c>
      <c r="C240" s="16">
        <f t="shared" si="16"/>
        <v>13.720760221418463</v>
      </c>
      <c r="D240" s="16">
        <f t="shared" si="17"/>
        <v>0.10421214133176271</v>
      </c>
      <c r="E240" s="17">
        <f t="shared" si="18"/>
        <v>5.0526930016356886E-3</v>
      </c>
      <c r="F240" s="17">
        <f t="shared" si="19"/>
        <v>2.045991169070227E-2</v>
      </c>
      <c r="G240" s="17">
        <f t="shared" si="20"/>
        <v>3.0733171507169033E-3</v>
      </c>
    </row>
    <row r="241" spans="1:7" ht="15.5" thickBot="1" x14ac:dyDescent="0.45">
      <c r="A241" s="4">
        <v>43800</v>
      </c>
      <c r="B241" s="5">
        <v>999129.03225806449</v>
      </c>
      <c r="C241" s="16">
        <f t="shared" si="16"/>
        <v>13.814639210709556</v>
      </c>
      <c r="D241" s="16">
        <f t="shared" si="17"/>
        <v>9.3878989291093617E-2</v>
      </c>
      <c r="E241" s="17">
        <f t="shared" si="18"/>
        <v>0.10421214133176271</v>
      </c>
      <c r="F241" s="17">
        <f t="shared" si="19"/>
        <v>5.0526930016356886E-3</v>
      </c>
      <c r="G241" s="17">
        <f t="shared" si="20"/>
        <v>2.045991169070227E-2</v>
      </c>
    </row>
    <row r="242" spans="1:7" ht="15" x14ac:dyDescent="0.4">
      <c r="A242" s="7">
        <v>43831</v>
      </c>
      <c r="B242" s="8">
        <v>886161.29032258061</v>
      </c>
      <c r="C242" s="16">
        <f t="shared" si="16"/>
        <v>13.694654256272832</v>
      </c>
      <c r="D242" s="16">
        <f t="shared" si="17"/>
        <v>-0.11998495443672397</v>
      </c>
      <c r="E242" s="17">
        <f t="shared" si="18"/>
        <v>9.3878989291093617E-2</v>
      </c>
      <c r="F242" s="17">
        <f t="shared" si="19"/>
        <v>0.10421214133176271</v>
      </c>
      <c r="G242" s="17">
        <f t="shared" si="20"/>
        <v>5.0526930016356886E-3</v>
      </c>
    </row>
    <row r="243" spans="1:7" ht="15" x14ac:dyDescent="0.4">
      <c r="A243" s="2">
        <v>43862</v>
      </c>
      <c r="B243" s="3">
        <v>909103.44827586203</v>
      </c>
      <c r="C243" s="16">
        <f t="shared" si="16"/>
        <v>13.720214171168273</v>
      </c>
      <c r="D243" s="16">
        <f t="shared" si="17"/>
        <v>2.5559914895440627E-2</v>
      </c>
      <c r="E243" s="17">
        <f t="shared" si="18"/>
        <v>-0.11998495443672397</v>
      </c>
      <c r="F243" s="17">
        <f t="shared" si="19"/>
        <v>9.3878989291093617E-2</v>
      </c>
      <c r="G243" s="17">
        <f t="shared" si="20"/>
        <v>0.10421214133176271</v>
      </c>
    </row>
    <row r="244" spans="1:7" ht="15" x14ac:dyDescent="0.4">
      <c r="A244" s="2">
        <v>43891</v>
      </c>
      <c r="B244" s="3">
        <v>1143193.5483870967</v>
      </c>
      <c r="C244" s="16">
        <f t="shared" si="16"/>
        <v>13.94933626211362</v>
      </c>
      <c r="D244" s="16">
        <f t="shared" si="17"/>
        <v>0.22912209094534752</v>
      </c>
      <c r="E244" s="17">
        <f t="shared" si="18"/>
        <v>2.5559914895440627E-2</v>
      </c>
      <c r="F244" s="17">
        <f t="shared" si="19"/>
        <v>-0.11998495443672397</v>
      </c>
      <c r="G244" s="17">
        <f t="shared" si="20"/>
        <v>9.3878989291093617E-2</v>
      </c>
    </row>
    <row r="245" spans="1:7" ht="15" x14ac:dyDescent="0.4">
      <c r="A245" s="2">
        <v>43922</v>
      </c>
      <c r="B245" s="3">
        <v>1175566.6666666667</v>
      </c>
      <c r="C245" s="16">
        <f t="shared" si="16"/>
        <v>13.977260858809382</v>
      </c>
      <c r="D245" s="16">
        <f t="shared" si="17"/>
        <v>2.792459669576175E-2</v>
      </c>
      <c r="E245" s="17">
        <f t="shared" si="18"/>
        <v>0.22912209094534752</v>
      </c>
      <c r="F245" s="17">
        <f t="shared" si="19"/>
        <v>2.5559914895440627E-2</v>
      </c>
      <c r="G245" s="17">
        <f t="shared" si="20"/>
        <v>-0.11998495443672397</v>
      </c>
    </row>
    <row r="246" spans="1:7" ht="15" x14ac:dyDescent="0.4">
      <c r="A246" s="2">
        <v>43952</v>
      </c>
      <c r="B246" s="3">
        <v>1068870.9677419355</v>
      </c>
      <c r="C246" s="16">
        <f t="shared" si="16"/>
        <v>13.882113479019319</v>
      </c>
      <c r="D246" s="16">
        <f t="shared" si="17"/>
        <v>-9.5147379790063269E-2</v>
      </c>
      <c r="E246" s="17">
        <f t="shared" si="18"/>
        <v>2.792459669576175E-2</v>
      </c>
      <c r="F246" s="17">
        <f t="shared" si="19"/>
        <v>0.22912209094534752</v>
      </c>
      <c r="G246" s="17">
        <f t="shared" si="20"/>
        <v>2.5559914895440627E-2</v>
      </c>
    </row>
    <row r="247" spans="1:7" ht="15" x14ac:dyDescent="0.4">
      <c r="A247" s="2">
        <v>43983</v>
      </c>
      <c r="B247" s="3">
        <v>962800</v>
      </c>
      <c r="C247" s="16">
        <f t="shared" si="16"/>
        <v>13.777600984891054</v>
      </c>
      <c r="D247" s="16">
        <f t="shared" si="17"/>
        <v>-0.10451249412826513</v>
      </c>
      <c r="E247" s="17">
        <f t="shared" si="18"/>
        <v>-9.5147379790063269E-2</v>
      </c>
      <c r="F247" s="17">
        <f t="shared" si="19"/>
        <v>2.792459669576175E-2</v>
      </c>
      <c r="G247" s="17">
        <f t="shared" si="20"/>
        <v>0.22912209094534752</v>
      </c>
    </row>
    <row r="248" spans="1:7" ht="15" x14ac:dyDescent="0.4">
      <c r="A248" s="2">
        <v>44013</v>
      </c>
      <c r="B248" s="3">
        <v>1001451.6129032258</v>
      </c>
      <c r="C248" s="16">
        <f t="shared" si="16"/>
        <v>13.816961118295984</v>
      </c>
      <c r="D248" s="16">
        <f t="shared" si="17"/>
        <v>3.9360133404930053E-2</v>
      </c>
      <c r="E248" s="17">
        <f t="shared" si="18"/>
        <v>-0.10451249412826513</v>
      </c>
      <c r="F248" s="17">
        <f t="shared" si="19"/>
        <v>-9.5147379790063269E-2</v>
      </c>
      <c r="G248" s="17">
        <f t="shared" si="20"/>
        <v>2.792459669576175E-2</v>
      </c>
    </row>
    <row r="249" spans="1:7" ht="15" x14ac:dyDescent="0.4">
      <c r="A249" s="2">
        <v>44044</v>
      </c>
      <c r="B249" s="3">
        <v>1143967.7419354839</v>
      </c>
      <c r="C249" s="16">
        <f t="shared" si="16"/>
        <v>13.950013252915477</v>
      </c>
      <c r="D249" s="16">
        <f t="shared" si="17"/>
        <v>0.1330521346194935</v>
      </c>
      <c r="E249" s="17">
        <f t="shared" si="18"/>
        <v>3.9360133404930053E-2</v>
      </c>
      <c r="F249" s="17">
        <f t="shared" si="19"/>
        <v>-0.10451249412826513</v>
      </c>
      <c r="G249" s="17">
        <f t="shared" si="20"/>
        <v>-9.5147379790063269E-2</v>
      </c>
    </row>
    <row r="250" spans="1:7" ht="15" x14ac:dyDescent="0.4">
      <c r="A250" s="2">
        <v>44075</v>
      </c>
      <c r="B250" s="3">
        <v>1142233.3333333333</v>
      </c>
      <c r="C250" s="16">
        <f t="shared" si="16"/>
        <v>13.948495968234219</v>
      </c>
      <c r="D250" s="16">
        <f t="shared" si="17"/>
        <v>-1.5172846812578911E-3</v>
      </c>
      <c r="E250" s="17">
        <f t="shared" si="18"/>
        <v>0.1330521346194935</v>
      </c>
      <c r="F250" s="17">
        <f t="shared" si="19"/>
        <v>3.9360133404930053E-2</v>
      </c>
      <c r="G250" s="17">
        <f t="shared" si="20"/>
        <v>-0.10451249412826513</v>
      </c>
    </row>
    <row r="251" spans="1:7" ht="15" x14ac:dyDescent="0.4">
      <c r="A251" s="2">
        <v>44105</v>
      </c>
      <c r="B251" s="3">
        <v>1052483.8709677418</v>
      </c>
      <c r="C251" s="16">
        <f t="shared" si="16"/>
        <v>13.866663519925044</v>
      </c>
      <c r="D251" s="16">
        <f t="shared" si="17"/>
        <v>-8.1832448309175021E-2</v>
      </c>
      <c r="E251" s="17">
        <f t="shared" si="18"/>
        <v>-1.5172846812578911E-3</v>
      </c>
      <c r="F251" s="17">
        <f t="shared" si="19"/>
        <v>0.1330521346194935</v>
      </c>
      <c r="G251" s="17">
        <f t="shared" si="20"/>
        <v>3.9360133404930053E-2</v>
      </c>
    </row>
    <row r="252" spans="1:7" ht="15" x14ac:dyDescent="0.4">
      <c r="A252" s="2">
        <v>44136</v>
      </c>
      <c r="B252" s="3">
        <v>1044700</v>
      </c>
      <c r="C252" s="16">
        <f t="shared" si="16"/>
        <v>13.859240320825599</v>
      </c>
      <c r="D252" s="16">
        <f t="shared" si="17"/>
        <v>-7.4231990994455543E-3</v>
      </c>
      <c r="E252" s="17">
        <f t="shared" si="18"/>
        <v>-8.1832448309175021E-2</v>
      </c>
      <c r="F252" s="17">
        <f t="shared" si="19"/>
        <v>-1.5172846812578911E-3</v>
      </c>
      <c r="G252" s="17">
        <f t="shared" si="20"/>
        <v>0.1330521346194935</v>
      </c>
    </row>
    <row r="253" spans="1:7" ht="15.5" thickBot="1" x14ac:dyDescent="0.45">
      <c r="A253" s="4">
        <v>44166</v>
      </c>
      <c r="B253" s="5">
        <v>1047677.4193548387</v>
      </c>
      <c r="C253" s="16">
        <f t="shared" si="16"/>
        <v>13.862086290522024</v>
      </c>
      <c r="D253" s="16">
        <f t="shared" si="17"/>
        <v>2.8459696964251435E-3</v>
      </c>
      <c r="E253" s="17">
        <f t="shared" si="18"/>
        <v>-7.4231990994455543E-3</v>
      </c>
      <c r="F253" s="17">
        <f t="shared" si="19"/>
        <v>-8.1832448309175021E-2</v>
      </c>
      <c r="G253" s="17">
        <f t="shared" si="20"/>
        <v>-1.5172846812578911E-3</v>
      </c>
    </row>
    <row r="254" spans="1:7" ht="15" x14ac:dyDescent="0.4">
      <c r="A254" s="7">
        <v>44197</v>
      </c>
      <c r="B254" s="8">
        <v>1073193.5483870967</v>
      </c>
      <c r="C254" s="16">
        <f t="shared" si="16"/>
        <v>13.886149385949283</v>
      </c>
      <c r="D254" s="16">
        <f t="shared" si="17"/>
        <v>2.4063095427258929E-2</v>
      </c>
      <c r="E254" s="17">
        <f t="shared" si="18"/>
        <v>2.8459696964251435E-3</v>
      </c>
      <c r="F254" s="17">
        <f t="shared" si="19"/>
        <v>-7.4231990994455543E-3</v>
      </c>
      <c r="G254" s="17">
        <f t="shared" si="20"/>
        <v>-8.1832448309175021E-2</v>
      </c>
    </row>
    <row r="255" spans="1:7" ht="15" x14ac:dyDescent="0.4">
      <c r="A255" s="2">
        <v>44228</v>
      </c>
      <c r="B255" s="3">
        <v>1113535.7142857143</v>
      </c>
      <c r="C255" s="16">
        <f t="shared" si="16"/>
        <v>13.923050839063464</v>
      </c>
      <c r="D255" s="16">
        <f t="shared" si="17"/>
        <v>3.6901453114181137E-2</v>
      </c>
      <c r="E255" s="17">
        <f t="shared" si="18"/>
        <v>2.4063095427258929E-2</v>
      </c>
      <c r="F255" s="17">
        <f t="shared" si="19"/>
        <v>2.8459696964251435E-3</v>
      </c>
      <c r="G255" s="17">
        <f t="shared" si="20"/>
        <v>-7.4231990994455543E-3</v>
      </c>
    </row>
    <row r="256" spans="1:7" ht="15" x14ac:dyDescent="0.4">
      <c r="A256" s="2">
        <v>44256</v>
      </c>
      <c r="B256" s="3">
        <v>1156032.2580645161</v>
      </c>
      <c r="C256" s="16">
        <f t="shared" si="16"/>
        <v>13.960504232725226</v>
      </c>
      <c r="D256" s="16">
        <f t="shared" si="17"/>
        <v>3.7453393661762036E-2</v>
      </c>
      <c r="E256" s="17">
        <f t="shared" si="18"/>
        <v>3.6901453114181137E-2</v>
      </c>
      <c r="F256" s="17">
        <f t="shared" si="19"/>
        <v>2.4063095427258929E-2</v>
      </c>
      <c r="G256" s="17">
        <f t="shared" si="20"/>
        <v>2.8459696964251435E-3</v>
      </c>
    </row>
    <row r="257" spans="1:7" ht="15" x14ac:dyDescent="0.4">
      <c r="A257" s="2">
        <v>44287</v>
      </c>
      <c r="B257" s="3">
        <v>1207433.3333333333</v>
      </c>
      <c r="C257" s="16">
        <f t="shared" si="16"/>
        <v>14.004007452494717</v>
      </c>
      <c r="D257" s="16">
        <f t="shared" si="17"/>
        <v>4.3503219769490897E-2</v>
      </c>
      <c r="E257" s="17">
        <f t="shared" si="18"/>
        <v>3.7453393661762036E-2</v>
      </c>
      <c r="F257" s="17">
        <f t="shared" si="19"/>
        <v>3.6901453114181137E-2</v>
      </c>
      <c r="G257" s="17">
        <f t="shared" si="20"/>
        <v>2.4063095427258929E-2</v>
      </c>
    </row>
    <row r="258" spans="1:7" ht="15" x14ac:dyDescent="0.4">
      <c r="A258" s="2">
        <v>44317</v>
      </c>
      <c r="B258" s="3">
        <v>1385935.4838709678</v>
      </c>
      <c r="C258" s="16">
        <f t="shared" si="16"/>
        <v>14.141885909214928</v>
      </c>
      <c r="D258" s="16">
        <f t="shared" si="17"/>
        <v>0.13787845672021071</v>
      </c>
      <c r="E258" s="17">
        <f t="shared" si="18"/>
        <v>4.3503219769490897E-2</v>
      </c>
      <c r="F258" s="17">
        <f t="shared" si="19"/>
        <v>3.7453393661762036E-2</v>
      </c>
      <c r="G258" s="17">
        <f t="shared" si="20"/>
        <v>3.6901453114181137E-2</v>
      </c>
    </row>
    <row r="259" spans="1:7" ht="15" x14ac:dyDescent="0.4">
      <c r="A259" s="2">
        <v>44348</v>
      </c>
      <c r="B259" s="3">
        <v>1420800</v>
      </c>
      <c r="C259" s="16">
        <f t="shared" ref="C259:C309" si="21">+LN(B259)</f>
        <v>14.166730651220043</v>
      </c>
      <c r="D259" s="16">
        <f t="shared" si="17"/>
        <v>2.4844742005114995E-2</v>
      </c>
      <c r="E259" s="17">
        <f t="shared" si="18"/>
        <v>0.13787845672021071</v>
      </c>
      <c r="F259" s="17">
        <f t="shared" si="19"/>
        <v>4.3503219769490897E-2</v>
      </c>
      <c r="G259" s="17">
        <f t="shared" si="20"/>
        <v>3.7453393661762036E-2</v>
      </c>
    </row>
    <row r="260" spans="1:7" ht="15" x14ac:dyDescent="0.4">
      <c r="A260" s="2">
        <v>44378</v>
      </c>
      <c r="B260" s="3">
        <v>1562741.935483871</v>
      </c>
      <c r="C260" s="16">
        <f t="shared" si="21"/>
        <v>14.261952487316096</v>
      </c>
      <c r="D260" s="16">
        <f t="shared" ref="D260:D309" si="22">+C260-C259</f>
        <v>9.5221836096053281E-2</v>
      </c>
      <c r="E260" s="17">
        <f t="shared" si="18"/>
        <v>2.4844742005114995E-2</v>
      </c>
      <c r="F260" s="17">
        <f t="shared" si="19"/>
        <v>0.13787845672021071</v>
      </c>
      <c r="G260" s="17">
        <f t="shared" si="20"/>
        <v>4.3503219769490897E-2</v>
      </c>
    </row>
    <row r="261" spans="1:7" ht="15" x14ac:dyDescent="0.4">
      <c r="A261" s="2">
        <v>44409</v>
      </c>
      <c r="B261" s="3">
        <v>1704806.4516129033</v>
      </c>
      <c r="C261" s="16">
        <f t="shared" si="21"/>
        <v>14.348962144140486</v>
      </c>
      <c r="D261" s="16">
        <f t="shared" si="22"/>
        <v>8.7009656824390547E-2</v>
      </c>
      <c r="E261" s="17">
        <f t="shared" ref="E261:E309" si="23">+D260</f>
        <v>9.5221836096053281E-2</v>
      </c>
      <c r="F261" s="17">
        <f t="shared" si="19"/>
        <v>2.4844742005114995E-2</v>
      </c>
      <c r="G261" s="17">
        <f t="shared" si="20"/>
        <v>0.13787845672021071</v>
      </c>
    </row>
    <row r="262" spans="1:7" ht="15" x14ac:dyDescent="0.4">
      <c r="A262" s="2">
        <v>44440</v>
      </c>
      <c r="B262" s="3">
        <v>1712138</v>
      </c>
      <c r="C262" s="16">
        <f t="shared" si="21"/>
        <v>14.353253439911851</v>
      </c>
      <c r="D262" s="16">
        <f t="shared" si="22"/>
        <v>4.2912957713650002E-3</v>
      </c>
      <c r="E262" s="17">
        <f t="shared" si="23"/>
        <v>8.7009656824390547E-2</v>
      </c>
      <c r="F262" s="17">
        <f t="shared" ref="F262:F309" si="24">+D260</f>
        <v>9.5221836096053281E-2</v>
      </c>
      <c r="G262" s="17">
        <f t="shared" si="20"/>
        <v>2.4844742005114995E-2</v>
      </c>
    </row>
    <row r="263" spans="1:7" ht="15" x14ac:dyDescent="0.4">
      <c r="A263" s="2">
        <v>44470</v>
      </c>
      <c r="B263" s="3">
        <v>1784935.4838709678</v>
      </c>
      <c r="C263" s="16">
        <f t="shared" si="21"/>
        <v>14.394892829053031</v>
      </c>
      <c r="D263" s="16">
        <f t="shared" si="22"/>
        <v>4.1639389141179706E-2</v>
      </c>
      <c r="E263" s="17">
        <f t="shared" si="23"/>
        <v>4.2912957713650002E-3</v>
      </c>
      <c r="F263" s="17">
        <f t="shared" si="24"/>
        <v>8.7009656824390547E-2</v>
      </c>
      <c r="G263" s="17">
        <f t="shared" ref="G263:G309" si="25">+D260</f>
        <v>9.5221836096053281E-2</v>
      </c>
    </row>
    <row r="264" spans="1:7" ht="15" x14ac:dyDescent="0.4">
      <c r="A264" s="2">
        <v>44501</v>
      </c>
      <c r="B264" s="3">
        <v>1999655.1724137932</v>
      </c>
      <c r="C264" s="16">
        <f t="shared" si="21"/>
        <v>14.508485309866149</v>
      </c>
      <c r="D264" s="16">
        <f t="shared" si="22"/>
        <v>0.1135924808131179</v>
      </c>
      <c r="E264" s="17">
        <f t="shared" si="23"/>
        <v>4.1639389141179706E-2</v>
      </c>
      <c r="F264" s="17">
        <f t="shared" si="24"/>
        <v>4.2912957713650002E-3</v>
      </c>
      <c r="G264" s="17">
        <f t="shared" si="25"/>
        <v>8.7009656824390547E-2</v>
      </c>
    </row>
    <row r="265" spans="1:7" ht="15.5" thickBot="1" x14ac:dyDescent="0.45">
      <c r="A265" s="4">
        <v>44531</v>
      </c>
      <c r="B265" s="5">
        <v>2116483.8709677421</v>
      </c>
      <c r="C265" s="16">
        <f t="shared" si="21"/>
        <v>14.56526671829879</v>
      </c>
      <c r="D265" s="16">
        <f t="shared" si="22"/>
        <v>5.6781408432641456E-2</v>
      </c>
      <c r="E265" s="17">
        <f t="shared" si="23"/>
        <v>0.1135924808131179</v>
      </c>
      <c r="F265" s="17">
        <f t="shared" si="24"/>
        <v>4.1639389141179706E-2</v>
      </c>
      <c r="G265" s="17">
        <f t="shared" si="25"/>
        <v>4.2912957713650002E-3</v>
      </c>
    </row>
    <row r="266" spans="1:7" ht="15" x14ac:dyDescent="0.4">
      <c r="A266" s="7">
        <v>44562</v>
      </c>
      <c r="B266" s="8">
        <v>2148333.3333333335</v>
      </c>
      <c r="C266" s="16">
        <f t="shared" si="21"/>
        <v>14.580202905687315</v>
      </c>
      <c r="D266" s="16">
        <f t="shared" si="22"/>
        <v>1.4936187388524758E-2</v>
      </c>
      <c r="E266" s="17">
        <f t="shared" si="23"/>
        <v>5.6781408432641456E-2</v>
      </c>
      <c r="F266" s="17">
        <f t="shared" si="24"/>
        <v>0.1135924808131179</v>
      </c>
      <c r="G266" s="17">
        <f t="shared" si="25"/>
        <v>4.1639389141179706E-2</v>
      </c>
    </row>
    <row r="267" spans="1:7" ht="15" x14ac:dyDescent="0.4">
      <c r="A267" s="2">
        <v>44593</v>
      </c>
      <c r="B267" s="3">
        <v>2213333.3333333335</v>
      </c>
      <c r="C267" s="16">
        <f t="shared" si="21"/>
        <v>14.610010232784507</v>
      </c>
      <c r="D267" s="16">
        <f t="shared" si="22"/>
        <v>2.9807327097191916E-2</v>
      </c>
      <c r="E267" s="17">
        <f t="shared" si="23"/>
        <v>1.4936187388524758E-2</v>
      </c>
      <c r="F267" s="17">
        <f t="shared" si="24"/>
        <v>5.6781408432641456E-2</v>
      </c>
      <c r="G267" s="17">
        <f t="shared" si="25"/>
        <v>0.1135924808131179</v>
      </c>
    </row>
    <row r="268" spans="1:7" ht="15" x14ac:dyDescent="0.4">
      <c r="A268" s="2">
        <v>44621</v>
      </c>
      <c r="B268" s="3">
        <v>1988774.1935483871</v>
      </c>
      <c r="C268" s="16">
        <f t="shared" si="21"/>
        <v>14.503029023763601</v>
      </c>
      <c r="D268" s="16">
        <f t="shared" si="22"/>
        <v>-0.10698120902090658</v>
      </c>
      <c r="E268" s="17">
        <f t="shared" si="23"/>
        <v>2.9807327097191916E-2</v>
      </c>
      <c r="F268" s="17">
        <f t="shared" si="24"/>
        <v>1.4936187388524758E-2</v>
      </c>
      <c r="G268" s="17">
        <f t="shared" si="25"/>
        <v>5.6781408432641456E-2</v>
      </c>
    </row>
    <row r="269" spans="1:7" ht="15.5" thickBot="1" x14ac:dyDescent="0.45">
      <c r="A269" s="2">
        <v>44652</v>
      </c>
      <c r="B269" s="3">
        <v>2027448.2758620689</v>
      </c>
      <c r="C269" s="16">
        <f t="shared" si="21"/>
        <v>14.522288553357541</v>
      </c>
      <c r="D269" s="16">
        <f t="shared" si="22"/>
        <v>1.9259529593940172E-2</v>
      </c>
      <c r="E269" s="17">
        <f t="shared" si="23"/>
        <v>-0.10698120902090658</v>
      </c>
      <c r="F269" s="17">
        <f t="shared" si="24"/>
        <v>2.9807327097191916E-2</v>
      </c>
      <c r="G269" s="17">
        <f t="shared" si="25"/>
        <v>1.4936187388524758E-2</v>
      </c>
    </row>
    <row r="270" spans="1:7" ht="15" x14ac:dyDescent="0.4">
      <c r="A270" s="7">
        <v>44682</v>
      </c>
      <c r="B270" s="8">
        <v>2096733.33333333</v>
      </c>
      <c r="C270" s="16">
        <f t="shared" si="21"/>
        <v>14.555891136005398</v>
      </c>
      <c r="D270" s="16">
        <f t="shared" si="22"/>
        <v>3.3602582647857204E-2</v>
      </c>
      <c r="E270" s="17">
        <f t="shared" si="23"/>
        <v>1.9259529593940172E-2</v>
      </c>
      <c r="F270" s="17">
        <f t="shared" si="24"/>
        <v>-0.10698120902090658</v>
      </c>
      <c r="G270" s="17">
        <f t="shared" si="25"/>
        <v>2.9807327097191916E-2</v>
      </c>
    </row>
    <row r="271" spans="1:7" ht="15" x14ac:dyDescent="0.4">
      <c r="A271" s="2">
        <v>44713</v>
      </c>
      <c r="B271" s="3">
        <v>2172233.3333333335</v>
      </c>
      <c r="C271" s="16">
        <f t="shared" si="21"/>
        <v>14.591266382135862</v>
      </c>
      <c r="D271" s="16">
        <f t="shared" si="22"/>
        <v>3.5375246130463722E-2</v>
      </c>
      <c r="E271" s="17">
        <f t="shared" si="23"/>
        <v>3.3602582647857204E-2</v>
      </c>
      <c r="F271" s="17">
        <f t="shared" si="24"/>
        <v>1.9259529593940172E-2</v>
      </c>
      <c r="G271" s="17">
        <f t="shared" si="25"/>
        <v>-0.10698120902090658</v>
      </c>
    </row>
    <row r="272" spans="1:7" ht="15" x14ac:dyDescent="0.4">
      <c r="A272" s="2">
        <v>44743</v>
      </c>
      <c r="B272" s="3">
        <v>2250290.3225806453</v>
      </c>
      <c r="C272" s="16">
        <f t="shared" si="21"/>
        <v>14.626569798114721</v>
      </c>
      <c r="D272" s="16">
        <f t="shared" si="22"/>
        <v>3.5303415978859221E-2</v>
      </c>
      <c r="E272" s="17">
        <f t="shared" si="23"/>
        <v>3.5375246130463722E-2</v>
      </c>
      <c r="F272" s="17">
        <f t="shared" si="24"/>
        <v>3.3602582647857204E-2</v>
      </c>
      <c r="G272" s="17">
        <f t="shared" si="25"/>
        <v>1.9259529593940172E-2</v>
      </c>
    </row>
    <row r="273" spans="1:7" ht="15" x14ac:dyDescent="0.4">
      <c r="A273" s="2">
        <v>44774</v>
      </c>
      <c r="B273" s="3">
        <v>2315548</v>
      </c>
      <c r="C273" s="16">
        <f t="shared" si="21"/>
        <v>14.655156934552043</v>
      </c>
      <c r="D273" s="16">
        <f t="shared" si="22"/>
        <v>2.8587136437321803E-2</v>
      </c>
      <c r="E273" s="17">
        <f t="shared" si="23"/>
        <v>3.5303415978859221E-2</v>
      </c>
      <c r="F273" s="17">
        <f t="shared" si="24"/>
        <v>3.5375246130463722E-2</v>
      </c>
      <c r="G273" s="17">
        <f t="shared" si="25"/>
        <v>3.3602582647857204E-2</v>
      </c>
    </row>
    <row r="274" spans="1:7" ht="15" x14ac:dyDescent="0.4">
      <c r="A274" s="2">
        <v>44805</v>
      </c>
      <c r="B274" s="3">
        <v>2398966.6666666665</v>
      </c>
      <c r="C274" s="16">
        <f t="shared" si="21"/>
        <v>14.690548647046962</v>
      </c>
      <c r="D274" s="16">
        <f t="shared" si="22"/>
        <v>3.5391712494918792E-2</v>
      </c>
      <c r="E274" s="17">
        <f t="shared" si="23"/>
        <v>2.8587136437321803E-2</v>
      </c>
      <c r="F274" s="17">
        <f t="shared" si="24"/>
        <v>3.5303415978859221E-2</v>
      </c>
      <c r="G274" s="17">
        <f t="shared" si="25"/>
        <v>3.5375246130463722E-2</v>
      </c>
    </row>
    <row r="275" spans="1:7" ht="15" x14ac:dyDescent="0.4">
      <c r="A275" s="2">
        <v>44835</v>
      </c>
      <c r="B275" s="3">
        <v>2277290</v>
      </c>
      <c r="C275" s="16">
        <f t="shared" si="21"/>
        <v>14.638496697498352</v>
      </c>
      <c r="D275" s="16">
        <f t="shared" si="22"/>
        <v>-5.2051949548609144E-2</v>
      </c>
      <c r="E275" s="17">
        <f t="shared" si="23"/>
        <v>3.5391712494918792E-2</v>
      </c>
      <c r="F275" s="17">
        <f t="shared" si="24"/>
        <v>2.8587136437321803E-2</v>
      </c>
      <c r="G275" s="17">
        <f t="shared" si="25"/>
        <v>3.5303415978859221E-2</v>
      </c>
    </row>
    <row r="276" spans="1:7" ht="15" x14ac:dyDescent="0.4">
      <c r="A276" s="2">
        <v>44866</v>
      </c>
      <c r="B276" s="3">
        <v>1990067</v>
      </c>
      <c r="C276" s="16">
        <f t="shared" si="21"/>
        <v>14.503678864475617</v>
      </c>
      <c r="D276" s="16">
        <f t="shared" si="22"/>
        <v>-0.1348178330227352</v>
      </c>
      <c r="E276" s="17">
        <f t="shared" si="23"/>
        <v>-5.2051949548609144E-2</v>
      </c>
      <c r="F276" s="17">
        <f t="shared" si="24"/>
        <v>3.5391712494918792E-2</v>
      </c>
      <c r="G276" s="17">
        <f t="shared" si="25"/>
        <v>2.8587136437321803E-2</v>
      </c>
    </row>
    <row r="277" spans="1:7" ht="15.5" thickBot="1" x14ac:dyDescent="0.45">
      <c r="A277" s="2">
        <v>44896</v>
      </c>
      <c r="B277" s="3">
        <v>1933032</v>
      </c>
      <c r="C277" s="16">
        <f t="shared" si="21"/>
        <v>14.474600312631818</v>
      </c>
      <c r="D277" s="16">
        <f t="shared" si="22"/>
        <v>-2.9078551843799261E-2</v>
      </c>
      <c r="E277" s="17">
        <f t="shared" si="23"/>
        <v>-0.1348178330227352</v>
      </c>
      <c r="F277" s="17">
        <f t="shared" si="24"/>
        <v>-5.2051949548609144E-2</v>
      </c>
      <c r="G277" s="17">
        <f t="shared" si="25"/>
        <v>3.5391712494918792E-2</v>
      </c>
    </row>
    <row r="278" spans="1:7" ht="15" x14ac:dyDescent="0.4">
      <c r="A278" s="9">
        <v>44927</v>
      </c>
      <c r="B278" s="10">
        <v>1838032</v>
      </c>
      <c r="C278" s="16">
        <f t="shared" si="21"/>
        <v>14.424205991974722</v>
      </c>
      <c r="D278" s="16">
        <f t="shared" si="22"/>
        <v>-5.0394320657096259E-2</v>
      </c>
      <c r="E278" s="17">
        <f t="shared" si="23"/>
        <v>-2.9078551843799261E-2</v>
      </c>
      <c r="F278" s="17">
        <f t="shared" si="24"/>
        <v>-0.1348178330227352</v>
      </c>
      <c r="G278" s="17">
        <f t="shared" si="25"/>
        <v>-5.2051949548609144E-2</v>
      </c>
    </row>
    <row r="279" spans="1:7" ht="15" x14ac:dyDescent="0.4">
      <c r="A279" s="11">
        <v>44958</v>
      </c>
      <c r="B279" s="12">
        <v>2075285.7142857143</v>
      </c>
      <c r="C279" s="16">
        <f t="shared" si="21"/>
        <v>14.545609395799707</v>
      </c>
      <c r="D279" s="16">
        <f t="shared" si="22"/>
        <v>0.12140340382498493</v>
      </c>
      <c r="E279" s="17">
        <f t="shared" si="23"/>
        <v>-5.0394320657096259E-2</v>
      </c>
      <c r="F279" s="17">
        <f t="shared" si="24"/>
        <v>-2.9078551843799261E-2</v>
      </c>
      <c r="G279" s="17">
        <f t="shared" si="25"/>
        <v>-0.1348178330227352</v>
      </c>
    </row>
    <row r="280" spans="1:7" ht="15" x14ac:dyDescent="0.4">
      <c r="A280" s="11">
        <v>44986</v>
      </c>
      <c r="B280" s="12">
        <v>1993129.0322580645</v>
      </c>
      <c r="C280" s="16">
        <f t="shared" si="21"/>
        <v>14.505216339827793</v>
      </c>
      <c r="D280" s="16">
        <f t="shared" si="22"/>
        <v>-4.0393055971913228E-2</v>
      </c>
      <c r="E280" s="17">
        <f t="shared" si="23"/>
        <v>0.12140340382498493</v>
      </c>
      <c r="F280" s="17">
        <f t="shared" si="24"/>
        <v>-5.0394320657096259E-2</v>
      </c>
      <c r="G280" s="17">
        <f t="shared" si="25"/>
        <v>-2.9078551843799261E-2</v>
      </c>
    </row>
    <row r="281" spans="1:7" ht="15" x14ac:dyDescent="0.4">
      <c r="A281" s="11">
        <v>45017</v>
      </c>
      <c r="B281" s="12">
        <v>1978900</v>
      </c>
      <c r="C281" s="16">
        <f t="shared" si="21"/>
        <v>14.498051692736995</v>
      </c>
      <c r="D281" s="16">
        <f t="shared" si="22"/>
        <v>-7.1646470907982263E-3</v>
      </c>
      <c r="E281" s="17">
        <f t="shared" si="23"/>
        <v>-4.0393055971913228E-2</v>
      </c>
      <c r="F281" s="17">
        <f t="shared" si="24"/>
        <v>0.12140340382498493</v>
      </c>
      <c r="G281" s="17">
        <f t="shared" si="25"/>
        <v>-5.0394320657096259E-2</v>
      </c>
    </row>
    <row r="282" spans="1:7" ht="15" x14ac:dyDescent="0.4">
      <c r="A282" s="11">
        <v>45047</v>
      </c>
      <c r="B282" s="12">
        <v>1895967.7419354839</v>
      </c>
      <c r="C282" s="16">
        <f t="shared" si="21"/>
        <v>14.455239947905261</v>
      </c>
      <c r="D282" s="16">
        <f t="shared" si="22"/>
        <v>-4.2811744831734444E-2</v>
      </c>
      <c r="E282" s="17">
        <f t="shared" si="23"/>
        <v>-7.1646470907982263E-3</v>
      </c>
      <c r="F282" s="17">
        <f t="shared" si="24"/>
        <v>-4.0393055971913228E-2</v>
      </c>
      <c r="G282" s="17">
        <f t="shared" si="25"/>
        <v>0.12140340382498493</v>
      </c>
    </row>
    <row r="283" spans="1:7" ht="15" x14ac:dyDescent="0.4">
      <c r="A283" s="11">
        <v>45078</v>
      </c>
      <c r="B283" s="12">
        <v>1577900</v>
      </c>
      <c r="C283" s="16">
        <f t="shared" si="21"/>
        <v>14.27160540702376</v>
      </c>
      <c r="D283" s="16">
        <f t="shared" si="22"/>
        <v>-0.183634540881501</v>
      </c>
      <c r="E283" s="17">
        <f t="shared" si="23"/>
        <v>-4.2811744831734444E-2</v>
      </c>
      <c r="F283" s="17">
        <f t="shared" si="24"/>
        <v>-7.1646470907982263E-3</v>
      </c>
      <c r="G283" s="17">
        <f t="shared" si="25"/>
        <v>-4.0393055971913228E-2</v>
      </c>
    </row>
    <row r="284" spans="1:7" ht="15" x14ac:dyDescent="0.4">
      <c r="A284" s="11">
        <v>45108</v>
      </c>
      <c r="B284" s="12">
        <v>1318774.1935483871</v>
      </c>
      <c r="C284" s="16">
        <f t="shared" si="21"/>
        <v>14.092213221856914</v>
      </c>
      <c r="D284" s="16">
        <f t="shared" si="22"/>
        <v>-0.17939218516684541</v>
      </c>
      <c r="E284" s="17">
        <f t="shared" si="23"/>
        <v>-0.183634540881501</v>
      </c>
      <c r="F284" s="17">
        <f t="shared" si="24"/>
        <v>-4.2811744831734444E-2</v>
      </c>
      <c r="G284" s="17">
        <f t="shared" si="25"/>
        <v>-7.1646470907982263E-3</v>
      </c>
    </row>
    <row r="285" spans="1:7" ht="15" x14ac:dyDescent="0.4">
      <c r="A285" s="11">
        <v>45139</v>
      </c>
      <c r="B285" s="12">
        <v>1319096.7741935484</v>
      </c>
      <c r="C285" s="16">
        <f t="shared" si="21"/>
        <v>14.092457798373896</v>
      </c>
      <c r="D285" s="16">
        <f t="shared" si="22"/>
        <v>2.4457651698206462E-4</v>
      </c>
      <c r="E285" s="17">
        <f t="shared" si="23"/>
        <v>-0.17939218516684541</v>
      </c>
      <c r="F285" s="17">
        <f t="shared" si="24"/>
        <v>-0.183634540881501</v>
      </c>
      <c r="G285" s="17">
        <f t="shared" si="25"/>
        <v>-4.2811744831734444E-2</v>
      </c>
    </row>
    <row r="286" spans="1:7" ht="15" x14ac:dyDescent="0.4">
      <c r="A286" s="11">
        <v>45170</v>
      </c>
      <c r="B286" s="12">
        <v>1285967</v>
      </c>
      <c r="C286" s="16">
        <f t="shared" si="21"/>
        <v>14.067021522486224</v>
      </c>
      <c r="D286" s="16">
        <f t="shared" si="22"/>
        <v>-2.5436275887672721E-2</v>
      </c>
      <c r="E286" s="17">
        <f t="shared" si="23"/>
        <v>2.4457651698206462E-4</v>
      </c>
      <c r="F286" s="17">
        <f t="shared" si="24"/>
        <v>-0.17939218516684541</v>
      </c>
      <c r="G286" s="17">
        <f t="shared" si="25"/>
        <v>-0.183634540881501</v>
      </c>
    </row>
    <row r="287" spans="1:7" ht="15" x14ac:dyDescent="0.4">
      <c r="A287" s="11">
        <v>45200</v>
      </c>
      <c r="B287" s="12">
        <v>1379065</v>
      </c>
      <c r="C287" s="16">
        <f t="shared" si="21"/>
        <v>14.136916291270103</v>
      </c>
      <c r="D287" s="16">
        <f t="shared" si="22"/>
        <v>6.9894768783878902E-2</v>
      </c>
      <c r="E287" s="17">
        <f t="shared" si="23"/>
        <v>-2.5436275887672721E-2</v>
      </c>
      <c r="F287" s="17">
        <f t="shared" si="24"/>
        <v>2.4457651698206462E-4</v>
      </c>
      <c r="G287" s="17">
        <f t="shared" si="25"/>
        <v>-0.17939218516684541</v>
      </c>
    </row>
    <row r="288" spans="1:7" ht="15" x14ac:dyDescent="0.4">
      <c r="A288" s="11">
        <v>45231</v>
      </c>
      <c r="B288" s="12">
        <v>1406448.2758620689</v>
      </c>
      <c r="C288" s="16">
        <f t="shared" si="21"/>
        <v>14.156578131164425</v>
      </c>
      <c r="D288" s="16">
        <f t="shared" si="22"/>
        <v>1.9661839894322242E-2</v>
      </c>
      <c r="E288" s="17">
        <f t="shared" si="23"/>
        <v>6.9894768783878902E-2</v>
      </c>
      <c r="F288" s="17">
        <f t="shared" si="24"/>
        <v>-2.5436275887672721E-2</v>
      </c>
      <c r="G288" s="17">
        <f t="shared" si="25"/>
        <v>2.4457651698206462E-4</v>
      </c>
    </row>
    <row r="289" spans="1:7" ht="15" x14ac:dyDescent="0.4">
      <c r="A289" s="11">
        <v>45261</v>
      </c>
      <c r="B289" s="12">
        <v>1468258.064516129</v>
      </c>
      <c r="C289" s="16">
        <f t="shared" si="21"/>
        <v>14.199587265973889</v>
      </c>
      <c r="D289" s="16">
        <f t="shared" si="22"/>
        <v>4.3009134809464555E-2</v>
      </c>
      <c r="E289" s="17">
        <f t="shared" si="23"/>
        <v>1.9661839894322242E-2</v>
      </c>
      <c r="F289" s="17">
        <f t="shared" si="24"/>
        <v>6.9894768783878902E-2</v>
      </c>
      <c r="G289" s="17">
        <f t="shared" si="25"/>
        <v>-2.5436275887672721E-2</v>
      </c>
    </row>
    <row r="290" spans="1:7" ht="15" x14ac:dyDescent="0.4">
      <c r="A290" s="11">
        <v>45292</v>
      </c>
      <c r="B290" s="12">
        <v>1423000</v>
      </c>
      <c r="C290" s="16">
        <f t="shared" si="21"/>
        <v>14.16827787707199</v>
      </c>
      <c r="D290" s="16">
        <f t="shared" si="22"/>
        <v>-3.1309388901899382E-2</v>
      </c>
      <c r="E290" s="17">
        <f t="shared" si="23"/>
        <v>4.3009134809464555E-2</v>
      </c>
      <c r="F290" s="17">
        <f t="shared" si="24"/>
        <v>1.9661839894322242E-2</v>
      </c>
      <c r="G290" s="17">
        <f t="shared" si="25"/>
        <v>6.9894768783878902E-2</v>
      </c>
    </row>
    <row r="291" spans="1:7" ht="15" x14ac:dyDescent="0.4">
      <c r="A291" s="11">
        <v>45323</v>
      </c>
      <c r="B291" s="12">
        <v>1456862</v>
      </c>
      <c r="C291" s="16">
        <f t="shared" si="21"/>
        <v>14.191795365523424</v>
      </c>
      <c r="D291" s="16">
        <f t="shared" si="22"/>
        <v>2.3517488451433977E-2</v>
      </c>
      <c r="E291" s="17">
        <f t="shared" si="23"/>
        <v>-3.1309388901899382E-2</v>
      </c>
      <c r="F291" s="17">
        <f t="shared" si="24"/>
        <v>4.3009134809464555E-2</v>
      </c>
      <c r="G291" s="17">
        <f t="shared" si="25"/>
        <v>1.9661839894322242E-2</v>
      </c>
    </row>
    <row r="292" spans="1:7" ht="15" x14ac:dyDescent="0.4">
      <c r="A292" s="11">
        <v>45352</v>
      </c>
      <c r="B292" s="12">
        <v>1440129.0322580645</v>
      </c>
      <c r="C292" s="16">
        <f t="shared" si="21"/>
        <v>14.180243273272596</v>
      </c>
      <c r="D292" s="16">
        <f t="shared" si="22"/>
        <v>-1.1552092250827428E-2</v>
      </c>
      <c r="E292" s="17">
        <f t="shared" si="23"/>
        <v>2.3517488451433977E-2</v>
      </c>
      <c r="F292" s="17">
        <f t="shared" si="24"/>
        <v>-3.1309388901899382E-2</v>
      </c>
      <c r="G292" s="17">
        <f t="shared" si="25"/>
        <v>4.3009134809464555E-2</v>
      </c>
    </row>
    <row r="293" spans="1:7" ht="15" x14ac:dyDescent="0.4">
      <c r="A293" s="11">
        <v>45383</v>
      </c>
      <c r="B293" s="12">
        <v>1661933.3333333333</v>
      </c>
      <c r="C293" s="16">
        <f t="shared" si="21"/>
        <v>14.32349214127853</v>
      </c>
      <c r="D293" s="16">
        <f t="shared" si="22"/>
        <v>0.14324886800593362</v>
      </c>
      <c r="E293" s="17">
        <f t="shared" si="23"/>
        <v>-1.1552092250827428E-2</v>
      </c>
      <c r="F293" s="17">
        <f t="shared" si="24"/>
        <v>2.3517488451433977E-2</v>
      </c>
      <c r="G293" s="17">
        <f t="shared" si="25"/>
        <v>-3.1309388901899382E-2</v>
      </c>
    </row>
    <row r="294" spans="1:7" ht="15" x14ac:dyDescent="0.4">
      <c r="A294" s="11">
        <v>45413</v>
      </c>
      <c r="B294" s="12">
        <v>1596129.0322580645</v>
      </c>
      <c r="C294" s="16">
        <f t="shared" si="21"/>
        <v>14.283091901003415</v>
      </c>
      <c r="D294" s="16">
        <f t="shared" si="22"/>
        <v>-4.0400240275115351E-2</v>
      </c>
      <c r="E294" s="17">
        <f t="shared" si="23"/>
        <v>0.14324886800593362</v>
      </c>
      <c r="F294" s="17">
        <f t="shared" si="24"/>
        <v>-1.1552092250827428E-2</v>
      </c>
      <c r="G294" s="17">
        <f t="shared" si="25"/>
        <v>2.3517488451433977E-2</v>
      </c>
    </row>
    <row r="295" spans="1:7" ht="15" x14ac:dyDescent="0.4">
      <c r="A295" s="11">
        <v>45444</v>
      </c>
      <c r="B295" s="12">
        <v>1817033.3333333333</v>
      </c>
      <c r="C295" s="16">
        <f t="shared" si="21"/>
        <v>14.412715692467787</v>
      </c>
      <c r="D295" s="16">
        <f t="shared" si="22"/>
        <v>0.12962379146437186</v>
      </c>
      <c r="E295" s="17">
        <f t="shared" si="23"/>
        <v>-4.0400240275115351E-2</v>
      </c>
      <c r="F295" s="17">
        <f t="shared" si="24"/>
        <v>0.14324886800593362</v>
      </c>
      <c r="G295" s="17">
        <f t="shared" si="25"/>
        <v>-1.1552092250827428E-2</v>
      </c>
    </row>
    <row r="296" spans="1:7" ht="15" x14ac:dyDescent="0.4">
      <c r="A296" s="11">
        <v>45474</v>
      </c>
      <c r="B296" s="12">
        <v>1876387</v>
      </c>
      <c r="C296" s="16">
        <f t="shared" si="21"/>
        <v>14.444858677252133</v>
      </c>
      <c r="D296" s="16">
        <f t="shared" si="22"/>
        <v>3.2142984784346851E-2</v>
      </c>
      <c r="E296" s="17">
        <f t="shared" si="23"/>
        <v>0.12962379146437186</v>
      </c>
      <c r="F296" s="17">
        <f t="shared" si="24"/>
        <v>-4.0400240275115351E-2</v>
      </c>
      <c r="G296" s="17">
        <f t="shared" si="25"/>
        <v>0.14324886800593362</v>
      </c>
    </row>
    <row r="297" spans="1:7" ht="15" x14ac:dyDescent="0.4">
      <c r="A297" s="11">
        <v>45505</v>
      </c>
      <c r="B297" s="12">
        <v>1943323</v>
      </c>
      <c r="C297" s="16">
        <f t="shared" si="21"/>
        <v>14.479909952320243</v>
      </c>
      <c r="D297" s="16">
        <f t="shared" si="22"/>
        <v>3.5051275068109788E-2</v>
      </c>
      <c r="E297" s="17">
        <f t="shared" si="23"/>
        <v>3.2142984784346851E-2</v>
      </c>
      <c r="F297" s="17">
        <f t="shared" si="24"/>
        <v>0.12962379146437186</v>
      </c>
      <c r="G297" s="17">
        <f t="shared" si="25"/>
        <v>-4.0400240275115351E-2</v>
      </c>
    </row>
    <row r="298" spans="1:7" ht="15" x14ac:dyDescent="0.4">
      <c r="A298" s="11">
        <v>45536</v>
      </c>
      <c r="B298" s="12">
        <v>2120233.3333333335</v>
      </c>
      <c r="C298" s="16">
        <f t="shared" si="21"/>
        <v>14.567036703484801</v>
      </c>
      <c r="D298" s="16">
        <f t="shared" si="22"/>
        <v>8.7126751164557703E-2</v>
      </c>
      <c r="E298" s="17">
        <f t="shared" si="23"/>
        <v>3.5051275068109788E-2</v>
      </c>
      <c r="F298" s="17">
        <f t="shared" si="24"/>
        <v>3.2142984784346851E-2</v>
      </c>
      <c r="G298" s="17">
        <f t="shared" si="25"/>
        <v>0.12962379146437186</v>
      </c>
    </row>
    <row r="299" spans="1:7" ht="15" x14ac:dyDescent="0.4">
      <c r="A299" s="11">
        <v>45566</v>
      </c>
      <c r="B299" s="12">
        <v>2173290</v>
      </c>
      <c r="C299" s="16">
        <f t="shared" si="21"/>
        <v>14.591752706385641</v>
      </c>
      <c r="D299" s="16">
        <f t="shared" si="22"/>
        <v>2.4716002900840195E-2</v>
      </c>
      <c r="E299" s="17">
        <f t="shared" si="23"/>
        <v>8.7126751164557703E-2</v>
      </c>
      <c r="F299" s="17">
        <f t="shared" si="24"/>
        <v>3.5051275068109788E-2</v>
      </c>
      <c r="G299" s="17">
        <f t="shared" si="25"/>
        <v>3.2142984784346851E-2</v>
      </c>
    </row>
    <row r="300" spans="1:7" ht="15" x14ac:dyDescent="0.4">
      <c r="A300" s="11">
        <v>45597</v>
      </c>
      <c r="B300" s="12">
        <v>2456566.6666666665</v>
      </c>
      <c r="C300" s="16">
        <f t="shared" si="21"/>
        <v>14.714275269105823</v>
      </c>
      <c r="D300" s="16">
        <f t="shared" si="22"/>
        <v>0.12252256272018158</v>
      </c>
      <c r="E300" s="17">
        <f t="shared" si="23"/>
        <v>2.4716002900840195E-2</v>
      </c>
      <c r="F300" s="17">
        <f t="shared" si="24"/>
        <v>8.7126751164557703E-2</v>
      </c>
      <c r="G300" s="17">
        <f t="shared" si="25"/>
        <v>3.5051275068109788E-2</v>
      </c>
    </row>
    <row r="301" spans="1:7" ht="15.5" thickBot="1" x14ac:dyDescent="0.45">
      <c r="A301" s="11">
        <v>45627</v>
      </c>
      <c r="B301" s="12">
        <v>2764870.9677419355</v>
      </c>
      <c r="C301" s="16">
        <f t="shared" si="21"/>
        <v>14.832504525571887</v>
      </c>
      <c r="D301" s="16">
        <f t="shared" si="22"/>
        <v>0.11822925646606386</v>
      </c>
      <c r="E301" s="17">
        <f t="shared" si="23"/>
        <v>0.12252256272018158</v>
      </c>
      <c r="F301" s="17">
        <f t="shared" si="24"/>
        <v>2.4716002900840195E-2</v>
      </c>
      <c r="G301" s="17">
        <f t="shared" si="25"/>
        <v>8.7126751164557703E-2</v>
      </c>
    </row>
    <row r="302" spans="1:7" ht="15" x14ac:dyDescent="0.4">
      <c r="A302" s="13">
        <v>45658</v>
      </c>
      <c r="B302" s="14">
        <v>2751258.0645161299</v>
      </c>
      <c r="C302" s="16">
        <f t="shared" si="21"/>
        <v>14.82756884303746</v>
      </c>
      <c r="D302" s="16">
        <f t="shared" si="22"/>
        <v>-4.9356825344268884E-3</v>
      </c>
      <c r="E302" s="17">
        <f t="shared" si="23"/>
        <v>0.11822925646606386</v>
      </c>
      <c r="F302" s="17">
        <f t="shared" si="24"/>
        <v>0.12252256272018158</v>
      </c>
      <c r="G302" s="17">
        <f t="shared" si="25"/>
        <v>2.4716002900840195E-2</v>
      </c>
    </row>
    <row r="303" spans="1:7" ht="15" x14ac:dyDescent="0.4">
      <c r="A303" s="11">
        <v>45689</v>
      </c>
      <c r="B303" s="12">
        <v>3118571.4285714286</v>
      </c>
      <c r="C303" s="16">
        <f t="shared" si="21"/>
        <v>14.952885579470813</v>
      </c>
      <c r="D303" s="16">
        <f t="shared" si="22"/>
        <v>0.12531673643335317</v>
      </c>
      <c r="E303" s="17">
        <f t="shared" si="23"/>
        <v>-4.9356825344268884E-3</v>
      </c>
      <c r="F303" s="17">
        <f t="shared" si="24"/>
        <v>0.11822925646606386</v>
      </c>
      <c r="G303" s="17">
        <f t="shared" si="25"/>
        <v>0.12252256272018158</v>
      </c>
    </row>
    <row r="304" spans="1:7" ht="15" x14ac:dyDescent="0.4">
      <c r="A304" s="11">
        <v>45717</v>
      </c>
      <c r="B304" s="12">
        <v>3054451.6129032257</v>
      </c>
      <c r="C304" s="16">
        <f t="shared" si="21"/>
        <v>14.932110629696927</v>
      </c>
      <c r="D304" s="16">
        <f t="shared" si="22"/>
        <v>-2.0774949773885609E-2</v>
      </c>
      <c r="E304" s="17">
        <f t="shared" si="23"/>
        <v>0.12531673643335317</v>
      </c>
      <c r="F304" s="17">
        <f t="shared" si="24"/>
        <v>-4.9356825344268884E-3</v>
      </c>
      <c r="G304" s="17">
        <f t="shared" si="25"/>
        <v>0.11822925646606386</v>
      </c>
    </row>
    <row r="305" spans="1:7" ht="15" x14ac:dyDescent="0.4">
      <c r="A305" s="11">
        <v>45748</v>
      </c>
      <c r="B305" s="12">
        <v>3044433.3333333335</v>
      </c>
      <c r="C305" s="16">
        <f t="shared" si="21"/>
        <v>14.928825344380384</v>
      </c>
      <c r="D305" s="16">
        <f t="shared" si="22"/>
        <v>-3.2852853165437068E-3</v>
      </c>
      <c r="E305" s="17">
        <f t="shared" si="23"/>
        <v>-2.0774949773885609E-2</v>
      </c>
      <c r="F305" s="17">
        <f t="shared" si="24"/>
        <v>0.12531673643335317</v>
      </c>
      <c r="G305" s="17">
        <f t="shared" si="25"/>
        <v>-4.9356825344268884E-3</v>
      </c>
    </row>
    <row r="306" spans="1:7" ht="15" x14ac:dyDescent="0.4">
      <c r="A306" s="11">
        <v>45778</v>
      </c>
      <c r="B306" s="12">
        <v>3012759</v>
      </c>
      <c r="C306" s="16">
        <f t="shared" si="21"/>
        <v>14.918366828189134</v>
      </c>
      <c r="D306" s="16">
        <f t="shared" si="22"/>
        <v>-1.0458516191249601E-2</v>
      </c>
      <c r="E306" s="17">
        <f t="shared" si="23"/>
        <v>-3.2852853165437068E-3</v>
      </c>
      <c r="F306" s="17">
        <f t="shared" si="24"/>
        <v>-2.0774949773885609E-2</v>
      </c>
      <c r="G306" s="17">
        <f t="shared" si="25"/>
        <v>0.12531673643335317</v>
      </c>
    </row>
    <row r="307" spans="1:7" ht="15" x14ac:dyDescent="0.4">
      <c r="A307" s="11">
        <v>45809</v>
      </c>
      <c r="B307" s="12">
        <v>2700567</v>
      </c>
      <c r="C307" s="16">
        <f t="shared" si="21"/>
        <v>14.808972308927643</v>
      </c>
      <c r="D307" s="16">
        <f t="shared" si="22"/>
        <v>-0.10939451926149069</v>
      </c>
      <c r="E307" s="17">
        <f t="shared" si="23"/>
        <v>-1.0458516191249601E-2</v>
      </c>
      <c r="F307" s="17">
        <f t="shared" si="24"/>
        <v>-3.2852853165437068E-3</v>
      </c>
      <c r="G307" s="17">
        <f t="shared" si="25"/>
        <v>-2.0774949773885609E-2</v>
      </c>
    </row>
    <row r="308" spans="1:7" ht="15" x14ac:dyDescent="0.4">
      <c r="A308" s="11">
        <v>45839</v>
      </c>
      <c r="B308" s="12">
        <v>2369903.2258064514</v>
      </c>
      <c r="C308" s="16">
        <f t="shared" si="21"/>
        <v>14.678359679284567</v>
      </c>
      <c r="D308" s="16">
        <f t="shared" si="22"/>
        <v>-0.13061262964307652</v>
      </c>
      <c r="E308" s="17">
        <f t="shared" si="23"/>
        <v>-0.10939451926149069</v>
      </c>
      <c r="F308" s="17">
        <f t="shared" si="24"/>
        <v>-1.0458516191249601E-2</v>
      </c>
      <c r="G308" s="17">
        <f t="shared" si="25"/>
        <v>-3.2852853165437068E-3</v>
      </c>
    </row>
    <row r="309" spans="1:7" ht="15" x14ac:dyDescent="0.4">
      <c r="A309" s="11">
        <v>45870</v>
      </c>
      <c r="B309" s="12">
        <v>2758032.2580645164</v>
      </c>
      <c r="C309" s="16">
        <f t="shared" si="21"/>
        <v>14.830028033447013</v>
      </c>
      <c r="D309" s="16">
        <f t="shared" si="22"/>
        <v>0.15166835416244595</v>
      </c>
      <c r="E309" s="17">
        <f t="shared" si="23"/>
        <v>-0.13061262964307652</v>
      </c>
      <c r="F309" s="17">
        <f t="shared" si="24"/>
        <v>-0.10939451926149069</v>
      </c>
      <c r="G309" s="17">
        <f t="shared" si="25"/>
        <v>-1.0458516191249601E-2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6E4A-FEB2-480F-B4BE-20EFCCD76E53}">
  <dimension ref="A1:M315"/>
  <sheetViews>
    <sheetView zoomScale="85" zoomScaleNormal="85" workbookViewId="0">
      <selection activeCell="J6" sqref="J6"/>
    </sheetView>
  </sheetViews>
  <sheetFormatPr baseColWidth="10" defaultRowHeight="14.5" x14ac:dyDescent="0.35"/>
  <sheetData>
    <row r="1" spans="1:13" ht="43.5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14</v>
      </c>
      <c r="F1" s="19" t="s">
        <v>15</v>
      </c>
      <c r="G1" s="19" t="s">
        <v>16</v>
      </c>
      <c r="H1" s="19" t="s">
        <v>18</v>
      </c>
    </row>
    <row r="2" spans="1:13" ht="15" x14ac:dyDescent="0.4">
      <c r="A2" s="2">
        <v>36526</v>
      </c>
      <c r="B2" s="3">
        <v>371375</v>
      </c>
      <c r="C2" s="16">
        <f>+LN(B2)</f>
        <v>12.824967612764908</v>
      </c>
    </row>
    <row r="3" spans="1:13" ht="15" x14ac:dyDescent="0.4">
      <c r="A3" s="2">
        <v>36557</v>
      </c>
      <c r="B3" s="3">
        <v>354297</v>
      </c>
      <c r="C3" s="16">
        <f>+LN(B3)</f>
        <v>12.777890823417207</v>
      </c>
      <c r="D3" s="22">
        <f>+C3-C2</f>
        <v>-4.7076789347700654E-2</v>
      </c>
      <c r="F3" s="26">
        <v>0</v>
      </c>
      <c r="G3" s="15">
        <f>+F3*F3</f>
        <v>0</v>
      </c>
    </row>
    <row r="4" spans="1:13" ht="15" x14ac:dyDescent="0.4">
      <c r="A4" s="2">
        <v>36586</v>
      </c>
      <c r="B4" s="3">
        <v>360016</v>
      </c>
      <c r="C4" s="16">
        <f>+LN(B4)</f>
        <v>12.793903753889111</v>
      </c>
      <c r="D4" s="22">
        <f>+C4-C3</f>
        <v>1.6012930471903886E-2</v>
      </c>
      <c r="E4" s="15">
        <f>+theta_1*F3</f>
        <v>0</v>
      </c>
      <c r="F4" s="15">
        <f>+D4-E4</f>
        <v>1.6012930471903886E-2</v>
      </c>
      <c r="G4" s="15">
        <f t="shared" ref="G4:G67" si="0">+F4*F4</f>
        <v>2.56413942298028E-4</v>
      </c>
      <c r="H4" s="26">
        <f>+B3+EXP(E4)</f>
        <v>354298</v>
      </c>
      <c r="I4" s="28" t="s">
        <v>10</v>
      </c>
      <c r="J4" t="s">
        <v>17</v>
      </c>
    </row>
    <row r="5" spans="1:13" ht="15" x14ac:dyDescent="0.4">
      <c r="A5" s="2">
        <v>36617</v>
      </c>
      <c r="B5" s="3">
        <v>347538</v>
      </c>
      <c r="C5" s="16">
        <f t="shared" ref="C3:C66" si="1">+LN(B5)</f>
        <v>12.758629290526418</v>
      </c>
      <c r="D5" s="22">
        <f t="shared" ref="D4:D67" si="2">+C5-C4</f>
        <v>-3.5274463362693353E-2</v>
      </c>
      <c r="E5" s="15">
        <f>+theta_1*F4</f>
        <v>2.3539007793698711E-3</v>
      </c>
      <c r="F5" s="15">
        <f t="shared" ref="F5:F68" si="3">+D5-E5</f>
        <v>-3.7628364142063227E-2</v>
      </c>
      <c r="G5" s="15">
        <f t="shared" si="0"/>
        <v>1.4158937880077095E-3</v>
      </c>
      <c r="H5" s="26">
        <f t="shared" ref="H5:H68" si="4">+B4+EXP(E5)</f>
        <v>360017.00235667336</v>
      </c>
      <c r="L5" t="s">
        <v>11</v>
      </c>
      <c r="M5" s="1">
        <f>+COUNT(D3:D309)</f>
        <v>307</v>
      </c>
    </row>
    <row r="6" spans="1:13" ht="15" x14ac:dyDescent="0.4">
      <c r="A6" s="2">
        <v>36647</v>
      </c>
      <c r="B6" s="3">
        <v>353750</v>
      </c>
      <c r="C6" s="16">
        <f t="shared" si="1"/>
        <v>12.776345727939585</v>
      </c>
      <c r="D6" s="22">
        <f t="shared" si="2"/>
        <v>1.7716437413167085E-2</v>
      </c>
      <c r="E6" s="15">
        <f>+theta_1*F5</f>
        <v>-5.5313695288832943E-3</v>
      </c>
      <c r="F6" s="15">
        <f t="shared" si="3"/>
        <v>2.3247806942050378E-2</v>
      </c>
      <c r="G6" s="15">
        <f t="shared" si="0"/>
        <v>5.4046052761484579E-4</v>
      </c>
      <c r="H6" s="26">
        <f t="shared" si="4"/>
        <v>347538.99448390031</v>
      </c>
      <c r="I6" s="21" t="s">
        <v>9</v>
      </c>
      <c r="J6" s="27">
        <v>0.14699999999999999</v>
      </c>
      <c r="L6" t="s">
        <v>12</v>
      </c>
      <c r="M6" s="25">
        <f>ROUND(M5*0.8,0)</f>
        <v>246</v>
      </c>
    </row>
    <row r="7" spans="1:13" ht="15" x14ac:dyDescent="0.4">
      <c r="A7" s="2">
        <v>36678</v>
      </c>
      <c r="B7" s="3">
        <v>341688</v>
      </c>
      <c r="C7" s="16">
        <f t="shared" si="1"/>
        <v>12.741653318961692</v>
      </c>
      <c r="D7" s="22">
        <f t="shared" si="2"/>
        <v>-3.4692408977893052E-2</v>
      </c>
      <c r="E7" s="15">
        <f>+theta_1*F6</f>
        <v>3.4174276204814052E-3</v>
      </c>
      <c r="F7" s="15">
        <f t="shared" si="3"/>
        <v>-3.8109836598374455E-2</v>
      </c>
      <c r="G7" s="15">
        <f t="shared" si="0"/>
        <v>1.4523596455548011E-3</v>
      </c>
      <c r="H7" s="26">
        <f t="shared" si="4"/>
        <v>353751.00342327368</v>
      </c>
      <c r="L7" t="s">
        <v>13</v>
      </c>
      <c r="M7" s="24">
        <f>ROUND(M5*0.2,0)</f>
        <v>61</v>
      </c>
    </row>
    <row r="8" spans="1:13" ht="15" x14ac:dyDescent="0.4">
      <c r="A8" s="2">
        <v>36708</v>
      </c>
      <c r="B8" s="3">
        <v>345190</v>
      </c>
      <c r="C8" s="16">
        <f t="shared" si="1"/>
        <v>12.75185026905802</v>
      </c>
      <c r="D8" s="22">
        <f t="shared" si="2"/>
        <v>1.0196950096327484E-2</v>
      </c>
      <c r="E8" s="15">
        <f>+theta_1*F7</f>
        <v>-5.6021459799610448E-3</v>
      </c>
      <c r="F8" s="15">
        <f t="shared" si="3"/>
        <v>1.579909607628853E-2</v>
      </c>
      <c r="G8" s="15">
        <f t="shared" si="0"/>
        <v>2.4961143682779562E-4</v>
      </c>
      <c r="H8" s="26">
        <f t="shared" si="4"/>
        <v>341688.99441351678</v>
      </c>
    </row>
    <row r="9" spans="1:13" ht="15" x14ac:dyDescent="0.4">
      <c r="A9" s="2">
        <v>36739</v>
      </c>
      <c r="B9" s="3">
        <v>330113</v>
      </c>
      <c r="C9" s="16">
        <f t="shared" si="1"/>
        <v>12.707190299071286</v>
      </c>
      <c r="D9" s="22">
        <f t="shared" si="2"/>
        <v>-4.4659969986733827E-2</v>
      </c>
      <c r="E9" s="15">
        <f>+theta_1*F8</f>
        <v>2.3224671232144139E-3</v>
      </c>
      <c r="F9" s="15">
        <f t="shared" si="3"/>
        <v>-4.698243710994824E-2</v>
      </c>
      <c r="G9" s="15">
        <f t="shared" si="0"/>
        <v>2.2073493967902417E-3</v>
      </c>
      <c r="H9" s="26">
        <f t="shared" si="4"/>
        <v>345191.00232516613</v>
      </c>
    </row>
    <row r="10" spans="1:13" ht="15" x14ac:dyDescent="0.4">
      <c r="A10" s="2">
        <v>36770</v>
      </c>
      <c r="B10" s="3">
        <v>330000</v>
      </c>
      <c r="C10" s="16">
        <f t="shared" si="1"/>
        <v>12.706847933442663</v>
      </c>
      <c r="D10" s="22">
        <f t="shared" si="2"/>
        <v>-3.42365628622332E-4</v>
      </c>
      <c r="E10" s="15">
        <f>+theta_1*F9</f>
        <v>-6.9064182551623905E-3</v>
      </c>
      <c r="F10" s="15">
        <f t="shared" si="3"/>
        <v>6.5640526265400585E-3</v>
      </c>
      <c r="G10" s="15">
        <f t="shared" si="0"/>
        <v>4.308678688398744E-5</v>
      </c>
      <c r="H10" s="26">
        <f t="shared" si="4"/>
        <v>330113.99311737623</v>
      </c>
    </row>
    <row r="11" spans="1:13" ht="15" x14ac:dyDescent="0.4">
      <c r="A11" s="2">
        <v>36800</v>
      </c>
      <c r="B11" s="3">
        <v>330000</v>
      </c>
      <c r="C11" s="16">
        <f t="shared" si="1"/>
        <v>12.706847933442663</v>
      </c>
      <c r="D11" s="22">
        <f t="shared" si="2"/>
        <v>0</v>
      </c>
      <c r="E11" s="15">
        <f>+theta_1*F10</f>
        <v>9.649157361013885E-4</v>
      </c>
      <c r="F11" s="15">
        <f t="shared" si="3"/>
        <v>-9.649157361013885E-4</v>
      </c>
      <c r="G11" s="15">
        <f t="shared" si="0"/>
        <v>9.3106237777608438E-7</v>
      </c>
      <c r="H11" s="26">
        <f t="shared" si="4"/>
        <v>330001.00096538139</v>
      </c>
    </row>
    <row r="12" spans="1:13" ht="15" x14ac:dyDescent="0.4">
      <c r="A12" s="2">
        <v>36831</v>
      </c>
      <c r="B12" s="3">
        <v>330000</v>
      </c>
      <c r="C12" s="16">
        <f t="shared" si="1"/>
        <v>12.706847933442663</v>
      </c>
      <c r="D12" s="22">
        <f t="shared" si="2"/>
        <v>0</v>
      </c>
      <c r="E12" s="15">
        <f>+theta_1*F11</f>
        <v>-1.4184261320690411E-4</v>
      </c>
      <c r="F12" s="15">
        <f t="shared" si="3"/>
        <v>1.4184261320690411E-4</v>
      </c>
      <c r="G12" s="15">
        <f t="shared" si="0"/>
        <v>2.0119326921363408E-8</v>
      </c>
      <c r="H12" s="26">
        <f t="shared" si="4"/>
        <v>330000.99985816743</v>
      </c>
    </row>
    <row r="13" spans="1:13" ht="15.5" thickBot="1" x14ac:dyDescent="0.45">
      <c r="A13" s="4">
        <v>36861</v>
      </c>
      <c r="B13" s="5">
        <v>330000</v>
      </c>
      <c r="C13" s="16">
        <f t="shared" si="1"/>
        <v>12.706847933442663</v>
      </c>
      <c r="D13" s="22">
        <f t="shared" si="2"/>
        <v>0</v>
      </c>
      <c r="E13" s="15">
        <f>+theta_1*F12</f>
        <v>2.0850864141414904E-5</v>
      </c>
      <c r="F13" s="15">
        <f t="shared" si="3"/>
        <v>-2.0850864141414904E-5</v>
      </c>
      <c r="G13" s="15">
        <f t="shared" si="0"/>
        <v>4.3475853544374186E-10</v>
      </c>
      <c r="H13" s="26">
        <f t="shared" si="4"/>
        <v>330001.00002085109</v>
      </c>
    </row>
    <row r="14" spans="1:13" ht="15" x14ac:dyDescent="0.4">
      <c r="A14" s="2">
        <v>36892</v>
      </c>
      <c r="B14" s="3">
        <v>321671</v>
      </c>
      <c r="C14" s="16">
        <f t="shared" si="1"/>
        <v>12.681284563064864</v>
      </c>
      <c r="D14" s="22">
        <f t="shared" si="2"/>
        <v>-2.5563370377799544E-2</v>
      </c>
      <c r="E14" s="15">
        <f>+theta_1*F13</f>
        <v>-3.0650770287879907E-6</v>
      </c>
      <c r="F14" s="15">
        <f t="shared" si="3"/>
        <v>-2.5560305300770754E-2</v>
      </c>
      <c r="G14" s="15">
        <f t="shared" si="0"/>
        <v>6.5332920706860946E-4</v>
      </c>
      <c r="H14" s="26">
        <f t="shared" si="4"/>
        <v>330000.9999969349</v>
      </c>
    </row>
    <row r="15" spans="1:13" ht="15" x14ac:dyDescent="0.4">
      <c r="A15" s="2">
        <v>36923</v>
      </c>
      <c r="B15" s="3">
        <v>291527</v>
      </c>
      <c r="C15" s="16">
        <f t="shared" si="1"/>
        <v>12.582887904840089</v>
      </c>
      <c r="D15" s="22">
        <f t="shared" si="2"/>
        <v>-9.839665822477528E-2</v>
      </c>
      <c r="E15" s="15">
        <f>+theta_1*F14</f>
        <v>-3.7573648792133007E-3</v>
      </c>
      <c r="F15" s="15">
        <f t="shared" si="3"/>
        <v>-9.4639293345561981E-2</v>
      </c>
      <c r="G15" s="15">
        <f t="shared" si="0"/>
        <v>8.9565958449473321E-3</v>
      </c>
      <c r="H15" s="26">
        <f t="shared" si="4"/>
        <v>321671.99624968518</v>
      </c>
    </row>
    <row r="16" spans="1:13" ht="15" x14ac:dyDescent="0.4">
      <c r="A16" s="2">
        <v>36951</v>
      </c>
      <c r="B16" s="3">
        <v>297145</v>
      </c>
      <c r="C16" s="16">
        <f t="shared" si="1"/>
        <v>12.601975514134645</v>
      </c>
      <c r="D16" s="22">
        <f t="shared" si="2"/>
        <v>1.9087609294556884E-2</v>
      </c>
      <c r="E16" s="15">
        <f>+theta_1*F15</f>
        <v>-1.391197612179761E-2</v>
      </c>
      <c r="F16" s="15">
        <f t="shared" si="3"/>
        <v>3.299958541635449E-2</v>
      </c>
      <c r="G16" s="15">
        <f t="shared" si="0"/>
        <v>1.0889726376512759E-3</v>
      </c>
      <c r="H16" s="26">
        <f t="shared" si="4"/>
        <v>291527.98618434824</v>
      </c>
    </row>
    <row r="17" spans="1:8" ht="15" x14ac:dyDescent="0.4">
      <c r="A17" s="2">
        <v>36982</v>
      </c>
      <c r="B17" s="3">
        <v>313350</v>
      </c>
      <c r="C17" s="16">
        <f t="shared" si="1"/>
        <v>12.655076055652822</v>
      </c>
      <c r="D17" s="22">
        <f t="shared" si="2"/>
        <v>5.3100541518176669E-2</v>
      </c>
      <c r="E17" s="15">
        <f>+theta_1*F16</f>
        <v>4.8509390562041102E-3</v>
      </c>
      <c r="F17" s="15">
        <f t="shared" si="3"/>
        <v>4.824960246197256E-2</v>
      </c>
      <c r="G17" s="15">
        <f t="shared" si="0"/>
        <v>2.3280241377383886E-3</v>
      </c>
      <c r="H17" s="26">
        <f t="shared" si="4"/>
        <v>297146.00486272393</v>
      </c>
    </row>
    <row r="18" spans="1:8" ht="15" x14ac:dyDescent="0.4">
      <c r="A18" s="2">
        <v>37012</v>
      </c>
      <c r="B18" s="3">
        <v>339956</v>
      </c>
      <c r="C18" s="16">
        <f t="shared" si="1"/>
        <v>12.736571476453213</v>
      </c>
      <c r="D18" s="22">
        <f t="shared" si="2"/>
        <v>8.1495420800390406E-2</v>
      </c>
      <c r="E18" s="15">
        <f>+theta_1*F17</f>
        <v>7.0926915619099655E-3</v>
      </c>
      <c r="F18" s="15">
        <f t="shared" si="3"/>
        <v>7.4402729238480445E-2</v>
      </c>
      <c r="G18" s="15">
        <f t="shared" si="0"/>
        <v>5.5357661181346324E-3</v>
      </c>
      <c r="H18" s="26">
        <f t="shared" si="4"/>
        <v>313351.00711790426</v>
      </c>
    </row>
    <row r="19" spans="1:8" ht="15" x14ac:dyDescent="0.4">
      <c r="A19" s="2">
        <v>37043</v>
      </c>
      <c r="B19" s="3">
        <v>294696</v>
      </c>
      <c r="C19" s="16">
        <f t="shared" si="1"/>
        <v>12.593699595508458</v>
      </c>
      <c r="D19" s="22">
        <f t="shared" si="2"/>
        <v>-0.14287188094475489</v>
      </c>
      <c r="E19" s="15">
        <f>+theta_1*F18</f>
        <v>1.0937201198056625E-2</v>
      </c>
      <c r="F19" s="15">
        <f t="shared" si="3"/>
        <v>-0.15380908214281153</v>
      </c>
      <c r="G19" s="15">
        <f t="shared" si="0"/>
        <v>2.3657233749614145E-2</v>
      </c>
      <c r="H19" s="26">
        <f t="shared" si="4"/>
        <v>339957.01099723106</v>
      </c>
    </row>
    <row r="20" spans="1:8" ht="15" x14ac:dyDescent="0.4">
      <c r="A20" s="2">
        <v>37073</v>
      </c>
      <c r="B20" s="3">
        <v>280161</v>
      </c>
      <c r="C20" s="16">
        <f t="shared" si="1"/>
        <v>12.543119716902229</v>
      </c>
      <c r="D20" s="22">
        <f t="shared" si="2"/>
        <v>-5.057987860622859E-2</v>
      </c>
      <c r="E20" s="15">
        <f>+theta_1*F19</f>
        <v>-2.2609935074993294E-2</v>
      </c>
      <c r="F20" s="15">
        <f t="shared" si="3"/>
        <v>-2.7969943531235296E-2</v>
      </c>
      <c r="G20" s="15">
        <f t="shared" si="0"/>
        <v>7.8231774114049114E-4</v>
      </c>
      <c r="H20" s="26">
        <f t="shared" si="4"/>
        <v>294696.97764375393</v>
      </c>
    </row>
    <row r="21" spans="1:8" ht="15" x14ac:dyDescent="0.4">
      <c r="A21" s="2">
        <v>37104</v>
      </c>
      <c r="B21" s="3">
        <v>283710</v>
      </c>
      <c r="C21" s="16">
        <f t="shared" si="1"/>
        <v>12.555707868677668</v>
      </c>
      <c r="D21" s="22">
        <f t="shared" si="2"/>
        <v>1.2588151775439371E-2</v>
      </c>
      <c r="E21" s="15">
        <f>+theta_1*F20</f>
        <v>-4.111581699091588E-3</v>
      </c>
      <c r="F21" s="15">
        <f t="shared" si="3"/>
        <v>1.6699733474530958E-2</v>
      </c>
      <c r="G21" s="15">
        <f t="shared" si="0"/>
        <v>2.7888109812036982E-4</v>
      </c>
      <c r="H21" s="26">
        <f t="shared" si="4"/>
        <v>280161.99589685927</v>
      </c>
    </row>
    <row r="22" spans="1:8" ht="15" x14ac:dyDescent="0.4">
      <c r="A22" s="2">
        <v>37135</v>
      </c>
      <c r="B22" s="3">
        <v>287563</v>
      </c>
      <c r="C22" s="16">
        <f t="shared" si="1"/>
        <v>12.569197245648757</v>
      </c>
      <c r="D22" s="22">
        <f t="shared" si="2"/>
        <v>1.3489376971088873E-2</v>
      </c>
      <c r="E22" s="15">
        <f>+theta_1*F21</f>
        <v>2.4548608207560505E-3</v>
      </c>
      <c r="F22" s="15">
        <f t="shared" si="3"/>
        <v>1.1034516150332824E-2</v>
      </c>
      <c r="G22" s="15">
        <f t="shared" si="0"/>
        <v>1.2176054667195593E-4</v>
      </c>
      <c r="H22" s="26">
        <f t="shared" si="4"/>
        <v>283711.00245787646</v>
      </c>
    </row>
    <row r="23" spans="1:8" ht="15" x14ac:dyDescent="0.4">
      <c r="A23" s="2">
        <v>37165</v>
      </c>
      <c r="B23" s="3">
        <v>260782</v>
      </c>
      <c r="C23" s="16">
        <f t="shared" si="1"/>
        <v>12.471440088247848</v>
      </c>
      <c r="D23" s="22">
        <f t="shared" si="2"/>
        <v>-9.7757157400909733E-2</v>
      </c>
      <c r="E23" s="15">
        <f>+theta_1*F22</f>
        <v>1.6220738740989251E-3</v>
      </c>
      <c r="F23" s="15">
        <f t="shared" si="3"/>
        <v>-9.9379231275008653E-2</v>
      </c>
      <c r="G23" s="15">
        <f t="shared" si="0"/>
        <v>9.8762316088116583E-3</v>
      </c>
      <c r="H23" s="26">
        <f t="shared" si="4"/>
        <v>287564.00162339013</v>
      </c>
    </row>
    <row r="24" spans="1:8" ht="15" x14ac:dyDescent="0.4">
      <c r="A24" s="2">
        <v>37196</v>
      </c>
      <c r="B24" s="3">
        <v>274963</v>
      </c>
      <c r="C24" s="16">
        <f t="shared" si="1"/>
        <v>12.52439182214211</v>
      </c>
      <c r="D24" s="22">
        <f t="shared" si="2"/>
        <v>5.2951733894262887E-2</v>
      </c>
      <c r="E24" s="15">
        <f>+theta_1*F23</f>
        <v>-1.4608746997426271E-2</v>
      </c>
      <c r="F24" s="15">
        <f t="shared" si="3"/>
        <v>6.7560480891689159E-2</v>
      </c>
      <c r="G24" s="15">
        <f t="shared" si="0"/>
        <v>4.5644185783162957E-3</v>
      </c>
      <c r="H24" s="26">
        <f t="shared" si="4"/>
        <v>260782.98549744301</v>
      </c>
    </row>
    <row r="25" spans="1:8" ht="15.5" thickBot="1" x14ac:dyDescent="0.45">
      <c r="A25" s="4">
        <v>37226</v>
      </c>
      <c r="B25" s="5">
        <v>269964</v>
      </c>
      <c r="C25" s="16">
        <f t="shared" si="1"/>
        <v>12.5060438957575</v>
      </c>
      <c r="D25" s="22">
        <f t="shared" si="2"/>
        <v>-1.8347926384610247E-2</v>
      </c>
      <c r="E25" s="15">
        <f>+theta_1*F24</f>
        <v>9.9313906910783057E-3</v>
      </c>
      <c r="F25" s="15">
        <f t="shared" si="3"/>
        <v>-2.8279317075688551E-2</v>
      </c>
      <c r="G25" s="15">
        <f t="shared" si="0"/>
        <v>7.9971977426733011E-4</v>
      </c>
      <c r="H25" s="26">
        <f t="shared" si="4"/>
        <v>274964.00998087064</v>
      </c>
    </row>
    <row r="26" spans="1:8" ht="15" x14ac:dyDescent="0.4">
      <c r="A26" s="2">
        <v>37257</v>
      </c>
      <c r="B26" s="3">
        <v>276480</v>
      </c>
      <c r="C26" s="16">
        <f t="shared" si="1"/>
        <v>12.529893764597828</v>
      </c>
      <c r="D26" s="22">
        <f t="shared" si="2"/>
        <v>2.3849868840327915E-2</v>
      </c>
      <c r="E26" s="15">
        <f>+theta_1*F25</f>
        <v>-4.1570596101262163E-3</v>
      </c>
      <c r="F26" s="15">
        <f t="shared" si="3"/>
        <v>2.8006928450454133E-2</v>
      </c>
      <c r="G26" s="15">
        <f t="shared" si="0"/>
        <v>7.8438804122885715E-4</v>
      </c>
      <c r="H26" s="26">
        <f t="shared" si="4"/>
        <v>269964.99585156899</v>
      </c>
    </row>
    <row r="27" spans="1:8" ht="15" x14ac:dyDescent="0.4">
      <c r="A27" s="2">
        <v>37288</v>
      </c>
      <c r="B27" s="3">
        <v>270960</v>
      </c>
      <c r="C27" s="16">
        <f t="shared" si="1"/>
        <v>12.509726487491653</v>
      </c>
      <c r="D27" s="22">
        <f t="shared" si="2"/>
        <v>-2.0167277106175163E-2</v>
      </c>
      <c r="E27" s="15">
        <f>+theta_1*F26</f>
        <v>4.117018482216757E-3</v>
      </c>
      <c r="F27" s="15">
        <f t="shared" si="3"/>
        <v>-2.4284295588391919E-2</v>
      </c>
      <c r="G27" s="15">
        <f t="shared" si="0"/>
        <v>5.8972701222439127E-4</v>
      </c>
      <c r="H27" s="26">
        <f t="shared" si="4"/>
        <v>276481.00412550505</v>
      </c>
    </row>
    <row r="28" spans="1:8" ht="15" x14ac:dyDescent="0.4">
      <c r="A28" s="2">
        <v>37316</v>
      </c>
      <c r="B28" s="3">
        <v>296859</v>
      </c>
      <c r="C28" s="16">
        <f t="shared" si="1"/>
        <v>12.601012557581827</v>
      </c>
      <c r="D28" s="22">
        <f t="shared" si="2"/>
        <v>9.1286070090173865E-2</v>
      </c>
      <c r="E28" s="15">
        <f>+theta_1*F27</f>
        <v>-3.5697914514936121E-3</v>
      </c>
      <c r="F28" s="15">
        <f t="shared" si="3"/>
        <v>9.4855861541667474E-2</v>
      </c>
      <c r="G28" s="15">
        <f t="shared" si="0"/>
        <v>8.9976344688119901E-3</v>
      </c>
      <c r="H28" s="26">
        <f t="shared" si="4"/>
        <v>270960.99643657269</v>
      </c>
    </row>
    <row r="29" spans="1:8" ht="15" x14ac:dyDescent="0.4">
      <c r="A29" s="2">
        <v>37347</v>
      </c>
      <c r="B29" s="3">
        <v>307892</v>
      </c>
      <c r="C29" s="16">
        <f t="shared" si="1"/>
        <v>12.637504351113204</v>
      </c>
      <c r="D29" s="22">
        <f t="shared" si="2"/>
        <v>3.6491793531377326E-2</v>
      </c>
      <c r="E29" s="15">
        <f>+theta_1*F28</f>
        <v>1.3943811646625118E-2</v>
      </c>
      <c r="F29" s="15">
        <f t="shared" si="3"/>
        <v>2.2547981884752207E-2</v>
      </c>
      <c r="G29" s="15">
        <f t="shared" si="0"/>
        <v>5.084114870751137E-4</v>
      </c>
      <c r="H29" s="26">
        <f t="shared" si="4"/>
        <v>296860.01404148003</v>
      </c>
    </row>
    <row r="30" spans="1:8" ht="15" x14ac:dyDescent="0.4">
      <c r="A30" s="2">
        <v>37377</v>
      </c>
      <c r="B30" s="3">
        <v>284464</v>
      </c>
      <c r="C30" s="16">
        <f t="shared" si="1"/>
        <v>12.558361986756353</v>
      </c>
      <c r="D30" s="22">
        <f t="shared" si="2"/>
        <v>-7.9142364356851402E-2</v>
      </c>
      <c r="E30" s="15">
        <f>+theta_1*F29</f>
        <v>3.3145533370585742E-3</v>
      </c>
      <c r="F30" s="15">
        <f t="shared" si="3"/>
        <v>-8.2456917693909976E-2</v>
      </c>
      <c r="G30" s="15">
        <f t="shared" si="0"/>
        <v>6.7991432755802441E-3</v>
      </c>
      <c r="H30" s="26">
        <f t="shared" si="4"/>
        <v>307893.00332005252</v>
      </c>
    </row>
    <row r="31" spans="1:8" ht="15" x14ac:dyDescent="0.4">
      <c r="A31" s="2">
        <v>37408</v>
      </c>
      <c r="B31" s="3">
        <v>277875</v>
      </c>
      <c r="C31" s="16">
        <f t="shared" si="1"/>
        <v>12.534926651266497</v>
      </c>
      <c r="D31" s="22">
        <f t="shared" si="2"/>
        <v>-2.3435335489855547E-2</v>
      </c>
      <c r="E31" s="15">
        <f>+theta_1*F30</f>
        <v>-1.2121166901004767E-2</v>
      </c>
      <c r="F31" s="15">
        <f t="shared" si="3"/>
        <v>-1.131416858885078E-2</v>
      </c>
      <c r="G31" s="15">
        <f t="shared" si="0"/>
        <v>1.2801041085693765E-4</v>
      </c>
      <c r="H31" s="26">
        <f t="shared" si="4"/>
        <v>284464.98795199854</v>
      </c>
    </row>
    <row r="32" spans="1:8" ht="15" x14ac:dyDescent="0.4">
      <c r="A32" s="2">
        <v>37438</v>
      </c>
      <c r="B32" s="3">
        <v>264823</v>
      </c>
      <c r="C32" s="16">
        <f t="shared" si="1"/>
        <v>12.486816957279094</v>
      </c>
      <c r="D32" s="22">
        <f t="shared" si="2"/>
        <v>-4.8109693987402835E-2</v>
      </c>
      <c r="E32" s="15">
        <f>+theta_1*F31</f>
        <v>-1.6631827825610646E-3</v>
      </c>
      <c r="F32" s="15">
        <f t="shared" si="3"/>
        <v>-4.6446511204841771E-2</v>
      </c>
      <c r="G32" s="15">
        <f t="shared" si="0"/>
        <v>2.1572784031014922E-3</v>
      </c>
      <c r="H32" s="26">
        <f t="shared" si="4"/>
        <v>277875.99833819951</v>
      </c>
    </row>
    <row r="33" spans="1:8" ht="15" x14ac:dyDescent="0.4">
      <c r="A33" s="2">
        <v>37469</v>
      </c>
      <c r="B33" s="3">
        <v>260185</v>
      </c>
      <c r="C33" s="16">
        <f t="shared" si="1"/>
        <v>12.469148195435729</v>
      </c>
      <c r="D33" s="22">
        <f t="shared" si="2"/>
        <v>-1.7668761843365743E-2</v>
      </c>
      <c r="E33" s="15">
        <f>+theta_1*F32</f>
        <v>-6.8276371471117404E-3</v>
      </c>
      <c r="F33" s="15">
        <f t="shared" si="3"/>
        <v>-1.0841124696254003E-2</v>
      </c>
      <c r="G33" s="15">
        <f t="shared" si="0"/>
        <v>1.1752998467972845E-4</v>
      </c>
      <c r="H33" s="26">
        <f t="shared" si="4"/>
        <v>264823.99319561821</v>
      </c>
    </row>
    <row r="34" spans="1:8" ht="15" x14ac:dyDescent="0.4">
      <c r="A34" s="2">
        <v>37500</v>
      </c>
      <c r="B34" s="3">
        <v>302300</v>
      </c>
      <c r="C34" s="16">
        <f t="shared" si="1"/>
        <v>12.619175180767549</v>
      </c>
      <c r="D34" s="22">
        <f t="shared" si="2"/>
        <v>0.15002698533182013</v>
      </c>
      <c r="E34" s="15">
        <f>+theta_1*F33</f>
        <v>-1.5936453303493382E-3</v>
      </c>
      <c r="F34" s="15">
        <f t="shared" si="3"/>
        <v>0.15162063066216946</v>
      </c>
      <c r="G34" s="15">
        <f t="shared" si="0"/>
        <v>2.2988815642394002E-2</v>
      </c>
      <c r="H34" s="26">
        <f t="shared" si="4"/>
        <v>260185.99840762385</v>
      </c>
    </row>
    <row r="35" spans="1:8" ht="15" x14ac:dyDescent="0.4">
      <c r="A35" s="2">
        <v>37530</v>
      </c>
      <c r="B35" s="3">
        <v>311722</v>
      </c>
      <c r="C35" s="16">
        <f t="shared" si="1"/>
        <v>12.649867043951286</v>
      </c>
      <c r="D35" s="22">
        <f t="shared" si="2"/>
        <v>3.0691863183736956E-2</v>
      </c>
      <c r="E35" s="15">
        <f>+theta_1*F34</f>
        <v>2.2288232707338911E-2</v>
      </c>
      <c r="F35" s="15">
        <f t="shared" si="3"/>
        <v>8.4036304763980448E-3</v>
      </c>
      <c r="G35" s="15">
        <f t="shared" si="0"/>
        <v>7.0621005183846029E-5</v>
      </c>
      <c r="H35" s="26">
        <f t="shared" si="4"/>
        <v>302301.02253847104</v>
      </c>
    </row>
    <row r="36" spans="1:8" ht="15" x14ac:dyDescent="0.4">
      <c r="A36" s="2">
        <v>37561</v>
      </c>
      <c r="B36" s="3">
        <v>322517</v>
      </c>
      <c r="C36" s="16">
        <f t="shared" si="1"/>
        <v>12.683911127006969</v>
      </c>
      <c r="D36" s="22">
        <f t="shared" si="2"/>
        <v>3.4044083055682961E-2</v>
      </c>
      <c r="E36" s="15">
        <f>+theta_1*F35</f>
        <v>1.2353336800305125E-3</v>
      </c>
      <c r="F36" s="15">
        <f t="shared" si="3"/>
        <v>3.2808749375652452E-2</v>
      </c>
      <c r="G36" s="15">
        <f t="shared" si="0"/>
        <v>1.0764140355943753E-3</v>
      </c>
      <c r="H36" s="26">
        <f t="shared" si="4"/>
        <v>311723.00123609701</v>
      </c>
    </row>
    <row r="37" spans="1:8" ht="15.5" thickBot="1" x14ac:dyDescent="0.45">
      <c r="A37" s="4">
        <v>37591</v>
      </c>
      <c r="B37" s="5">
        <v>285694</v>
      </c>
      <c r="C37" s="16">
        <f t="shared" si="1"/>
        <v>12.562676586948287</v>
      </c>
      <c r="D37" s="22">
        <f t="shared" si="2"/>
        <v>-0.12123454005868162</v>
      </c>
      <c r="E37" s="15">
        <f>+theta_1*F36</f>
        <v>4.8228861582209105E-3</v>
      </c>
      <c r="F37" s="15">
        <f t="shared" si="3"/>
        <v>-0.12605742621690252</v>
      </c>
      <c r="G37" s="15">
        <f t="shared" si="0"/>
        <v>1.5890474704429825E-2</v>
      </c>
      <c r="H37" s="26">
        <f t="shared" si="4"/>
        <v>322518.00483453501</v>
      </c>
    </row>
    <row r="38" spans="1:8" ht="15" x14ac:dyDescent="0.4">
      <c r="A38" s="2">
        <v>37622</v>
      </c>
      <c r="B38" s="3">
        <v>323837.5</v>
      </c>
      <c r="C38" s="16">
        <f t="shared" si="1"/>
        <v>12.687997125749725</v>
      </c>
      <c r="D38" s="22">
        <f t="shared" si="2"/>
        <v>0.12532053880143756</v>
      </c>
      <c r="E38" s="15">
        <f>+theta_1*F37</f>
        <v>-1.853044165388467E-2</v>
      </c>
      <c r="F38" s="15">
        <f t="shared" si="3"/>
        <v>0.14385098045532224</v>
      </c>
      <c r="G38" s="15">
        <f t="shared" si="0"/>
        <v>2.0693104577957502E-2</v>
      </c>
      <c r="H38" s="26">
        <f t="shared" si="4"/>
        <v>285694.9816401914</v>
      </c>
    </row>
    <row r="39" spans="1:8" ht="15" x14ac:dyDescent="0.4">
      <c r="A39" s="2">
        <v>37653</v>
      </c>
      <c r="B39" s="3">
        <v>320897.32142857142</v>
      </c>
      <c r="C39" s="16">
        <f t="shared" si="1"/>
        <v>12.678876480003503</v>
      </c>
      <c r="D39" s="22">
        <f t="shared" si="2"/>
        <v>-9.1206457462220669E-3</v>
      </c>
      <c r="E39" s="15">
        <f>+theta_1*F38</f>
        <v>2.1146094126932368E-2</v>
      </c>
      <c r="F39" s="15">
        <f t="shared" si="3"/>
        <v>-3.0266739873154435E-2</v>
      </c>
      <c r="G39" s="15">
        <f t="shared" si="0"/>
        <v>9.1607554254919657E-4</v>
      </c>
      <c r="H39" s="26">
        <f t="shared" si="4"/>
        <v>323838.52137125708</v>
      </c>
    </row>
    <row r="40" spans="1:8" ht="15" x14ac:dyDescent="0.4">
      <c r="A40" s="2">
        <v>37681</v>
      </c>
      <c r="B40" s="3">
        <v>299592.74193548388</v>
      </c>
      <c r="C40" s="16">
        <f t="shared" si="1"/>
        <v>12.610179304482232</v>
      </c>
      <c r="D40" s="22">
        <f t="shared" si="2"/>
        <v>-6.8697175521270637E-2</v>
      </c>
      <c r="E40" s="15">
        <f>+theta_1*F39</f>
        <v>-4.4492107613537018E-3</v>
      </c>
      <c r="F40" s="15">
        <f t="shared" si="3"/>
        <v>-6.424796475991694E-2</v>
      </c>
      <c r="G40" s="15">
        <f t="shared" si="0"/>
        <v>4.1278009757915292E-3</v>
      </c>
      <c r="H40" s="26">
        <f t="shared" si="4"/>
        <v>320898.31698924373</v>
      </c>
    </row>
    <row r="41" spans="1:8" ht="15" x14ac:dyDescent="0.4">
      <c r="A41" s="2">
        <v>37712</v>
      </c>
      <c r="B41" s="3">
        <v>312583.33333333331</v>
      </c>
      <c r="C41" s="16">
        <f t="shared" si="1"/>
        <v>12.652626379276024</v>
      </c>
      <c r="D41" s="22">
        <f t="shared" si="2"/>
        <v>4.2447074793791728E-2</v>
      </c>
      <c r="E41" s="15">
        <f>+theta_1*F40</f>
        <v>-9.4444508197077896E-3</v>
      </c>
      <c r="F41" s="15">
        <f t="shared" si="3"/>
        <v>5.1891525613499516E-2</v>
      </c>
      <c r="G41" s="15">
        <f t="shared" si="0"/>
        <v>2.6927304304964765E-3</v>
      </c>
      <c r="H41" s="26">
        <f t="shared" si="4"/>
        <v>299593.73253549181</v>
      </c>
    </row>
    <row r="42" spans="1:8" ht="15" x14ac:dyDescent="0.4">
      <c r="A42" s="2">
        <v>37742</v>
      </c>
      <c r="B42" s="3">
        <v>314217.74193548388</v>
      </c>
      <c r="C42" s="16">
        <f t="shared" si="1"/>
        <v>12.657841470222454</v>
      </c>
      <c r="D42" s="22">
        <f t="shared" si="2"/>
        <v>5.2150909464305784E-3</v>
      </c>
      <c r="E42" s="15">
        <f>+theta_1*F41</f>
        <v>7.6280542651844287E-3</v>
      </c>
      <c r="F42" s="15">
        <f t="shared" si="3"/>
        <v>-2.4129633187538503E-3</v>
      </c>
      <c r="G42" s="15">
        <f t="shared" si="0"/>
        <v>5.8223919776515957E-6</v>
      </c>
      <c r="H42" s="26">
        <f t="shared" si="4"/>
        <v>312584.3409905553</v>
      </c>
    </row>
    <row r="43" spans="1:8" ht="15" x14ac:dyDescent="0.4">
      <c r="A43" s="2">
        <v>37773</v>
      </c>
      <c r="B43" s="3">
        <v>290500</v>
      </c>
      <c r="C43" s="16">
        <f t="shared" si="1"/>
        <v>12.579358855274103</v>
      </c>
      <c r="D43" s="22">
        <f t="shared" si="2"/>
        <v>-7.848261494835107E-2</v>
      </c>
      <c r="E43" s="15">
        <f>+theta_1*F42</f>
        <v>-3.5470560785681596E-4</v>
      </c>
      <c r="F43" s="15">
        <f t="shared" si="3"/>
        <v>-7.8127909340494253E-2</v>
      </c>
      <c r="G43" s="15">
        <f t="shared" si="0"/>
        <v>6.1039702179164889E-3</v>
      </c>
      <c r="H43" s="26">
        <f t="shared" si="4"/>
        <v>314218.74158084119</v>
      </c>
    </row>
    <row r="44" spans="1:8" ht="15" x14ac:dyDescent="0.4">
      <c r="A44" s="2">
        <v>37803</v>
      </c>
      <c r="B44" s="3">
        <v>319354.83870967739</v>
      </c>
      <c r="C44" s="16">
        <f t="shared" si="1"/>
        <v>12.674058110619672</v>
      </c>
      <c r="D44" s="22">
        <f t="shared" si="2"/>
        <v>9.4699255345569E-2</v>
      </c>
      <c r="E44" s="15">
        <f>+theta_1*F43</f>
        <v>-1.1484802673052654E-2</v>
      </c>
      <c r="F44" s="15">
        <f t="shared" si="3"/>
        <v>0.10618405801862166</v>
      </c>
      <c r="G44" s="15">
        <f t="shared" si="0"/>
        <v>1.127505417730201E-2</v>
      </c>
      <c r="H44" s="26">
        <f t="shared" si="4"/>
        <v>290500.98858089594</v>
      </c>
    </row>
    <row r="45" spans="1:8" ht="15" x14ac:dyDescent="0.4">
      <c r="A45" s="2">
        <v>37834</v>
      </c>
      <c r="B45" s="3">
        <v>300725.80645161291</v>
      </c>
      <c r="C45" s="16">
        <f t="shared" si="1"/>
        <v>12.613954186549966</v>
      </c>
      <c r="D45" s="22">
        <f t="shared" si="2"/>
        <v>-6.0103924069705883E-2</v>
      </c>
      <c r="E45" s="15">
        <f>+theta_1*F44</f>
        <v>1.5609056528737383E-2</v>
      </c>
      <c r="F45" s="15">
        <f t="shared" si="3"/>
        <v>-7.5712980598443266E-2</v>
      </c>
      <c r="G45" s="15">
        <f t="shared" si="0"/>
        <v>5.7324554311002467E-3</v>
      </c>
      <c r="H45" s="26">
        <f t="shared" si="4"/>
        <v>319355.85444119159</v>
      </c>
    </row>
    <row r="46" spans="1:8" ht="15" x14ac:dyDescent="0.4">
      <c r="A46" s="2">
        <v>37865</v>
      </c>
      <c r="B46" s="3">
        <v>308633.33333333331</v>
      </c>
      <c r="C46" s="16">
        <f t="shared" si="1"/>
        <v>12.639909227768028</v>
      </c>
      <c r="D46" s="22">
        <f t="shared" si="2"/>
        <v>2.5955041218061581E-2</v>
      </c>
      <c r="E46" s="15">
        <f>+theta_1*F45</f>
        <v>-1.1129808147971159E-2</v>
      </c>
      <c r="F46" s="15">
        <f t="shared" si="3"/>
        <v>3.7084849366032742E-2</v>
      </c>
      <c r="G46" s="15">
        <f t="shared" si="0"/>
        <v>1.3752860525013391E-3</v>
      </c>
      <c r="H46" s="26">
        <f t="shared" si="4"/>
        <v>300726.79538351193</v>
      </c>
    </row>
    <row r="47" spans="1:8" ht="15" x14ac:dyDescent="0.4">
      <c r="A47" s="2">
        <v>37895</v>
      </c>
      <c r="B47" s="3">
        <v>296229.83870967739</v>
      </c>
      <c r="C47" s="16">
        <f t="shared" si="1"/>
        <v>12.598890914127201</v>
      </c>
      <c r="D47" s="22">
        <f t="shared" si="2"/>
        <v>-4.101831364082642E-2</v>
      </c>
      <c r="E47" s="15">
        <f>+theta_1*F46</f>
        <v>5.4514728568068127E-3</v>
      </c>
      <c r="F47" s="15">
        <f t="shared" si="3"/>
        <v>-4.6469786497633232E-2</v>
      </c>
      <c r="G47" s="15">
        <f t="shared" si="0"/>
        <v>2.1594410571356159E-3</v>
      </c>
      <c r="H47" s="26">
        <f t="shared" si="4"/>
        <v>308634.33879969252</v>
      </c>
    </row>
    <row r="48" spans="1:8" ht="15" x14ac:dyDescent="0.4">
      <c r="A48" s="2">
        <v>37926</v>
      </c>
      <c r="B48" s="3">
        <v>298533.33333333331</v>
      </c>
      <c r="C48" s="16">
        <f t="shared" si="1"/>
        <v>12.606636875038626</v>
      </c>
      <c r="D48" s="22">
        <f t="shared" si="2"/>
        <v>7.7459609114249872E-3</v>
      </c>
      <c r="E48" s="15">
        <f>+theta_1*F47</f>
        <v>-6.8310586151520847E-3</v>
      </c>
      <c r="F48" s="15">
        <f t="shared" si="3"/>
        <v>1.4577019526577072E-2</v>
      </c>
      <c r="G48" s="15">
        <f t="shared" si="0"/>
        <v>2.1248949827820925E-4</v>
      </c>
      <c r="H48" s="26">
        <f t="shared" si="4"/>
        <v>296230.83190189744</v>
      </c>
    </row>
    <row r="49" spans="1:8" ht="15.5" thickBot="1" x14ac:dyDescent="0.45">
      <c r="A49" s="4">
        <v>37956</v>
      </c>
      <c r="B49" s="5">
        <v>304540.32258064515</v>
      </c>
      <c r="C49" s="16">
        <f t="shared" si="1"/>
        <v>12.626558779633163</v>
      </c>
      <c r="D49" s="22">
        <f t="shared" si="2"/>
        <v>1.9921904594536244E-2</v>
      </c>
      <c r="E49" s="15">
        <f>+theta_1*F48</f>
        <v>2.1428218704068296E-3</v>
      </c>
      <c r="F49" s="15">
        <f t="shared" si="3"/>
        <v>1.7779082724129414E-2</v>
      </c>
      <c r="G49" s="15">
        <f t="shared" si="0"/>
        <v>3.1609578251143701E-4</v>
      </c>
      <c r="H49" s="26">
        <f t="shared" si="4"/>
        <v>298534.33547845267</v>
      </c>
    </row>
    <row r="50" spans="1:8" ht="15" x14ac:dyDescent="0.4">
      <c r="A50" s="2">
        <v>37987</v>
      </c>
      <c r="B50" s="3">
        <v>334391.12903225806</v>
      </c>
      <c r="C50" s="16">
        <f t="shared" si="1"/>
        <v>12.720066631827228</v>
      </c>
      <c r="D50" s="22">
        <f t="shared" si="2"/>
        <v>9.3507852194065322E-2</v>
      </c>
      <c r="E50" s="15">
        <f>+theta_1*F49</f>
        <v>2.6135251604470239E-3</v>
      </c>
      <c r="F50" s="15">
        <f t="shared" si="3"/>
        <v>9.08943270336183E-2</v>
      </c>
      <c r="G50" s="15">
        <f t="shared" si="0"/>
        <v>8.2617786868943548E-3</v>
      </c>
      <c r="H50" s="26">
        <f t="shared" si="4"/>
        <v>304541.32519758854</v>
      </c>
    </row>
    <row r="51" spans="1:8" ht="15" x14ac:dyDescent="0.4">
      <c r="A51" s="2">
        <v>38018</v>
      </c>
      <c r="B51" s="3">
        <v>334857.75862068968</v>
      </c>
      <c r="C51" s="16">
        <f t="shared" si="1"/>
        <v>12.721461119506348</v>
      </c>
      <c r="D51" s="22">
        <f t="shared" si="2"/>
        <v>1.3944876791196492E-3</v>
      </c>
      <c r="E51" s="15">
        <f>+theta_1*F50</f>
        <v>1.336146607394189E-2</v>
      </c>
      <c r="F51" s="15">
        <f t="shared" si="3"/>
        <v>-1.1966978394822241E-2</v>
      </c>
      <c r="G51" s="15">
        <f t="shared" si="0"/>
        <v>1.4320857190214229E-4</v>
      </c>
      <c r="H51" s="26">
        <f t="shared" si="4"/>
        <v>334392.14248338743</v>
      </c>
    </row>
    <row r="52" spans="1:8" ht="15" x14ac:dyDescent="0.4">
      <c r="A52" s="2">
        <v>38047</v>
      </c>
      <c r="B52" s="3">
        <v>342669.3548387097</v>
      </c>
      <c r="C52" s="16">
        <f t="shared" si="1"/>
        <v>12.744521281158415</v>
      </c>
      <c r="D52" s="22">
        <f t="shared" si="2"/>
        <v>2.3060161652066924E-2</v>
      </c>
      <c r="E52" s="15">
        <f>+theta_1*F51</f>
        <v>-1.7591458240388692E-3</v>
      </c>
      <c r="F52" s="15">
        <f t="shared" si="3"/>
        <v>2.4819307476105792E-2</v>
      </c>
      <c r="G52" s="15">
        <f t="shared" si="0"/>
        <v>6.1599802359348088E-4</v>
      </c>
      <c r="H52" s="26">
        <f t="shared" si="4"/>
        <v>334858.75686309027</v>
      </c>
    </row>
    <row r="53" spans="1:8" ht="15" x14ac:dyDescent="0.4">
      <c r="A53" s="2">
        <v>38078</v>
      </c>
      <c r="B53" s="3">
        <v>327254.16666666669</v>
      </c>
      <c r="C53" s="16">
        <f t="shared" si="1"/>
        <v>12.698492416056764</v>
      </c>
      <c r="D53" s="22">
        <f t="shared" si="2"/>
        <v>-4.6028865101650496E-2</v>
      </c>
      <c r="E53" s="15">
        <f>+theta_1*F52</f>
        <v>3.6484381989875512E-3</v>
      </c>
      <c r="F53" s="15">
        <f t="shared" si="3"/>
        <v>-4.9677303300638048E-2</v>
      </c>
      <c r="G53" s="15">
        <f t="shared" si="0"/>
        <v>2.467834463223584E-3</v>
      </c>
      <c r="H53" s="26">
        <f t="shared" si="4"/>
        <v>342670.35849381157</v>
      </c>
    </row>
    <row r="54" spans="1:8" ht="15" x14ac:dyDescent="0.4">
      <c r="A54" s="2">
        <v>38108</v>
      </c>
      <c r="B54" s="3">
        <v>346229.83870967739</v>
      </c>
      <c r="C54" s="16">
        <f t="shared" si="1"/>
        <v>12.754858107235117</v>
      </c>
      <c r="D54" s="22">
        <f t="shared" si="2"/>
        <v>5.6365691178353217E-2</v>
      </c>
      <c r="E54" s="15">
        <f>+theta_1*F53</f>
        <v>-7.3025635851937925E-3</v>
      </c>
      <c r="F54" s="15">
        <f t="shared" si="3"/>
        <v>6.3668254763547011E-2</v>
      </c>
      <c r="G54" s="15">
        <f t="shared" si="0"/>
        <v>4.0536466646359263E-3</v>
      </c>
      <c r="H54" s="26">
        <f t="shared" si="4"/>
        <v>327255.15939070203</v>
      </c>
    </row>
    <row r="55" spans="1:8" ht="15" x14ac:dyDescent="0.4">
      <c r="A55" s="2">
        <v>38139</v>
      </c>
      <c r="B55" s="3">
        <v>379407.66666666669</v>
      </c>
      <c r="C55" s="16">
        <f t="shared" si="1"/>
        <v>12.846366543623816</v>
      </c>
      <c r="D55" s="22">
        <f t="shared" si="2"/>
        <v>9.1508436388698655E-2</v>
      </c>
      <c r="E55" s="15">
        <f>+theta_1*F54</f>
        <v>9.3592334502414099E-3</v>
      </c>
      <c r="F55" s="15">
        <f t="shared" si="3"/>
        <v>8.2149202938457247E-2</v>
      </c>
      <c r="G55" s="15">
        <f t="shared" si="0"/>
        <v>6.7484915434238325E-3</v>
      </c>
      <c r="H55" s="26">
        <f t="shared" si="4"/>
        <v>346230.84811284544</v>
      </c>
    </row>
    <row r="56" spans="1:8" ht="15" x14ac:dyDescent="0.4">
      <c r="A56" s="2">
        <v>38169</v>
      </c>
      <c r="B56" s="3">
        <v>320314.51612903224</v>
      </c>
      <c r="C56" s="16">
        <f t="shared" si="1"/>
        <v>12.677058654985647</v>
      </c>
      <c r="D56" s="22">
        <f t="shared" si="2"/>
        <v>-0.16930788863816915</v>
      </c>
      <c r="E56" s="15">
        <f>+theta_1*F55</f>
        <v>1.2075932831953214E-2</v>
      </c>
      <c r="F56" s="15">
        <f t="shared" si="3"/>
        <v>-0.18138382147012236</v>
      </c>
      <c r="G56" s="15">
        <f t="shared" si="0"/>
        <v>3.2900090691105222E-2</v>
      </c>
      <c r="H56" s="26">
        <f t="shared" si="4"/>
        <v>379408.67881580797</v>
      </c>
    </row>
    <row r="57" spans="1:8" ht="15" x14ac:dyDescent="0.4">
      <c r="A57" s="2">
        <v>38200</v>
      </c>
      <c r="B57" s="3">
        <v>317887.09677419357</v>
      </c>
      <c r="C57" s="16">
        <f t="shared" si="1"/>
        <v>12.669451557129539</v>
      </c>
      <c r="D57" s="22">
        <f t="shared" si="2"/>
        <v>-7.6070978561073588E-3</v>
      </c>
      <c r="E57" s="15">
        <f>+theta_1*F56</f>
        <v>-2.6663421756107985E-2</v>
      </c>
      <c r="F57" s="15">
        <f t="shared" si="3"/>
        <v>1.9056323900000626E-2</v>
      </c>
      <c r="G57" s="15">
        <f t="shared" si="0"/>
        <v>3.6314348058173507E-4</v>
      </c>
      <c r="H57" s="26">
        <f t="shared" si="4"/>
        <v>320315.4898179411</v>
      </c>
    </row>
    <row r="58" spans="1:8" ht="15" x14ac:dyDescent="0.4">
      <c r="A58" s="2">
        <v>38231</v>
      </c>
      <c r="B58" s="3">
        <v>351520.83333333331</v>
      </c>
      <c r="C58" s="16">
        <f t="shared" si="1"/>
        <v>12.770024258272583</v>
      </c>
      <c r="D58" s="22">
        <f t="shared" si="2"/>
        <v>0.10057270114304373</v>
      </c>
      <c r="E58" s="15">
        <f>+theta_1*F57</f>
        <v>2.801279613300092E-3</v>
      </c>
      <c r="F58" s="15">
        <f t="shared" si="3"/>
        <v>9.7771421529743635E-2</v>
      </c>
      <c r="G58" s="15">
        <f t="shared" si="0"/>
        <v>9.5592508679468169E-3</v>
      </c>
      <c r="H58" s="26">
        <f t="shared" si="4"/>
        <v>317888.09957940044</v>
      </c>
    </row>
    <row r="59" spans="1:8" ht="15" x14ac:dyDescent="0.4">
      <c r="A59" s="2">
        <v>38261</v>
      </c>
      <c r="B59" s="3">
        <v>351024.19354838709</v>
      </c>
      <c r="C59" s="16">
        <f t="shared" si="1"/>
        <v>12.768610427560896</v>
      </c>
      <c r="D59" s="22">
        <f t="shared" si="2"/>
        <v>-1.413830711687325E-3</v>
      </c>
      <c r="E59" s="15">
        <f>+theta_1*F58</f>
        <v>1.4372398964872314E-2</v>
      </c>
      <c r="F59" s="15">
        <f t="shared" si="3"/>
        <v>-1.578622967655964E-2</v>
      </c>
      <c r="G59" s="15">
        <f t="shared" si="0"/>
        <v>2.4920504740109228E-4</v>
      </c>
      <c r="H59" s="26">
        <f t="shared" si="4"/>
        <v>351521.84780951182</v>
      </c>
    </row>
    <row r="60" spans="1:8" ht="15" x14ac:dyDescent="0.4">
      <c r="A60" s="2">
        <v>38292</v>
      </c>
      <c r="B60" s="3">
        <v>388120.83333333331</v>
      </c>
      <c r="C60" s="16">
        <f t="shared" si="1"/>
        <v>12.869071996239201</v>
      </c>
      <c r="D60" s="22">
        <f t="shared" si="2"/>
        <v>0.10046156867830547</v>
      </c>
      <c r="E60" s="15">
        <f>+theta_1*F59</f>
        <v>-2.3205757624542669E-3</v>
      </c>
      <c r="F60" s="15">
        <f t="shared" si="3"/>
        <v>0.10278214444075974</v>
      </c>
      <c r="G60" s="15">
        <f t="shared" si="0"/>
        <v>1.0564169215841199E-2</v>
      </c>
      <c r="H60" s="26">
        <f t="shared" si="4"/>
        <v>351025.1912305018</v>
      </c>
    </row>
    <row r="61" spans="1:8" ht="15.5" thickBot="1" x14ac:dyDescent="0.45">
      <c r="A61" s="4">
        <v>38322</v>
      </c>
      <c r="B61" s="5">
        <v>422786.29032258067</v>
      </c>
      <c r="C61" s="16">
        <f t="shared" si="1"/>
        <v>12.954622106536171</v>
      </c>
      <c r="D61" s="22">
        <f t="shared" si="2"/>
        <v>8.5550110296969351E-2</v>
      </c>
      <c r="E61" s="15">
        <f>+theta_1*F60</f>
        <v>1.510897523279168E-2</v>
      </c>
      <c r="F61" s="15">
        <f t="shared" si="3"/>
        <v>7.0441135064177665E-2</v>
      </c>
      <c r="G61" s="15">
        <f t="shared" si="0"/>
        <v>4.96195350912972E-3</v>
      </c>
      <c r="H61" s="26">
        <f t="shared" si="4"/>
        <v>388121.84855702613</v>
      </c>
    </row>
    <row r="62" spans="1:8" ht="15" x14ac:dyDescent="0.4">
      <c r="A62" s="2">
        <v>38353</v>
      </c>
      <c r="B62" s="3">
        <v>417661.29032258067</v>
      </c>
      <c r="C62" s="16">
        <f t="shared" si="1"/>
        <v>12.942426072795037</v>
      </c>
      <c r="D62" s="22">
        <f t="shared" si="2"/>
        <v>-1.219603374113376E-2</v>
      </c>
      <c r="E62" s="15">
        <f>+theta_1*F61</f>
        <v>1.0354846854434116E-2</v>
      </c>
      <c r="F62" s="15">
        <f t="shared" si="3"/>
        <v>-2.2550880595567875E-2</v>
      </c>
      <c r="G62" s="15">
        <f t="shared" si="0"/>
        <v>5.0854221563555971E-4</v>
      </c>
      <c r="H62" s="26">
        <f t="shared" si="4"/>
        <v>422787.30073122447</v>
      </c>
    </row>
    <row r="63" spans="1:8" ht="15" x14ac:dyDescent="0.4">
      <c r="A63" s="2">
        <v>38384</v>
      </c>
      <c r="B63" s="3">
        <v>484334.82142857142</v>
      </c>
      <c r="C63" s="16">
        <f t="shared" si="1"/>
        <v>13.090531726340508</v>
      </c>
      <c r="D63" s="22">
        <f t="shared" si="2"/>
        <v>0.14810565354547123</v>
      </c>
      <c r="E63" s="15">
        <f>+theta_1*F62</f>
        <v>-3.3149794475484775E-3</v>
      </c>
      <c r="F63" s="15">
        <f t="shared" si="3"/>
        <v>0.15142063299301969</v>
      </c>
      <c r="G63" s="15">
        <f t="shared" si="0"/>
        <v>2.2928208096006764E-2</v>
      </c>
      <c r="H63" s="26">
        <f t="shared" si="4"/>
        <v>417662.28701308969</v>
      </c>
    </row>
    <row r="64" spans="1:8" ht="15" x14ac:dyDescent="0.4">
      <c r="A64" s="2">
        <v>38412</v>
      </c>
      <c r="B64" s="3">
        <v>558592.74193548388</v>
      </c>
      <c r="C64" s="16">
        <f t="shared" si="1"/>
        <v>13.233175939096025</v>
      </c>
      <c r="D64" s="22">
        <f t="shared" si="2"/>
        <v>0.14264421275551697</v>
      </c>
      <c r="E64" s="15">
        <f>+theta_1*F63</f>
        <v>2.2258833049973895E-2</v>
      </c>
      <c r="F64" s="15">
        <f t="shared" si="3"/>
        <v>0.12038537970554308</v>
      </c>
      <c r="G64" s="15">
        <f t="shared" si="0"/>
        <v>1.4492639646847784E-2</v>
      </c>
      <c r="H64" s="26">
        <f t="shared" si="4"/>
        <v>484335.84393698059</v>
      </c>
    </row>
    <row r="65" spans="1:8" ht="15" x14ac:dyDescent="0.4">
      <c r="A65" s="2">
        <v>38443</v>
      </c>
      <c r="B65" s="3">
        <v>518929.16666666669</v>
      </c>
      <c r="C65" s="16">
        <f t="shared" si="1"/>
        <v>13.15952267242268</v>
      </c>
      <c r="D65" s="22">
        <f t="shared" si="2"/>
        <v>-7.365326667334493E-2</v>
      </c>
      <c r="E65" s="15">
        <f>+theta_1*F64</f>
        <v>1.7696650816714832E-2</v>
      </c>
      <c r="F65" s="15">
        <f t="shared" si="3"/>
        <v>-9.1349917490059759E-2</v>
      </c>
      <c r="G65" s="15">
        <f t="shared" si="0"/>
        <v>8.3448074254407253E-3</v>
      </c>
      <c r="H65" s="26">
        <f t="shared" si="4"/>
        <v>558593.75978964823</v>
      </c>
    </row>
    <row r="66" spans="1:8" ht="15" x14ac:dyDescent="0.4">
      <c r="A66" s="2">
        <v>38473</v>
      </c>
      <c r="B66" s="3">
        <v>503161.29032258067</v>
      </c>
      <c r="C66" s="16">
        <f t="shared" si="1"/>
        <v>13.128666054387434</v>
      </c>
      <c r="D66" s="22">
        <f t="shared" si="2"/>
        <v>-3.0856618035246086E-2</v>
      </c>
      <c r="E66" s="15">
        <f>+theta_1*F65</f>
        <v>-1.3428437871038784E-2</v>
      </c>
      <c r="F66" s="15">
        <f t="shared" si="3"/>
        <v>-1.7428180164207302E-2</v>
      </c>
      <c r="G66" s="15">
        <f t="shared" si="0"/>
        <v>3.0374146383606884E-4</v>
      </c>
      <c r="H66" s="26">
        <f t="shared" si="4"/>
        <v>518930.15332798805</v>
      </c>
    </row>
    <row r="67" spans="1:8" ht="15" x14ac:dyDescent="0.4">
      <c r="A67" s="2">
        <v>38504</v>
      </c>
      <c r="B67" s="3">
        <v>464250</v>
      </c>
      <c r="C67" s="16">
        <f t="shared" ref="C67:C130" si="5">+LN(B67)</f>
        <v>13.048178479214952</v>
      </c>
      <c r="D67" s="22">
        <f t="shared" si="2"/>
        <v>-8.048757517248184E-2</v>
      </c>
      <c r="E67" s="15">
        <f>+theta_1*F66</f>
        <v>-2.5619424841384734E-3</v>
      </c>
      <c r="F67" s="15">
        <f t="shared" si="3"/>
        <v>-7.7925632688343363E-2</v>
      </c>
      <c r="G67" s="15">
        <f t="shared" si="0"/>
        <v>6.0724042298786075E-3</v>
      </c>
      <c r="H67" s="26">
        <f t="shared" si="4"/>
        <v>503162.28776391718</v>
      </c>
    </row>
    <row r="68" spans="1:8" ht="15" x14ac:dyDescent="0.4">
      <c r="A68" s="2">
        <v>38534</v>
      </c>
      <c r="B68" s="3">
        <v>414729.83870967739</v>
      </c>
      <c r="C68" s="16">
        <f t="shared" si="5"/>
        <v>12.93538259616513</v>
      </c>
      <c r="D68" s="22">
        <f t="shared" ref="D68:D131" si="6">+C68-C67</f>
        <v>-0.11279588304982191</v>
      </c>
      <c r="E68" s="15">
        <f>+theta_1*F67</f>
        <v>-1.1455068005186473E-2</v>
      </c>
      <c r="F68" s="15">
        <f t="shared" si="3"/>
        <v>-0.10134081504463543</v>
      </c>
      <c r="G68" s="15">
        <f t="shared" ref="G68:G131" si="7">+F68*F68</f>
        <v>1.0269960793911008E-2</v>
      </c>
      <c r="H68" s="26">
        <f t="shared" si="4"/>
        <v>464250.9886102915</v>
      </c>
    </row>
    <row r="69" spans="1:8" ht="15" x14ac:dyDescent="0.4">
      <c r="A69" s="2">
        <v>38565</v>
      </c>
      <c r="B69" s="3">
        <v>410842.74193548388</v>
      </c>
      <c r="C69" s="16">
        <f t="shared" si="5"/>
        <v>12.925965797231484</v>
      </c>
      <c r="D69" s="22">
        <f t="shared" si="6"/>
        <v>-9.4167989336462199E-3</v>
      </c>
      <c r="E69" s="15">
        <f>+theta_1*F68</f>
        <v>-1.4897099811561409E-2</v>
      </c>
      <c r="F69" s="15">
        <f t="shared" ref="F69:F132" si="8">+D69-E69</f>
        <v>5.4803008779151889E-3</v>
      </c>
      <c r="G69" s="15">
        <f t="shared" si="7"/>
        <v>3.0033697712477991E-5</v>
      </c>
      <c r="H69" s="26">
        <f t="shared" ref="H69:H132" si="9">+B68+EXP(E69)</f>
        <v>414730.82392299041</v>
      </c>
    </row>
    <row r="70" spans="1:8" ht="15" x14ac:dyDescent="0.4">
      <c r="A70" s="2">
        <v>38596</v>
      </c>
      <c r="B70" s="3">
        <v>383387.5</v>
      </c>
      <c r="C70" s="16">
        <f t="shared" si="5"/>
        <v>12.85680150603663</v>
      </c>
      <c r="D70" s="22">
        <f t="shared" si="6"/>
        <v>-6.9164291194853789E-2</v>
      </c>
      <c r="E70" s="15">
        <f>+theta_1*F69</f>
        <v>8.0560422905353267E-4</v>
      </c>
      <c r="F70" s="15">
        <f t="shared" si="8"/>
        <v>-6.9969895423907316E-2</v>
      </c>
      <c r="G70" s="15">
        <f t="shared" si="7"/>
        <v>4.8957862656325256E-3</v>
      </c>
      <c r="H70" s="26">
        <f t="shared" si="9"/>
        <v>410843.74274141272</v>
      </c>
    </row>
    <row r="71" spans="1:8" ht="15" x14ac:dyDescent="0.4">
      <c r="A71" s="2">
        <v>38626</v>
      </c>
      <c r="B71" s="3">
        <v>430415.32258064515</v>
      </c>
      <c r="C71" s="16">
        <f t="shared" si="5"/>
        <v>12.972505887987481</v>
      </c>
      <c r="D71" s="22">
        <f t="shared" si="6"/>
        <v>0.11570438195085053</v>
      </c>
      <c r="E71" s="15">
        <f>+theta_1*F70</f>
        <v>-1.0285574627314375E-2</v>
      </c>
      <c r="F71" s="15">
        <f t="shared" si="8"/>
        <v>0.12598995657816492</v>
      </c>
      <c r="G71" s="15">
        <f t="shared" si="7"/>
        <v>1.5873469158567882E-2</v>
      </c>
      <c r="H71" s="26">
        <f t="shared" si="9"/>
        <v>383388.489767141</v>
      </c>
    </row>
    <row r="72" spans="1:8" ht="15" x14ac:dyDescent="0.4">
      <c r="A72" s="2">
        <v>38657</v>
      </c>
      <c r="B72" s="3">
        <v>450658.33333333331</v>
      </c>
      <c r="C72" s="16">
        <f t="shared" si="5"/>
        <v>13.018464755621713</v>
      </c>
      <c r="D72" s="22">
        <f t="shared" si="6"/>
        <v>4.5958867634231737E-2</v>
      </c>
      <c r="E72" s="15">
        <f>+theta_1*F71</f>
        <v>1.8520523616990241E-2</v>
      </c>
      <c r="F72" s="15">
        <f t="shared" si="8"/>
        <v>2.7438344017241496E-2</v>
      </c>
      <c r="G72" s="15">
        <f t="shared" si="7"/>
        <v>7.5286272240849227E-4</v>
      </c>
      <c r="H72" s="26">
        <f t="shared" si="9"/>
        <v>430416.34127373737</v>
      </c>
    </row>
    <row r="73" spans="1:8" ht="15.5" thickBot="1" x14ac:dyDescent="0.45">
      <c r="A73" s="4">
        <v>38687</v>
      </c>
      <c r="B73" s="5">
        <v>447875</v>
      </c>
      <c r="C73" s="16">
        <f t="shared" si="5"/>
        <v>13.012269454607255</v>
      </c>
      <c r="D73" s="22">
        <f t="shared" si="6"/>
        <v>-6.1953010144577547E-3</v>
      </c>
      <c r="E73" s="15">
        <f>+theta_1*F72</f>
        <v>4.0334365705344995E-3</v>
      </c>
      <c r="F73" s="15">
        <f t="shared" si="8"/>
        <v>-1.0228737584992254E-2</v>
      </c>
      <c r="G73" s="15">
        <f t="shared" si="7"/>
        <v>1.0462707258263317E-4</v>
      </c>
      <c r="H73" s="26">
        <f t="shared" si="9"/>
        <v>450659.33737491514</v>
      </c>
    </row>
    <row r="74" spans="1:8" ht="15" x14ac:dyDescent="0.4">
      <c r="A74" s="2">
        <v>38718</v>
      </c>
      <c r="B74" s="3">
        <v>525205.6451612903</v>
      </c>
      <c r="C74" s="16">
        <f t="shared" si="5"/>
        <v>13.171545169946482</v>
      </c>
      <c r="D74" s="22">
        <f t="shared" si="6"/>
        <v>0.15927571533922702</v>
      </c>
      <c r="E74" s="15">
        <f>+theta_1*F73</f>
        <v>-1.5036244249938613E-3</v>
      </c>
      <c r="F74" s="15">
        <f t="shared" si="8"/>
        <v>0.16077933976422087</v>
      </c>
      <c r="G74" s="15">
        <f t="shared" si="7"/>
        <v>2.5849996095018774E-2</v>
      </c>
      <c r="H74" s="26">
        <f t="shared" si="9"/>
        <v>447875.99849750544</v>
      </c>
    </row>
    <row r="75" spans="1:8" ht="15" x14ac:dyDescent="0.4">
      <c r="A75" s="2">
        <v>38749</v>
      </c>
      <c r="B75" s="3">
        <v>476200.89285714284</v>
      </c>
      <c r="C75" s="16">
        <f t="shared" si="5"/>
        <v>13.073595087995642</v>
      </c>
      <c r="D75" s="22">
        <f t="shared" si="6"/>
        <v>-9.7950081950839873E-2</v>
      </c>
      <c r="E75" s="15">
        <f>+theta_1*F74</f>
        <v>2.3634562945340467E-2</v>
      </c>
      <c r="F75" s="15">
        <f t="shared" si="8"/>
        <v>-0.12158464489618034</v>
      </c>
      <c r="G75" s="15">
        <f t="shared" si="7"/>
        <v>1.4782825874530272E-2</v>
      </c>
      <c r="H75" s="26">
        <f t="shared" si="9"/>
        <v>525206.66907736298</v>
      </c>
    </row>
    <row r="76" spans="1:8" ht="15" x14ac:dyDescent="0.4">
      <c r="A76" s="2">
        <v>38777</v>
      </c>
      <c r="B76" s="3">
        <v>445254.03225806454</v>
      </c>
      <c r="C76" s="16">
        <f t="shared" si="5"/>
        <v>13.006400257277244</v>
      </c>
      <c r="D76" s="22">
        <f t="shared" si="6"/>
        <v>-6.7194830718397824E-2</v>
      </c>
      <c r="E76" s="15">
        <f>+theta_1*F75</f>
        <v>-1.7872942799738511E-2</v>
      </c>
      <c r="F76" s="15">
        <f t="shared" si="8"/>
        <v>-4.932188791865931E-2</v>
      </c>
      <c r="G76" s="15">
        <f t="shared" si="7"/>
        <v>2.4326486278607911E-3</v>
      </c>
      <c r="H76" s="26">
        <f t="shared" si="9"/>
        <v>476201.87514297373</v>
      </c>
    </row>
    <row r="77" spans="1:8" ht="15" x14ac:dyDescent="0.4">
      <c r="A77" s="2">
        <v>38808</v>
      </c>
      <c r="B77" s="3">
        <v>467945.83333333331</v>
      </c>
      <c r="C77" s="16">
        <f t="shared" si="5"/>
        <v>13.056107827460567</v>
      </c>
      <c r="D77" s="22">
        <f t="shared" si="6"/>
        <v>4.9707570183322503E-2</v>
      </c>
      <c r="E77" s="15">
        <f>+theta_1*F76</f>
        <v>-7.2503175240429185E-3</v>
      </c>
      <c r="F77" s="15">
        <f t="shared" si="8"/>
        <v>5.6957887707365422E-2</v>
      </c>
      <c r="G77" s="15">
        <f t="shared" si="7"/>
        <v>3.2442009720848488E-3</v>
      </c>
      <c r="H77" s="26">
        <f t="shared" si="9"/>
        <v>445255.02503396716</v>
      </c>
    </row>
    <row r="78" spans="1:8" ht="15" x14ac:dyDescent="0.4">
      <c r="A78" s="2">
        <v>38838</v>
      </c>
      <c r="B78" s="3">
        <v>457887.09677419357</v>
      </c>
      <c r="C78" s="16">
        <f t="shared" si="5"/>
        <v>13.034377919113387</v>
      </c>
      <c r="D78" s="22">
        <f t="shared" si="6"/>
        <v>-2.1729908347179361E-2</v>
      </c>
      <c r="E78" s="15">
        <f>+theta_1*F77</f>
        <v>8.3728094929827173E-3</v>
      </c>
      <c r="F78" s="15">
        <f t="shared" si="8"/>
        <v>-3.010271784016208E-2</v>
      </c>
      <c r="G78" s="15">
        <f t="shared" si="7"/>
        <v>9.0617362136441231E-4</v>
      </c>
      <c r="H78" s="26">
        <f t="shared" si="9"/>
        <v>467946.8417412928</v>
      </c>
    </row>
    <row r="79" spans="1:8" ht="15" x14ac:dyDescent="0.4">
      <c r="A79" s="2">
        <v>38869</v>
      </c>
      <c r="B79" s="3">
        <v>449379.16666666669</v>
      </c>
      <c r="C79" s="16">
        <f t="shared" si="5"/>
        <v>13.015622279551691</v>
      </c>
      <c r="D79" s="22">
        <f t="shared" si="6"/>
        <v>-1.8755639561696569E-2</v>
      </c>
      <c r="E79" s="15">
        <f>+theta_1*F78</f>
        <v>-4.4250995225038258E-3</v>
      </c>
      <c r="F79" s="15">
        <f t="shared" si="8"/>
        <v>-1.4330540039192742E-2</v>
      </c>
      <c r="G79" s="15">
        <f t="shared" si="7"/>
        <v>2.0536437781490632E-4</v>
      </c>
      <c r="H79" s="26">
        <f t="shared" si="9"/>
        <v>457888.09235887037</v>
      </c>
    </row>
    <row r="80" spans="1:8" ht="15" x14ac:dyDescent="0.4">
      <c r="A80" s="2">
        <v>38899</v>
      </c>
      <c r="B80" s="3">
        <v>451754.03225806454</v>
      </c>
      <c r="C80" s="16">
        <f t="shared" si="5"/>
        <v>13.020893134276431</v>
      </c>
      <c r="D80" s="22">
        <f t="shared" si="6"/>
        <v>5.2708547247402038E-3</v>
      </c>
      <c r="E80" s="15">
        <f>+theta_1*F79</f>
        <v>-2.1065893857613329E-3</v>
      </c>
      <c r="F80" s="15">
        <f t="shared" si="8"/>
        <v>7.3774441105015371E-3</v>
      </c>
      <c r="G80" s="15">
        <f t="shared" si="7"/>
        <v>5.4426681603573818E-5</v>
      </c>
      <c r="H80" s="26">
        <f t="shared" si="9"/>
        <v>449380.16456229461</v>
      </c>
    </row>
    <row r="81" spans="1:8" ht="15" x14ac:dyDescent="0.4">
      <c r="A81" s="2">
        <v>38930</v>
      </c>
      <c r="B81" s="3">
        <v>461024.19354838709</v>
      </c>
      <c r="C81" s="16">
        <f t="shared" si="5"/>
        <v>13.041205801183912</v>
      </c>
      <c r="D81" s="22">
        <f t="shared" si="6"/>
        <v>2.0312666907480903E-2</v>
      </c>
      <c r="E81" s="15">
        <f>+theta_1*F80</f>
        <v>1.0844842842437259E-3</v>
      </c>
      <c r="F81" s="15">
        <f t="shared" si="8"/>
        <v>1.9228182623237177E-2</v>
      </c>
      <c r="G81" s="15">
        <f t="shared" si="7"/>
        <v>3.6972300699256015E-4</v>
      </c>
      <c r="H81" s="26">
        <f t="shared" si="9"/>
        <v>451755.03334313707</v>
      </c>
    </row>
    <row r="82" spans="1:8" ht="15" x14ac:dyDescent="0.4">
      <c r="A82" s="2">
        <v>38961</v>
      </c>
      <c r="B82" s="3">
        <v>441820.83333333331</v>
      </c>
      <c r="C82" s="16">
        <f t="shared" si="5"/>
        <v>12.99865972443204</v>
      </c>
      <c r="D82" s="22">
        <f t="shared" si="6"/>
        <v>-4.2546076751872164E-2</v>
      </c>
      <c r="E82" s="15">
        <f>+theta_1*F81</f>
        <v>2.8265428456158647E-3</v>
      </c>
      <c r="F82" s="15">
        <f t="shared" si="8"/>
        <v>-4.5372619597488027E-2</v>
      </c>
      <c r="G82" s="15">
        <f t="shared" si="7"/>
        <v>2.0586746091383547E-3</v>
      </c>
      <c r="H82" s="26">
        <f t="shared" si="9"/>
        <v>461025.19637892838</v>
      </c>
    </row>
    <row r="83" spans="1:8" ht="15" x14ac:dyDescent="0.4">
      <c r="A83" s="2">
        <v>38991</v>
      </c>
      <c r="B83" s="3">
        <v>429120.96774193546</v>
      </c>
      <c r="C83" s="16">
        <f t="shared" si="5"/>
        <v>12.969494134250796</v>
      </c>
      <c r="D83" s="22">
        <f t="shared" si="6"/>
        <v>-2.9165590181243317E-2</v>
      </c>
      <c r="E83" s="15">
        <f>+theta_1*F82</f>
        <v>-6.6697750808307399E-3</v>
      </c>
      <c r="F83" s="15">
        <f t="shared" si="8"/>
        <v>-2.2495815100412576E-2</v>
      </c>
      <c r="G83" s="15">
        <f t="shared" si="7"/>
        <v>5.0606169703195053E-4</v>
      </c>
      <c r="H83" s="26">
        <f t="shared" si="9"/>
        <v>441821.82668575179</v>
      </c>
    </row>
    <row r="84" spans="1:8" ht="15" x14ac:dyDescent="0.4">
      <c r="A84" s="2">
        <v>39022</v>
      </c>
      <c r="B84" s="3">
        <v>475658.33333333331</v>
      </c>
      <c r="C84" s="16">
        <f t="shared" si="5"/>
        <v>13.072455088366201</v>
      </c>
      <c r="D84" s="22">
        <f t="shared" si="6"/>
        <v>0.10296095411540485</v>
      </c>
      <c r="E84" s="15">
        <f>+theta_1*F83</f>
        <v>-3.3068848197606486E-3</v>
      </c>
      <c r="F84" s="15">
        <f t="shared" si="8"/>
        <v>0.10626783893516549</v>
      </c>
      <c r="G84" s="15">
        <f t="shared" si="7"/>
        <v>1.1292853591950274E-2</v>
      </c>
      <c r="H84" s="26">
        <f t="shared" si="9"/>
        <v>429121.96444051235</v>
      </c>
    </row>
    <row r="85" spans="1:8" ht="15.5" thickBot="1" x14ac:dyDescent="0.45">
      <c r="A85" s="4">
        <v>39052</v>
      </c>
      <c r="B85" s="5">
        <v>509866.93548387097</v>
      </c>
      <c r="C85" s="16">
        <f t="shared" si="5"/>
        <v>13.14190505984142</v>
      </c>
      <c r="D85" s="22">
        <f t="shared" si="6"/>
        <v>6.944997147521903E-2</v>
      </c>
      <c r="E85" s="15">
        <f>+theta_1*F84</f>
        <v>1.5621372323469326E-2</v>
      </c>
      <c r="F85" s="15">
        <f t="shared" si="8"/>
        <v>5.3828599151749701E-2</v>
      </c>
      <c r="G85" s="15">
        <f t="shared" si="7"/>
        <v>2.8975180866397487E-3</v>
      </c>
      <c r="H85" s="26">
        <f t="shared" si="9"/>
        <v>475659.3490773571</v>
      </c>
    </row>
    <row r="86" spans="1:8" ht="15" x14ac:dyDescent="0.4">
      <c r="A86" s="2">
        <v>39083</v>
      </c>
      <c r="B86" s="3">
        <v>477403.22580645164</v>
      </c>
      <c r="C86" s="16">
        <f t="shared" si="5"/>
        <v>13.076116749894728</v>
      </c>
      <c r="D86" s="22">
        <f t="shared" si="6"/>
        <v>-6.5788309946691825E-2</v>
      </c>
      <c r="E86" s="15">
        <f>+theta_1*F85</f>
        <v>7.9128040753072056E-3</v>
      </c>
      <c r="F86" s="15">
        <f t="shared" si="8"/>
        <v>-7.3701114021999026E-2</v>
      </c>
      <c r="G86" s="15">
        <f t="shared" si="7"/>
        <v>5.4318542080837012E-3</v>
      </c>
      <c r="H86" s="26">
        <f t="shared" si="9"/>
        <v>509867.943428064</v>
      </c>
    </row>
    <row r="87" spans="1:8" ht="15" x14ac:dyDescent="0.4">
      <c r="A87" s="2">
        <v>39114</v>
      </c>
      <c r="B87" s="3">
        <v>471285.71428571426</v>
      </c>
      <c r="C87" s="16">
        <f t="shared" si="5"/>
        <v>13.063219801155405</v>
      </c>
      <c r="D87" s="22">
        <f t="shared" si="6"/>
        <v>-1.2896948739323122E-2</v>
      </c>
      <c r="E87" s="15">
        <f>+theta_1*F86</f>
        <v>-1.0834063761233857E-2</v>
      </c>
      <c r="F87" s="15">
        <f t="shared" si="8"/>
        <v>-2.062884978089265E-3</v>
      </c>
      <c r="G87" s="15">
        <f t="shared" si="7"/>
        <v>4.2554944328263479E-6</v>
      </c>
      <c r="H87" s="26">
        <f t="shared" si="9"/>
        <v>477404.21503086499</v>
      </c>
    </row>
    <row r="88" spans="1:8" ht="15" x14ac:dyDescent="0.4">
      <c r="A88" s="2">
        <v>39142</v>
      </c>
      <c r="B88" s="3">
        <v>440387.09677419357</v>
      </c>
      <c r="C88" s="16">
        <f t="shared" si="5"/>
        <v>12.995409384523589</v>
      </c>
      <c r="D88" s="22">
        <f t="shared" si="6"/>
        <v>-6.781041663181675E-2</v>
      </c>
      <c r="E88" s="15">
        <f>+theta_1*F87</f>
        <v>-3.0324409177912194E-4</v>
      </c>
      <c r="F88" s="15">
        <f t="shared" si="8"/>
        <v>-6.750717254003763E-2</v>
      </c>
      <c r="G88" s="15">
        <f t="shared" si="7"/>
        <v>4.5572183443504102E-3</v>
      </c>
      <c r="H88" s="26">
        <f t="shared" si="9"/>
        <v>471286.71398251614</v>
      </c>
    </row>
    <row r="89" spans="1:8" ht="15" x14ac:dyDescent="0.4">
      <c r="A89" s="2">
        <v>39173</v>
      </c>
      <c r="B89" s="3">
        <v>424708.33333333331</v>
      </c>
      <c r="C89" s="16">
        <f t="shared" si="5"/>
        <v>12.959157937802605</v>
      </c>
      <c r="D89" s="22">
        <f t="shared" si="6"/>
        <v>-3.6251446720983793E-2</v>
      </c>
      <c r="E89" s="15">
        <f>+theta_1*F88</f>
        <v>-9.9235543633855311E-3</v>
      </c>
      <c r="F89" s="15">
        <f t="shared" si="8"/>
        <v>-2.6327892357598262E-2</v>
      </c>
      <c r="G89" s="15">
        <f t="shared" si="7"/>
        <v>6.9315791599328103E-4</v>
      </c>
      <c r="H89" s="26">
        <f t="shared" si="9"/>
        <v>440388.08689971518</v>
      </c>
    </row>
    <row r="90" spans="1:8" ht="15" x14ac:dyDescent="0.4">
      <c r="A90" s="2">
        <v>39203</v>
      </c>
      <c r="B90" s="3">
        <v>407157.25806451612</v>
      </c>
      <c r="C90" s="16">
        <f t="shared" si="5"/>
        <v>12.916954773248769</v>
      </c>
      <c r="D90" s="22">
        <f t="shared" si="6"/>
        <v>-4.2203164553836103E-2</v>
      </c>
      <c r="E90" s="15">
        <f>+theta_1*F89</f>
        <v>-3.8702001765669445E-3</v>
      </c>
      <c r="F90" s="15">
        <f t="shared" si="8"/>
        <v>-3.8332964377269158E-2</v>
      </c>
      <c r="G90" s="15">
        <f t="shared" si="7"/>
        <v>1.4694161579489862E-3</v>
      </c>
      <c r="H90" s="26">
        <f t="shared" si="9"/>
        <v>424709.32947061269</v>
      </c>
    </row>
    <row r="91" spans="1:8" ht="15" x14ac:dyDescent="0.4">
      <c r="A91" s="2">
        <v>39234</v>
      </c>
      <c r="B91" s="3">
        <v>425562.5</v>
      </c>
      <c r="C91" s="16">
        <f t="shared" si="5"/>
        <v>12.961167102225323</v>
      </c>
      <c r="D91" s="22">
        <f t="shared" si="6"/>
        <v>4.421232897655436E-2</v>
      </c>
      <c r="E91" s="15">
        <f>+theta_1*F90</f>
        <v>-5.634945763458566E-3</v>
      </c>
      <c r="F91" s="15">
        <f t="shared" si="8"/>
        <v>4.9847274740012923E-2</v>
      </c>
      <c r="G91" s="15">
        <f t="shared" si="7"/>
        <v>2.4847507990063303E-3</v>
      </c>
      <c r="H91" s="26">
        <f t="shared" si="9"/>
        <v>407158.25244541687</v>
      </c>
    </row>
    <row r="92" spans="1:8" ht="15" x14ac:dyDescent="0.4">
      <c r="A92" s="2">
        <v>39264</v>
      </c>
      <c r="B92" s="3">
        <v>417870.96774193546</v>
      </c>
      <c r="C92" s="16">
        <f t="shared" si="5"/>
        <v>12.942927974239852</v>
      </c>
      <c r="D92" s="22">
        <f t="shared" si="6"/>
        <v>-1.823912798547056E-2</v>
      </c>
      <c r="E92" s="15">
        <f>+theta_1*F91</f>
        <v>7.3275493867818991E-3</v>
      </c>
      <c r="F92" s="15">
        <f t="shared" si="8"/>
        <v>-2.5566677372252461E-2</v>
      </c>
      <c r="G92" s="15">
        <f t="shared" si="7"/>
        <v>6.5365499185684604E-4</v>
      </c>
      <c r="H92" s="26">
        <f t="shared" si="9"/>
        <v>425563.50735446159</v>
      </c>
    </row>
    <row r="93" spans="1:8" ht="15" x14ac:dyDescent="0.4">
      <c r="A93" s="2">
        <v>39295</v>
      </c>
      <c r="B93" s="3">
        <v>449963.70967741933</v>
      </c>
      <c r="C93" s="16">
        <f t="shared" si="5"/>
        <v>13.016922213333217</v>
      </c>
      <c r="D93" s="22">
        <f t="shared" si="6"/>
        <v>7.3994239093364556E-2</v>
      </c>
      <c r="E93" s="15">
        <f>+theta_1*F92</f>
        <v>-3.7583015737211113E-3</v>
      </c>
      <c r="F93" s="15">
        <f t="shared" si="8"/>
        <v>7.7752540667085673E-2</v>
      </c>
      <c r="G93" s="15">
        <f t="shared" si="7"/>
        <v>6.0454575801868115E-3</v>
      </c>
      <c r="H93" s="26">
        <f t="shared" si="9"/>
        <v>417871.96399068745</v>
      </c>
    </row>
    <row r="94" spans="1:8" ht="15" x14ac:dyDescent="0.4">
      <c r="A94" s="2">
        <v>39326</v>
      </c>
      <c r="B94" s="3">
        <v>483641.66666666669</v>
      </c>
      <c r="C94" s="16">
        <f t="shared" si="5"/>
        <v>13.089099553371623</v>
      </c>
      <c r="D94" s="22">
        <f t="shared" si="6"/>
        <v>7.2177340038406257E-2</v>
      </c>
      <c r="E94" s="15">
        <f>+theta_1*F93</f>
        <v>1.1429623478061594E-2</v>
      </c>
      <c r="F94" s="15">
        <f t="shared" si="8"/>
        <v>6.0747716560344667E-2</v>
      </c>
      <c r="G94" s="15">
        <f t="shared" si="7"/>
        <v>3.6902850672959737E-3</v>
      </c>
      <c r="H94" s="26">
        <f t="shared" si="9"/>
        <v>449964.72117261053</v>
      </c>
    </row>
    <row r="95" spans="1:8" ht="15" x14ac:dyDescent="0.4">
      <c r="A95" s="2">
        <v>39356</v>
      </c>
      <c r="B95" s="3">
        <v>496407.25806451612</v>
      </c>
      <c r="C95" s="16">
        <f t="shared" si="5"/>
        <v>13.115151953608832</v>
      </c>
      <c r="D95" s="22">
        <f t="shared" si="6"/>
        <v>2.6052400237208673E-2</v>
      </c>
      <c r="E95" s="15">
        <f>+theta_1*F94</f>
        <v>8.9299143343706654E-3</v>
      </c>
      <c r="F95" s="15">
        <f t="shared" si="8"/>
        <v>1.7122485902838006E-2</v>
      </c>
      <c r="G95" s="15">
        <f t="shared" si="7"/>
        <v>2.9317952349288621E-4</v>
      </c>
      <c r="H95" s="26">
        <f t="shared" si="9"/>
        <v>483642.67563657166</v>
      </c>
    </row>
    <row r="96" spans="1:8" ht="15" x14ac:dyDescent="0.4">
      <c r="A96" s="2">
        <v>39387</v>
      </c>
      <c r="B96" s="3">
        <v>489550</v>
      </c>
      <c r="C96" s="16">
        <f t="shared" si="5"/>
        <v>13.101241880782217</v>
      </c>
      <c r="D96" s="22">
        <f t="shared" si="6"/>
        <v>-1.391007282661505E-2</v>
      </c>
      <c r="E96" s="15">
        <f>+theta_1*F95</f>
        <v>2.5170054277171869E-3</v>
      </c>
      <c r="F96" s="15">
        <f t="shared" si="8"/>
        <v>-1.6427078254332237E-2</v>
      </c>
      <c r="G96" s="15">
        <f t="shared" si="7"/>
        <v>2.6984889997395506E-4</v>
      </c>
      <c r="H96" s="26">
        <f t="shared" si="9"/>
        <v>496408.26058469189</v>
      </c>
    </row>
    <row r="97" spans="1:8" ht="15.5" thickBot="1" x14ac:dyDescent="0.45">
      <c r="A97" s="4">
        <v>39417</v>
      </c>
      <c r="B97" s="5">
        <v>505612.90322580643</v>
      </c>
      <c r="C97" s="16">
        <f t="shared" si="5"/>
        <v>13.1335266421098</v>
      </c>
      <c r="D97" s="22">
        <f t="shared" si="6"/>
        <v>3.2284761327582956E-2</v>
      </c>
      <c r="E97" s="15">
        <f>+theta_1*F96</f>
        <v>-2.4147805033868388E-3</v>
      </c>
      <c r="F97" s="15">
        <f t="shared" si="8"/>
        <v>3.4699541830969793E-2</v>
      </c>
      <c r="G97" s="15">
        <f t="shared" si="7"/>
        <v>1.2040582032792225E-3</v>
      </c>
      <c r="H97" s="26">
        <f t="shared" si="9"/>
        <v>489550.99758813274</v>
      </c>
    </row>
    <row r="98" spans="1:8" ht="15" x14ac:dyDescent="0.4">
      <c r="A98" s="2">
        <v>39448</v>
      </c>
      <c r="B98" s="3">
        <v>501520.16129032261</v>
      </c>
      <c r="C98" s="16">
        <f t="shared" si="5"/>
        <v>13.12539908755077</v>
      </c>
      <c r="D98" s="22">
        <f t="shared" si="6"/>
        <v>-8.1275545590298037E-3</v>
      </c>
      <c r="E98" s="15">
        <f>+theta_1*F97</f>
        <v>5.1008326491525594E-3</v>
      </c>
      <c r="F98" s="15">
        <f t="shared" si="8"/>
        <v>-1.3228387208182363E-2</v>
      </c>
      <c r="G98" s="15">
        <f t="shared" si="7"/>
        <v>1.7499022812960278E-4</v>
      </c>
      <c r="H98" s="26">
        <f t="shared" si="9"/>
        <v>505613.90833967045</v>
      </c>
    </row>
    <row r="99" spans="1:8" ht="15" x14ac:dyDescent="0.4">
      <c r="A99" s="2">
        <v>39479</v>
      </c>
      <c r="B99" s="3">
        <v>544293.10344827583</v>
      </c>
      <c r="C99" s="16">
        <f t="shared" si="5"/>
        <v>13.20724317384464</v>
      </c>
      <c r="D99" s="22">
        <f t="shared" si="6"/>
        <v>8.1844086293870077E-2</v>
      </c>
      <c r="E99" s="15">
        <f>+theta_1*F98</f>
        <v>-1.9445729196028072E-3</v>
      </c>
      <c r="F99" s="15">
        <f t="shared" si="8"/>
        <v>8.378865921347288E-2</v>
      </c>
      <c r="G99" s="15">
        <f t="shared" si="7"/>
        <v>7.0205394127914938E-3</v>
      </c>
      <c r="H99" s="26">
        <f t="shared" si="9"/>
        <v>501521.15934763913</v>
      </c>
    </row>
    <row r="100" spans="1:8" ht="15" x14ac:dyDescent="0.4">
      <c r="A100" s="2">
        <v>39508</v>
      </c>
      <c r="B100" s="3">
        <v>494048.38709677418</v>
      </c>
      <c r="C100" s="16">
        <f t="shared" si="5"/>
        <v>13.110388740961923</v>
      </c>
      <c r="D100" s="22">
        <f t="shared" si="6"/>
        <v>-9.6854432882716779E-2</v>
      </c>
      <c r="E100" s="15">
        <f>+theta_1*F99</f>
        <v>1.2316932904380512E-2</v>
      </c>
      <c r="F100" s="15">
        <f t="shared" si="8"/>
        <v>-0.1091713657870973</v>
      </c>
      <c r="G100" s="15">
        <f t="shared" si="7"/>
        <v>1.1918387107820198E-2</v>
      </c>
      <c r="H100" s="26">
        <f t="shared" si="9"/>
        <v>544294.1158413745</v>
      </c>
    </row>
    <row r="101" spans="1:8" ht="15" x14ac:dyDescent="0.4">
      <c r="A101" s="2">
        <v>39539</v>
      </c>
      <c r="B101" s="3">
        <v>439908.33333333331</v>
      </c>
      <c r="C101" s="16">
        <f t="shared" si="5"/>
        <v>12.994321650856707</v>
      </c>
      <c r="D101" s="22">
        <f t="shared" si="6"/>
        <v>-0.11606709010521676</v>
      </c>
      <c r="E101" s="15">
        <f>+theta_1*F100</f>
        <v>-1.60481907707033E-2</v>
      </c>
      <c r="F101" s="15">
        <f t="shared" si="8"/>
        <v>-0.10001889933451347</v>
      </c>
      <c r="G101" s="15">
        <f t="shared" si="7"/>
        <v>1.0003780224087539E-2</v>
      </c>
      <c r="H101" s="26">
        <f t="shared" si="9"/>
        <v>494049.37117666955</v>
      </c>
    </row>
    <row r="102" spans="1:8" ht="15" x14ac:dyDescent="0.4">
      <c r="A102" s="2">
        <v>39569</v>
      </c>
      <c r="B102" s="3">
        <v>435076.61290322582</v>
      </c>
      <c r="C102" s="16">
        <f t="shared" si="5"/>
        <v>12.983277416179842</v>
      </c>
      <c r="D102" s="22">
        <f t="shared" si="6"/>
        <v>-1.1044234676864662E-2</v>
      </c>
      <c r="E102" s="15">
        <f>+theta_1*F101</f>
        <v>-1.4702778202173479E-2</v>
      </c>
      <c r="F102" s="15">
        <f t="shared" si="8"/>
        <v>3.6585435253088175E-3</v>
      </c>
      <c r="G102" s="15">
        <f t="shared" si="7"/>
        <v>1.3384940726579071E-5</v>
      </c>
      <c r="H102" s="26">
        <f t="shared" si="9"/>
        <v>439909.31873811316</v>
      </c>
    </row>
    <row r="103" spans="1:8" ht="15" x14ac:dyDescent="0.4">
      <c r="A103" s="2">
        <v>39600</v>
      </c>
      <c r="B103" s="3">
        <v>455125</v>
      </c>
      <c r="C103" s="16">
        <f t="shared" si="5"/>
        <v>13.028327385477734</v>
      </c>
      <c r="D103" s="22">
        <f t="shared" si="6"/>
        <v>4.5049969297892289E-2</v>
      </c>
      <c r="E103" s="15">
        <f>+theta_1*F102</f>
        <v>5.378058982203961E-4</v>
      </c>
      <c r="F103" s="15">
        <f t="shared" si="8"/>
        <v>4.4512163399671893E-2</v>
      </c>
      <c r="G103" s="15">
        <f t="shared" si="7"/>
        <v>1.98133269051909E-3</v>
      </c>
      <c r="H103" s="26">
        <f t="shared" si="9"/>
        <v>435077.61344117636</v>
      </c>
    </row>
    <row r="104" spans="1:8" ht="15" x14ac:dyDescent="0.4">
      <c r="A104" s="2">
        <v>39630</v>
      </c>
      <c r="B104" s="3">
        <v>463806.45161290321</v>
      </c>
      <c r="C104" s="16">
        <f t="shared" si="5"/>
        <v>13.047222614040807</v>
      </c>
      <c r="D104" s="22">
        <f t="shared" si="6"/>
        <v>1.8895228563073019E-2</v>
      </c>
      <c r="E104" s="15">
        <f>+theta_1*F103</f>
        <v>6.5432880197517683E-3</v>
      </c>
      <c r="F104" s="15">
        <f t="shared" si="8"/>
        <v>1.2351940543321251E-2</v>
      </c>
      <c r="G104" s="15">
        <f t="shared" si="7"/>
        <v>1.525704351857433E-4</v>
      </c>
      <c r="H104" s="26">
        <f t="shared" si="9"/>
        <v>455126.00656474207</v>
      </c>
    </row>
    <row r="105" spans="1:8" ht="15" x14ac:dyDescent="0.4">
      <c r="A105" s="2">
        <v>39661</v>
      </c>
      <c r="B105" s="3">
        <v>499935.48387096776</v>
      </c>
      <c r="C105" s="16">
        <f t="shared" si="5"/>
        <v>13.122234336820886</v>
      </c>
      <c r="D105" s="22">
        <f t="shared" si="6"/>
        <v>7.5011722780079282E-2</v>
      </c>
      <c r="E105" s="15">
        <f>+theta_1*F104</f>
        <v>1.8157352598682239E-3</v>
      </c>
      <c r="F105" s="15">
        <f t="shared" si="8"/>
        <v>7.3195987520211059E-2</v>
      </c>
      <c r="G105" s="15">
        <f t="shared" si="7"/>
        <v>5.3576525890588929E-3</v>
      </c>
      <c r="H105" s="26">
        <f t="shared" si="9"/>
        <v>463807.45343028789</v>
      </c>
    </row>
    <row r="106" spans="1:8" ht="15" x14ac:dyDescent="0.4">
      <c r="A106" s="2">
        <v>39692</v>
      </c>
      <c r="B106" s="3">
        <v>542379.16666666663</v>
      </c>
      <c r="C106" s="16">
        <f t="shared" si="5"/>
        <v>13.203720605332801</v>
      </c>
      <c r="D106" s="22">
        <f t="shared" si="6"/>
        <v>8.1486268511914872E-2</v>
      </c>
      <c r="E106" s="15">
        <f>+theta_1*F105</f>
        <v>1.0759810165471026E-2</v>
      </c>
      <c r="F106" s="15">
        <f t="shared" si="8"/>
        <v>7.0726458346443852E-2</v>
      </c>
      <c r="G106" s="15">
        <f t="shared" si="7"/>
        <v>5.0022319102312569E-3</v>
      </c>
      <c r="H106" s="26">
        <f t="shared" si="9"/>
        <v>499936.49468887283</v>
      </c>
    </row>
    <row r="107" spans="1:8" ht="15" x14ac:dyDescent="0.4">
      <c r="A107" s="2">
        <v>39722</v>
      </c>
      <c r="B107" s="3">
        <v>515869.3548387097</v>
      </c>
      <c r="C107" s="16">
        <f t="shared" si="5"/>
        <v>13.153608824109057</v>
      </c>
      <c r="D107" s="22">
        <f t="shared" si="6"/>
        <v>-5.01117812237446E-2</v>
      </c>
      <c r="E107" s="15">
        <f>+theta_1*F106</f>
        <v>1.0396789376927246E-2</v>
      </c>
      <c r="F107" s="15">
        <f t="shared" si="8"/>
        <v>-6.0508570600671843E-2</v>
      </c>
      <c r="G107" s="15">
        <f t="shared" si="7"/>
        <v>3.6612871161364889E-3</v>
      </c>
      <c r="H107" s="26">
        <f t="shared" si="9"/>
        <v>542380.17711769044</v>
      </c>
    </row>
    <row r="108" spans="1:8" ht="15" x14ac:dyDescent="0.4">
      <c r="A108" s="2">
        <v>39753</v>
      </c>
      <c r="B108" s="3">
        <v>523920.83333333331</v>
      </c>
      <c r="C108" s="16">
        <f t="shared" si="5"/>
        <v>13.169095870464295</v>
      </c>
      <c r="D108" s="22">
        <f t="shared" si="6"/>
        <v>1.5487046355238121E-2</v>
      </c>
      <c r="E108" s="15">
        <f>+theta_1*F107</f>
        <v>-8.8947598782987605E-3</v>
      </c>
      <c r="F108" s="15">
        <f t="shared" si="8"/>
        <v>2.4381806233536883E-2</v>
      </c>
      <c r="G108" s="15">
        <f t="shared" si="7"/>
        <v>5.9447247520973807E-4</v>
      </c>
      <c r="H108" s="26">
        <f t="shared" si="9"/>
        <v>515870.34598339116</v>
      </c>
    </row>
    <row r="109" spans="1:8" ht="15.5" thickBot="1" x14ac:dyDescent="0.45">
      <c r="A109" s="4">
        <v>39783</v>
      </c>
      <c r="B109" s="5">
        <v>509229.83870967739</v>
      </c>
      <c r="C109" s="16">
        <f t="shared" si="5"/>
        <v>13.140654743142704</v>
      </c>
      <c r="D109" s="22">
        <f t="shared" si="6"/>
        <v>-2.8441127321590542E-2</v>
      </c>
      <c r="E109" s="15">
        <f>+theta_1*F108</f>
        <v>3.5841255163299216E-3</v>
      </c>
      <c r="F109" s="15">
        <f t="shared" si="8"/>
        <v>-3.2025252837920466E-2</v>
      </c>
      <c r="G109" s="15">
        <f t="shared" si="7"/>
        <v>1.025616819332733E-3</v>
      </c>
      <c r="H109" s="26">
        <f t="shared" si="9"/>
        <v>523921.83692388947</v>
      </c>
    </row>
    <row r="110" spans="1:8" ht="15" x14ac:dyDescent="0.4">
      <c r="A110" s="6">
        <v>39814</v>
      </c>
      <c r="B110" s="3">
        <v>570741.93548387091</v>
      </c>
      <c r="C110" s="16">
        <f t="shared" si="5"/>
        <v>13.254692434609993</v>
      </c>
      <c r="D110" s="22">
        <f t="shared" si="6"/>
        <v>0.11403769146728848</v>
      </c>
      <c r="E110" s="15">
        <f>+theta_1*F109</f>
        <v>-4.7077121671743084E-3</v>
      </c>
      <c r="F110" s="15">
        <f t="shared" si="8"/>
        <v>0.11874540363446279</v>
      </c>
      <c r="G110" s="15">
        <f t="shared" si="7"/>
        <v>1.4100470884311489E-2</v>
      </c>
      <c r="H110" s="26">
        <f t="shared" si="9"/>
        <v>509230.83401302912</v>
      </c>
    </row>
    <row r="111" spans="1:8" ht="15" x14ac:dyDescent="0.4">
      <c r="A111" s="6">
        <v>39845</v>
      </c>
      <c r="B111" s="3">
        <v>638629.46428571432</v>
      </c>
      <c r="C111" s="16">
        <f t="shared" si="5"/>
        <v>13.367079697073672</v>
      </c>
      <c r="D111" s="22">
        <f t="shared" si="6"/>
        <v>0.11238726246367925</v>
      </c>
      <c r="E111" s="15">
        <f>+theta_1*F110</f>
        <v>1.745557433426603E-2</v>
      </c>
      <c r="F111" s="15">
        <f t="shared" si="8"/>
        <v>9.4931688129413216E-2</v>
      </c>
      <c r="G111" s="15">
        <f t="shared" si="7"/>
        <v>9.0120254111001746E-3</v>
      </c>
      <c r="H111" s="26">
        <f t="shared" si="9"/>
        <v>570742.95309268415</v>
      </c>
    </row>
    <row r="112" spans="1:8" ht="15" x14ac:dyDescent="0.4">
      <c r="A112" s="6">
        <v>39873</v>
      </c>
      <c r="B112" s="3">
        <v>660395.16129032255</v>
      </c>
      <c r="C112" s="16">
        <f t="shared" si="5"/>
        <v>13.400593664063537</v>
      </c>
      <c r="D112" s="22">
        <f t="shared" si="6"/>
        <v>3.3513966989865196E-2</v>
      </c>
      <c r="E112" s="15">
        <f>+theta_1*F111</f>
        <v>1.3954958155023742E-2</v>
      </c>
      <c r="F112" s="15">
        <f t="shared" si="8"/>
        <v>1.9559008834841456E-2</v>
      </c>
      <c r="G112" s="15">
        <f t="shared" si="7"/>
        <v>3.8255482660140609E-4</v>
      </c>
      <c r="H112" s="26">
        <f t="shared" si="9"/>
        <v>638630.47833849746</v>
      </c>
    </row>
    <row r="113" spans="1:8" ht="15" x14ac:dyDescent="0.4">
      <c r="A113" s="6">
        <v>39904</v>
      </c>
      <c r="B113" s="3">
        <v>765395.83333333337</v>
      </c>
      <c r="C113" s="16">
        <f t="shared" si="5"/>
        <v>13.548148408182247</v>
      </c>
      <c r="D113" s="22">
        <f t="shared" si="6"/>
        <v>0.14755474411870928</v>
      </c>
      <c r="E113" s="15">
        <f>+theta_1*F112</f>
        <v>2.875174298721694E-3</v>
      </c>
      <c r="F113" s="15">
        <f t="shared" si="8"/>
        <v>0.14467956981998759</v>
      </c>
      <c r="G113" s="15">
        <f t="shared" si="7"/>
        <v>2.0932177923296661E-2</v>
      </c>
      <c r="H113" s="26">
        <f t="shared" si="9"/>
        <v>660396.16416963411</v>
      </c>
    </row>
    <row r="114" spans="1:8" ht="15" x14ac:dyDescent="0.4">
      <c r="A114" s="6">
        <v>39934</v>
      </c>
      <c r="B114" s="3">
        <v>835197.58064516133</v>
      </c>
      <c r="C114" s="16">
        <f t="shared" si="5"/>
        <v>13.635423599369201</v>
      </c>
      <c r="D114" s="22">
        <f t="shared" si="6"/>
        <v>8.727519118695426E-2</v>
      </c>
      <c r="E114" s="15">
        <f>+theta_1*F113</f>
        <v>2.1267896763538175E-2</v>
      </c>
      <c r="F114" s="15">
        <f t="shared" si="8"/>
        <v>6.6007294423416088E-2</v>
      </c>
      <c r="G114" s="15">
        <f t="shared" si="7"/>
        <v>4.3569629170995368E-3</v>
      </c>
      <c r="H114" s="26">
        <f t="shared" si="9"/>
        <v>765396.85482900369</v>
      </c>
    </row>
    <row r="115" spans="1:8" ht="15" x14ac:dyDescent="0.4">
      <c r="A115" s="6">
        <v>39965</v>
      </c>
      <c r="B115" s="3">
        <v>666450</v>
      </c>
      <c r="C115" s="16">
        <f t="shared" si="5"/>
        <v>13.409720397032164</v>
      </c>
      <c r="D115" s="22">
        <f t="shared" si="6"/>
        <v>-0.22570320233703711</v>
      </c>
      <c r="E115" s="15">
        <f>+theta_1*F114</f>
        <v>9.7030722802421646E-3</v>
      </c>
      <c r="F115" s="15">
        <f t="shared" si="8"/>
        <v>-0.23540627461727928</v>
      </c>
      <c r="G115" s="15">
        <f t="shared" si="7"/>
        <v>5.5416114129185907E-2</v>
      </c>
      <c r="H115" s="26">
        <f t="shared" si="9"/>
        <v>835198.59039546107</v>
      </c>
    </row>
    <row r="116" spans="1:8" ht="15" x14ac:dyDescent="0.4">
      <c r="A116" s="6">
        <v>39995</v>
      </c>
      <c r="B116" s="3">
        <v>642282.25806451612</v>
      </c>
      <c r="C116" s="16">
        <f t="shared" si="5"/>
        <v>13.372783140358562</v>
      </c>
      <c r="D116" s="22">
        <f t="shared" si="6"/>
        <v>-3.6937256673601482E-2</v>
      </c>
      <c r="E116" s="15">
        <f>+theta_1*F115</f>
        <v>-3.460472236874005E-2</v>
      </c>
      <c r="F116" s="15">
        <f t="shared" si="8"/>
        <v>-2.3325343048614319E-3</v>
      </c>
      <c r="G116" s="15">
        <f t="shared" si="7"/>
        <v>5.4407162833554033E-6</v>
      </c>
      <c r="H116" s="26">
        <f t="shared" si="9"/>
        <v>666450.96598717396</v>
      </c>
    </row>
    <row r="117" spans="1:8" ht="15" x14ac:dyDescent="0.4">
      <c r="A117" s="6">
        <v>40026</v>
      </c>
      <c r="B117" s="3">
        <v>672516.12903225806</v>
      </c>
      <c r="C117" s="16">
        <f t="shared" si="5"/>
        <v>13.418781373861616</v>
      </c>
      <c r="D117" s="22">
        <f t="shared" si="6"/>
        <v>4.5998233503054209E-2</v>
      </c>
      <c r="E117" s="15">
        <f>+theta_1*F116</f>
        <v>-3.4288254281463046E-4</v>
      </c>
      <c r="F117" s="15">
        <f t="shared" si="8"/>
        <v>4.6341116045868838E-2</v>
      </c>
      <c r="G117" s="15">
        <f t="shared" si="7"/>
        <v>2.1474990363766822E-3</v>
      </c>
      <c r="H117" s="26">
        <f t="shared" si="9"/>
        <v>642283.25772169232</v>
      </c>
    </row>
    <row r="118" spans="1:8" ht="15" x14ac:dyDescent="0.4">
      <c r="A118" s="6">
        <v>40057</v>
      </c>
      <c r="B118" s="3">
        <v>613787.5</v>
      </c>
      <c r="C118" s="16">
        <f t="shared" si="5"/>
        <v>13.327404056020685</v>
      </c>
      <c r="D118" s="22">
        <f t="shared" si="6"/>
        <v>-9.1377317840931838E-2</v>
      </c>
      <c r="E118" s="15">
        <f>+theta_1*F117</f>
        <v>6.812144058742719E-3</v>
      </c>
      <c r="F118" s="15">
        <f t="shared" si="8"/>
        <v>-9.8189461899674563E-2</v>
      </c>
      <c r="G118" s="15">
        <f t="shared" si="7"/>
        <v>9.6411704281476433E-3</v>
      </c>
      <c r="H118" s="26">
        <f t="shared" si="9"/>
        <v>672517.13586765761</v>
      </c>
    </row>
    <row r="119" spans="1:8" ht="15" x14ac:dyDescent="0.4">
      <c r="A119" s="6">
        <v>40087</v>
      </c>
      <c r="B119" s="3">
        <v>565701.61290322582</v>
      </c>
      <c r="C119" s="16">
        <f t="shared" si="5"/>
        <v>13.245822032490743</v>
      </c>
      <c r="D119" s="22">
        <f t="shared" si="6"/>
        <v>-8.1582023529941594E-2</v>
      </c>
      <c r="E119" s="15">
        <f>+theta_1*F118</f>
        <v>-1.443385089925216E-2</v>
      </c>
      <c r="F119" s="15">
        <f t="shared" si="8"/>
        <v>-6.7148172630689437E-2</v>
      </c>
      <c r="G119" s="15">
        <f t="shared" si="7"/>
        <v>4.5088770876408699E-3</v>
      </c>
      <c r="H119" s="26">
        <f t="shared" si="9"/>
        <v>613788.48566981778</v>
      </c>
    </row>
    <row r="120" spans="1:8" ht="15" x14ac:dyDescent="0.4">
      <c r="A120" s="6">
        <v>40118</v>
      </c>
      <c r="B120" s="3">
        <v>591575</v>
      </c>
      <c r="C120" s="16">
        <f t="shared" si="5"/>
        <v>13.290543750643252</v>
      </c>
      <c r="D120" s="22">
        <f t="shared" si="6"/>
        <v>4.4721718152509027E-2</v>
      </c>
      <c r="E120" s="15">
        <f>+theta_1*F119</f>
        <v>-9.8707813767113465E-3</v>
      </c>
      <c r="F120" s="15">
        <f t="shared" si="8"/>
        <v>5.4592499529220372E-2</v>
      </c>
      <c r="G120" s="15">
        <f t="shared" si="7"/>
        <v>2.9803410048479264E-3</v>
      </c>
      <c r="H120" s="26">
        <f t="shared" si="9"/>
        <v>565702.60308100074</v>
      </c>
    </row>
    <row r="121" spans="1:8" ht="15.5" thickBot="1" x14ac:dyDescent="0.45">
      <c r="A121" s="4">
        <v>40148</v>
      </c>
      <c r="B121" s="5">
        <v>673116.93548387091</v>
      </c>
      <c r="C121" s="16">
        <f t="shared" si="5"/>
        <v>13.419674346109966</v>
      </c>
      <c r="D121" s="22">
        <f t="shared" si="6"/>
        <v>0.12913059546671413</v>
      </c>
      <c r="E121" s="15">
        <f>+theta_1*F120</f>
        <v>8.0250974307953943E-3</v>
      </c>
      <c r="F121" s="15">
        <f t="shared" si="8"/>
        <v>0.12110549803591873</v>
      </c>
      <c r="G121" s="15">
        <f t="shared" si="7"/>
        <v>1.4666541654527916E-2</v>
      </c>
      <c r="H121" s="26">
        <f t="shared" si="9"/>
        <v>591576.00805738487</v>
      </c>
    </row>
    <row r="122" spans="1:8" ht="15" x14ac:dyDescent="0.4">
      <c r="A122" s="7">
        <v>40179</v>
      </c>
      <c r="B122" s="8">
        <v>716729.83870967745</v>
      </c>
      <c r="C122" s="16">
        <f t="shared" si="5"/>
        <v>13.482454254587774</v>
      </c>
      <c r="D122" s="22">
        <f t="shared" si="6"/>
        <v>6.2779908477807567E-2</v>
      </c>
      <c r="E122" s="15">
        <f>+theta_1*F121</f>
        <v>1.7802508211280054E-2</v>
      </c>
      <c r="F122" s="15">
        <f t="shared" si="8"/>
        <v>4.4977400266527509E-2</v>
      </c>
      <c r="G122" s="15">
        <f t="shared" si="7"/>
        <v>2.0229665347354289E-3</v>
      </c>
      <c r="H122" s="26">
        <f t="shared" si="9"/>
        <v>673117.95344578836</v>
      </c>
    </row>
    <row r="123" spans="1:8" ht="15" x14ac:dyDescent="0.4">
      <c r="A123" s="2">
        <v>40210</v>
      </c>
      <c r="B123" s="3">
        <v>678531.25</v>
      </c>
      <c r="C123" s="16">
        <f t="shared" si="5"/>
        <v>13.427685814676183</v>
      </c>
      <c r="D123" s="22">
        <f t="shared" si="6"/>
        <v>-5.476843991159086E-2</v>
      </c>
      <c r="E123" s="15">
        <f>+theta_1*F122</f>
        <v>6.6116778391795434E-3</v>
      </c>
      <c r="F123" s="15">
        <f t="shared" si="8"/>
        <v>-6.1380117750770402E-2</v>
      </c>
      <c r="G123" s="15">
        <f t="shared" si="7"/>
        <v>3.7675188550984396E-3</v>
      </c>
      <c r="H123" s="26">
        <f t="shared" si="9"/>
        <v>716730.84534326068</v>
      </c>
    </row>
    <row r="124" spans="1:8" ht="15" x14ac:dyDescent="0.4">
      <c r="A124" s="2">
        <v>40238</v>
      </c>
      <c r="B124" s="3">
        <v>688281.45161290327</v>
      </c>
      <c r="C124" s="16">
        <f t="shared" si="5"/>
        <v>13.441953119909014</v>
      </c>
      <c r="D124" s="22">
        <f t="shared" si="6"/>
        <v>1.4267305232831262E-2</v>
      </c>
      <c r="E124" s="15">
        <f>+theta_1*F123</f>
        <v>-9.0228773093632489E-3</v>
      </c>
      <c r="F124" s="15">
        <f t="shared" si="8"/>
        <v>2.3290182542194511E-2</v>
      </c>
      <c r="G124" s="15">
        <f t="shared" si="7"/>
        <v>5.4243260284874198E-4</v>
      </c>
      <c r="H124" s="26">
        <f t="shared" si="9"/>
        <v>678532.24101770669</v>
      </c>
    </row>
    <row r="125" spans="1:8" ht="15" x14ac:dyDescent="0.4">
      <c r="A125" s="2">
        <v>40269</v>
      </c>
      <c r="B125" s="3">
        <v>660179.16666666663</v>
      </c>
      <c r="C125" s="16">
        <f t="shared" si="5"/>
        <v>13.400266541809213</v>
      </c>
      <c r="D125" s="22">
        <f t="shared" si="6"/>
        <v>-4.1686578099801253E-2</v>
      </c>
      <c r="E125" s="15">
        <f>+theta_1*F124</f>
        <v>3.4236568337025928E-3</v>
      </c>
      <c r="F125" s="15">
        <f t="shared" si="8"/>
        <v>-4.5110234933503843E-2</v>
      </c>
      <c r="G125" s="15">
        <f t="shared" si="7"/>
        <v>2.0349332957559103E-3</v>
      </c>
      <c r="H125" s="26">
        <f t="shared" si="9"/>
        <v>688282.45504242752</v>
      </c>
    </row>
    <row r="126" spans="1:8" ht="15" x14ac:dyDescent="0.4">
      <c r="A126" s="2">
        <v>40299</v>
      </c>
      <c r="B126" s="3">
        <v>676951.61290322582</v>
      </c>
      <c r="C126" s="16">
        <f t="shared" si="5"/>
        <v>13.425355076523603</v>
      </c>
      <c r="D126" s="22">
        <f t="shared" si="6"/>
        <v>2.508853471439032E-2</v>
      </c>
      <c r="E126" s="15">
        <f>+theta_1*F125</f>
        <v>-6.6312045352250647E-3</v>
      </c>
      <c r="F126" s="15">
        <f t="shared" si="8"/>
        <v>3.1719739249615388E-2</v>
      </c>
      <c r="G126" s="15">
        <f t="shared" si="7"/>
        <v>1.006141858063591E-3</v>
      </c>
      <c r="H126" s="26">
        <f t="shared" si="9"/>
        <v>660180.1600574</v>
      </c>
    </row>
    <row r="127" spans="1:8" ht="15" x14ac:dyDescent="0.4">
      <c r="A127" s="2">
        <v>40330</v>
      </c>
      <c r="B127" s="3">
        <v>750262.5</v>
      </c>
      <c r="C127" s="16">
        <f t="shared" si="5"/>
        <v>13.528178424276781</v>
      </c>
      <c r="D127" s="22">
        <f t="shared" si="6"/>
        <v>0.10282334775317814</v>
      </c>
      <c r="E127" s="15">
        <f>+theta_1*F126</f>
        <v>4.6628016696934615E-3</v>
      </c>
      <c r="F127" s="15">
        <f t="shared" si="8"/>
        <v>9.8160546083484679E-2</v>
      </c>
      <c r="G127" s="15">
        <f t="shared" si="7"/>
        <v>9.635492807407919E-3</v>
      </c>
      <c r="H127" s="26">
        <f t="shared" si="9"/>
        <v>676952.61757691531</v>
      </c>
    </row>
    <row r="128" spans="1:8" ht="15" x14ac:dyDescent="0.4">
      <c r="A128" s="2">
        <v>40360</v>
      </c>
      <c r="B128" s="3">
        <v>810629.03225806449</v>
      </c>
      <c r="C128" s="16">
        <f t="shared" si="5"/>
        <v>13.605565808298687</v>
      </c>
      <c r="D128" s="22">
        <f t="shared" si="6"/>
        <v>7.7387384021905703E-2</v>
      </c>
      <c r="E128" s="15">
        <f>+theta_1*F127</f>
        <v>1.4429600274272246E-2</v>
      </c>
      <c r="F128" s="15">
        <f t="shared" si="8"/>
        <v>6.2957783747633458E-2</v>
      </c>
      <c r="G128" s="15">
        <f t="shared" si="7"/>
        <v>3.9636825344137793E-3</v>
      </c>
      <c r="H128" s="26">
        <f t="shared" si="9"/>
        <v>750263.51453420951</v>
      </c>
    </row>
    <row r="129" spans="1:8" ht="15" x14ac:dyDescent="0.4">
      <c r="A129" s="2">
        <v>40391</v>
      </c>
      <c r="B129" s="3">
        <v>834798.38709677418</v>
      </c>
      <c r="C129" s="16">
        <f t="shared" si="5"/>
        <v>13.634945522099912</v>
      </c>
      <c r="D129" s="22">
        <f t="shared" si="6"/>
        <v>2.9379713801224838E-2</v>
      </c>
      <c r="E129" s="15">
        <f>+theta_1*F128</f>
        <v>9.2547942109021172E-3</v>
      </c>
      <c r="F129" s="15">
        <f t="shared" si="8"/>
        <v>2.0124919590322719E-2</v>
      </c>
      <c r="G129" s="15">
        <f t="shared" si="7"/>
        <v>4.0501238851695516E-4</v>
      </c>
      <c r="H129" s="26">
        <f t="shared" si="9"/>
        <v>810630.04155581677</v>
      </c>
    </row>
    <row r="130" spans="1:8" ht="15" x14ac:dyDescent="0.4">
      <c r="A130" s="2">
        <v>40422</v>
      </c>
      <c r="B130" s="3">
        <v>801608.33333333337</v>
      </c>
      <c r="C130" s="16">
        <f t="shared" si="5"/>
        <v>13.594375405133617</v>
      </c>
      <c r="D130" s="22">
        <f t="shared" si="6"/>
        <v>-4.0570116966295089E-2</v>
      </c>
      <c r="E130" s="15">
        <f>+theta_1*F129</f>
        <v>2.9583631797774398E-3</v>
      </c>
      <c r="F130" s="15">
        <f t="shared" si="8"/>
        <v>-4.352848014607253E-2</v>
      </c>
      <c r="G130" s="15">
        <f t="shared" si="7"/>
        <v>1.8947285838270304E-3</v>
      </c>
      <c r="H130" s="26">
        <f t="shared" si="9"/>
        <v>834799.39005951758</v>
      </c>
    </row>
    <row r="131" spans="1:8" ht="15" x14ac:dyDescent="0.4">
      <c r="A131" s="2">
        <v>40452</v>
      </c>
      <c r="B131" s="3">
        <v>751221.77419354836</v>
      </c>
      <c r="C131" s="16">
        <f t="shared" ref="C131:C194" si="10">+LN(B131)</f>
        <v>13.529456192336763</v>
      </c>
      <c r="D131" s="22">
        <f t="shared" si="6"/>
        <v>-6.4919212796853643E-2</v>
      </c>
      <c r="E131" s="15">
        <f>+theta_1*F130</f>
        <v>-6.3986865814726615E-3</v>
      </c>
      <c r="F131" s="15">
        <f t="shared" si="8"/>
        <v>-5.852052621538098E-2</v>
      </c>
      <c r="G131" s="15">
        <f t="shared" si="7"/>
        <v>3.4246519885250924E-3</v>
      </c>
      <c r="H131" s="26">
        <f t="shared" si="9"/>
        <v>801609.32695507479</v>
      </c>
    </row>
    <row r="132" spans="1:8" ht="15" x14ac:dyDescent="0.4">
      <c r="A132" s="2">
        <v>40483</v>
      </c>
      <c r="B132" s="3">
        <v>790295.83333333337</v>
      </c>
      <c r="C132" s="16">
        <f t="shared" si="10"/>
        <v>13.580162626919689</v>
      </c>
      <c r="D132" s="22">
        <f t="shared" ref="D132:D195" si="11">+C132-C131</f>
        <v>5.0706434582926008E-2</v>
      </c>
      <c r="E132" s="15">
        <f>+theta_1*F131</f>
        <v>-8.6025173536610038E-3</v>
      </c>
      <c r="F132" s="15">
        <f t="shared" si="8"/>
        <v>5.9308951936587015E-2</v>
      </c>
      <c r="G132" s="15">
        <f t="shared" ref="G132:G195" si="12">+F132*F132</f>
        <v>3.5175517798163888E-3</v>
      </c>
      <c r="H132" s="26">
        <f t="shared" si="9"/>
        <v>751222.7656279268</v>
      </c>
    </row>
    <row r="133" spans="1:8" ht="15.5" thickBot="1" x14ac:dyDescent="0.45">
      <c r="A133" s="4">
        <v>40513</v>
      </c>
      <c r="B133" s="5">
        <v>896588.70967741939</v>
      </c>
      <c r="C133" s="16">
        <f t="shared" si="10"/>
        <v>13.706352518250133</v>
      </c>
      <c r="D133" s="22">
        <f t="shared" si="11"/>
        <v>0.12618989133044423</v>
      </c>
      <c r="E133" s="15">
        <f>+theta_1*F132</f>
        <v>8.7184159346782916E-3</v>
      </c>
      <c r="F133" s="15">
        <f t="shared" ref="F133:F196" si="13">+D133-E133</f>
        <v>0.11747147539576594</v>
      </c>
      <c r="G133" s="15">
        <f t="shared" si="12"/>
        <v>1.3799547531658043E-2</v>
      </c>
      <c r="H133" s="26">
        <f t="shared" ref="H133:H196" si="14">+B132+EXP(E133)</f>
        <v>790296.84208986536</v>
      </c>
    </row>
    <row r="134" spans="1:8" ht="15" x14ac:dyDescent="0.4">
      <c r="A134" s="7">
        <v>40544</v>
      </c>
      <c r="B134" s="8">
        <v>948322.58064516133</v>
      </c>
      <c r="C134" s="16">
        <f t="shared" si="10"/>
        <v>13.762449998298925</v>
      </c>
      <c r="D134" s="22">
        <f t="shared" si="11"/>
        <v>5.6097480048791226E-2</v>
      </c>
      <c r="E134" s="15">
        <f>+theta_1*F133</f>
        <v>1.7268306883177591E-2</v>
      </c>
      <c r="F134" s="15">
        <f t="shared" si="13"/>
        <v>3.8829173165613635E-2</v>
      </c>
      <c r="G134" s="15">
        <f t="shared" si="12"/>
        <v>1.50770468872521E-3</v>
      </c>
      <c r="H134" s="26">
        <f t="shared" si="14"/>
        <v>896589.72709568543</v>
      </c>
    </row>
    <row r="135" spans="1:8" ht="15" x14ac:dyDescent="0.4">
      <c r="A135" s="2">
        <v>40575</v>
      </c>
      <c r="B135" s="3">
        <v>1024314.2857142857</v>
      </c>
      <c r="C135" s="16">
        <f t="shared" si="10"/>
        <v>13.839533957134249</v>
      </c>
      <c r="D135" s="22">
        <f t="shared" si="11"/>
        <v>7.708395883532404E-2</v>
      </c>
      <c r="E135" s="15">
        <f>+theta_1*F134</f>
        <v>5.7078884553452038E-3</v>
      </c>
      <c r="F135" s="15">
        <f t="shared" si="13"/>
        <v>7.137607037997884E-2</v>
      </c>
      <c r="G135" s="15">
        <f t="shared" si="12"/>
        <v>5.0945434228876927E-3</v>
      </c>
      <c r="H135" s="26">
        <f t="shared" si="14"/>
        <v>948323.58636937081</v>
      </c>
    </row>
    <row r="136" spans="1:8" ht="15" x14ac:dyDescent="0.4">
      <c r="A136" s="2">
        <v>40603</v>
      </c>
      <c r="B136" s="3">
        <v>1079008.064516129</v>
      </c>
      <c r="C136" s="16">
        <f t="shared" si="10"/>
        <v>13.891552718277335</v>
      </c>
      <c r="D136" s="22">
        <f t="shared" si="11"/>
        <v>5.2018761143086678E-2</v>
      </c>
      <c r="E136" s="15">
        <f>+theta_1*F135</f>
        <v>1.0492282345856889E-2</v>
      </c>
      <c r="F136" s="15">
        <f t="shared" si="13"/>
        <v>4.1526478797229788E-2</v>
      </c>
      <c r="G136" s="15">
        <f t="shared" si="12"/>
        <v>1.7244484412967751E-3</v>
      </c>
      <c r="H136" s="26">
        <f t="shared" si="14"/>
        <v>1024315.296261805</v>
      </c>
    </row>
    <row r="137" spans="1:8" ht="15" x14ac:dyDescent="0.4">
      <c r="A137" s="2">
        <v>40634</v>
      </c>
      <c r="B137" s="3">
        <v>1070911.5</v>
      </c>
      <c r="C137" s="16">
        <f t="shared" si="10"/>
        <v>13.884020712962366</v>
      </c>
      <c r="D137" s="22">
        <f t="shared" si="11"/>
        <v>-7.5320053149692257E-3</v>
      </c>
      <c r="E137" s="15">
        <f>+theta_1*F136</f>
        <v>6.1043923831927789E-3</v>
      </c>
      <c r="F137" s="15">
        <f t="shared" si="13"/>
        <v>-1.3636397698162005E-2</v>
      </c>
      <c r="G137" s="15">
        <f t="shared" si="12"/>
        <v>1.8595134218243805E-4</v>
      </c>
      <c r="H137" s="26">
        <f t="shared" si="14"/>
        <v>1079009.0706391912</v>
      </c>
    </row>
    <row r="138" spans="1:8" ht="15" x14ac:dyDescent="0.4">
      <c r="A138" s="2">
        <v>40664</v>
      </c>
      <c r="B138" s="3">
        <v>1021802.9032258064</v>
      </c>
      <c r="C138" s="16">
        <f t="shared" si="10"/>
        <v>13.837079177160575</v>
      </c>
      <c r="D138" s="22">
        <f t="shared" si="11"/>
        <v>-4.6941535801790835E-2</v>
      </c>
      <c r="E138" s="15">
        <f>+theta_1*F137</f>
        <v>-2.0045504616298146E-3</v>
      </c>
      <c r="F138" s="15">
        <f t="shared" si="13"/>
        <v>-4.4936985340161023E-2</v>
      </c>
      <c r="G138" s="15">
        <f t="shared" si="12"/>
        <v>2.0193326514618467E-3</v>
      </c>
      <c r="H138" s="26">
        <f t="shared" si="14"/>
        <v>1070912.4979974574</v>
      </c>
    </row>
    <row r="139" spans="1:8" ht="15" x14ac:dyDescent="0.4">
      <c r="A139" s="2">
        <v>40695</v>
      </c>
      <c r="B139" s="3">
        <v>965116.66666666663</v>
      </c>
      <c r="C139" s="16">
        <f t="shared" si="10"/>
        <v>13.780004271113709</v>
      </c>
      <c r="D139" s="22">
        <f t="shared" si="11"/>
        <v>-5.7074906046866047E-2</v>
      </c>
      <c r="E139" s="15">
        <f>+theta_1*F138</f>
        <v>-6.6057368450036704E-3</v>
      </c>
      <c r="F139" s="15">
        <f t="shared" si="13"/>
        <v>-5.0469169201862375E-2</v>
      </c>
      <c r="G139" s="15">
        <f t="shared" si="12"/>
        <v>2.5471370399262139E-3</v>
      </c>
      <c r="H139" s="26">
        <f t="shared" si="14"/>
        <v>1021803.8966418395</v>
      </c>
    </row>
    <row r="140" spans="1:8" ht="15" x14ac:dyDescent="0.4">
      <c r="A140" s="2">
        <v>40725</v>
      </c>
      <c r="B140" s="3">
        <v>931451.61290322582</v>
      </c>
      <c r="C140" s="16">
        <f t="shared" si="10"/>
        <v>13.744499522321085</v>
      </c>
      <c r="D140" s="22">
        <f t="shared" si="11"/>
        <v>-3.5504748792623886E-2</v>
      </c>
      <c r="E140" s="15">
        <f>+theta_1*F139</f>
        <v>-7.4189678726737686E-3</v>
      </c>
      <c r="F140" s="15">
        <f t="shared" si="13"/>
        <v>-2.8085780919950117E-2</v>
      </c>
      <c r="G140" s="15">
        <f t="shared" si="12"/>
        <v>7.8881108988343408E-4</v>
      </c>
      <c r="H140" s="26">
        <f t="shared" si="14"/>
        <v>965117.65927515132</v>
      </c>
    </row>
    <row r="141" spans="1:8" ht="15" x14ac:dyDescent="0.4">
      <c r="A141" s="2">
        <v>40756</v>
      </c>
      <c r="B141" s="3">
        <v>963077.41935483867</v>
      </c>
      <c r="C141" s="16">
        <f t="shared" si="10"/>
        <v>13.777889081479103</v>
      </c>
      <c r="D141" s="22">
        <f t="shared" si="11"/>
        <v>3.3389559158017335E-2</v>
      </c>
      <c r="E141" s="15">
        <f>+theta_1*F140</f>
        <v>-4.1286097952326671E-3</v>
      </c>
      <c r="F141" s="15">
        <f t="shared" si="13"/>
        <v>3.7518168953250004E-2</v>
      </c>
      <c r="G141" s="15">
        <f t="shared" si="12"/>
        <v>1.4076130016046125E-3</v>
      </c>
      <c r="H141" s="26">
        <f t="shared" si="14"/>
        <v>931452.60878312704</v>
      </c>
    </row>
    <row r="142" spans="1:8" ht="15" x14ac:dyDescent="0.4">
      <c r="A142" s="2">
        <v>40787</v>
      </c>
      <c r="B142" s="3">
        <v>975683.33333333337</v>
      </c>
      <c r="C142" s="16">
        <f t="shared" si="10"/>
        <v>13.790893359196875</v>
      </c>
      <c r="D142" s="22">
        <f t="shared" si="11"/>
        <v>1.3004277717772794E-2</v>
      </c>
      <c r="E142" s="15">
        <f>+theta_1*F141</f>
        <v>5.5151708361277502E-3</v>
      </c>
      <c r="F142" s="15">
        <f t="shared" si="13"/>
        <v>7.489106881645044E-3</v>
      </c>
      <c r="G142" s="15">
        <f t="shared" si="12"/>
        <v>5.6086721884703156E-5</v>
      </c>
      <c r="H142" s="26">
        <f t="shared" si="14"/>
        <v>963078.42488524609</v>
      </c>
    </row>
    <row r="143" spans="1:8" ht="15" x14ac:dyDescent="0.4">
      <c r="A143" s="2">
        <v>40817</v>
      </c>
      <c r="B143" s="3">
        <v>909088.70967741939</v>
      </c>
      <c r="C143" s="16">
        <f t="shared" si="10"/>
        <v>13.720197958802183</v>
      </c>
      <c r="D143" s="22">
        <f t="shared" si="11"/>
        <v>-7.0695400394692243E-2</v>
      </c>
      <c r="E143" s="15">
        <f>+theta_1*F142</f>
        <v>1.1008987116018214E-3</v>
      </c>
      <c r="F143" s="15">
        <f t="shared" si="13"/>
        <v>-7.1796299106294065E-2</v>
      </c>
      <c r="G143" s="15">
        <f t="shared" si="12"/>
        <v>5.1547085653604417E-3</v>
      </c>
      <c r="H143" s="26">
        <f t="shared" si="14"/>
        <v>975684.33443483827</v>
      </c>
    </row>
    <row r="144" spans="1:8" ht="15" x14ac:dyDescent="0.4">
      <c r="A144" s="2">
        <v>40848</v>
      </c>
      <c r="B144" s="3">
        <v>925595</v>
      </c>
      <c r="C144" s="16">
        <f t="shared" si="10"/>
        <v>13.738192052945545</v>
      </c>
      <c r="D144" s="22">
        <f t="shared" si="11"/>
        <v>1.7994094143361394E-2</v>
      </c>
      <c r="E144" s="15">
        <f>+theta_1*F143</f>
        <v>-1.0554055968625227E-2</v>
      </c>
      <c r="F144" s="15">
        <f t="shared" si="13"/>
        <v>2.8548150111986623E-2</v>
      </c>
      <c r="G144" s="15">
        <f t="shared" si="12"/>
        <v>8.1499687481652186E-4</v>
      </c>
      <c r="H144" s="26">
        <f t="shared" si="14"/>
        <v>909089.69917886204</v>
      </c>
    </row>
    <row r="145" spans="1:8" ht="15.5" thickBot="1" x14ac:dyDescent="0.45">
      <c r="A145" s="4">
        <v>40878</v>
      </c>
      <c r="B145" s="5">
        <v>897911.29032258061</v>
      </c>
      <c r="C145" s="16">
        <f t="shared" si="10"/>
        <v>13.70782655657238</v>
      </c>
      <c r="D145" s="22">
        <f t="shared" si="11"/>
        <v>-3.0365496373164547E-2</v>
      </c>
      <c r="E145" s="15">
        <f>+theta_1*F144</f>
        <v>4.1965780664620332E-3</v>
      </c>
      <c r="F145" s="15">
        <f t="shared" si="13"/>
        <v>-3.4562074439626583E-2</v>
      </c>
      <c r="G145" s="15">
        <f t="shared" si="12"/>
        <v>1.1945369895702892E-3</v>
      </c>
      <c r="H145" s="26">
        <f t="shared" si="14"/>
        <v>925596.00420539605</v>
      </c>
    </row>
    <row r="146" spans="1:8" ht="15" x14ac:dyDescent="0.4">
      <c r="A146" s="7">
        <v>40909</v>
      </c>
      <c r="B146" s="8">
        <v>874862.90322580643</v>
      </c>
      <c r="C146" s="16">
        <f t="shared" si="10"/>
        <v>13.68182247103619</v>
      </c>
      <c r="D146" s="22">
        <f t="shared" si="11"/>
        <v>-2.6004085536190047E-2</v>
      </c>
      <c r="E146" s="15">
        <f>+theta_1*F145</f>
        <v>-5.080624942625107E-3</v>
      </c>
      <c r="F146" s="15">
        <f t="shared" si="13"/>
        <v>-2.0923460593564938E-2</v>
      </c>
      <c r="G146" s="15">
        <f t="shared" si="12"/>
        <v>4.3779120321046482E-4</v>
      </c>
      <c r="H146" s="26">
        <f t="shared" si="14"/>
        <v>897912.28525484016</v>
      </c>
    </row>
    <row r="147" spans="1:8" ht="15" x14ac:dyDescent="0.4">
      <c r="A147" s="2">
        <v>40940</v>
      </c>
      <c r="B147" s="3">
        <v>826219.82758620684</v>
      </c>
      <c r="C147" s="16">
        <f t="shared" si="10"/>
        <v>13.624616152187713</v>
      </c>
      <c r="D147" s="22">
        <f t="shared" si="11"/>
        <v>-5.7206318848477267E-2</v>
      </c>
      <c r="E147" s="15">
        <f>+theta_1*F146</f>
        <v>-3.0757487072540458E-3</v>
      </c>
      <c r="F147" s="15">
        <f t="shared" si="13"/>
        <v>-5.4130570141223223E-2</v>
      </c>
      <c r="G147" s="15">
        <f t="shared" si="12"/>
        <v>2.9301186238138871E-3</v>
      </c>
      <c r="H147" s="26">
        <f t="shared" si="14"/>
        <v>874863.90015478304</v>
      </c>
    </row>
    <row r="148" spans="1:8" ht="15" x14ac:dyDescent="0.4">
      <c r="A148" s="2">
        <v>40969</v>
      </c>
      <c r="B148" s="3">
        <v>727564.51612903224</v>
      </c>
      <c r="C148" s="16">
        <f t="shared" si="10"/>
        <v>13.497457956060078</v>
      </c>
      <c r="D148" s="22">
        <f t="shared" si="11"/>
        <v>-0.12715819612763468</v>
      </c>
      <c r="E148" s="15">
        <f>+theta_1*F147</f>
        <v>-7.957193810759813E-3</v>
      </c>
      <c r="F148" s="15">
        <f t="shared" si="13"/>
        <v>-0.11920100231687487</v>
      </c>
      <c r="G148" s="15">
        <f t="shared" si="12"/>
        <v>1.4208878953347609E-2</v>
      </c>
      <c r="H148" s="26">
        <f t="shared" si="14"/>
        <v>826220.8196605877</v>
      </c>
    </row>
    <row r="149" spans="1:8" ht="15" x14ac:dyDescent="0.4">
      <c r="A149" s="2">
        <v>41000</v>
      </c>
      <c r="B149" s="3">
        <v>703033.33333333337</v>
      </c>
      <c r="C149" s="16">
        <f t="shared" si="10"/>
        <v>13.463159585505597</v>
      </c>
      <c r="D149" s="22">
        <f t="shared" si="11"/>
        <v>-3.4298370554481039E-2</v>
      </c>
      <c r="E149" s="15">
        <f>+theta_1*F148</f>
        <v>-1.7522547340580605E-2</v>
      </c>
      <c r="F149" s="15">
        <f t="shared" si="13"/>
        <v>-1.6775823213900434E-2</v>
      </c>
      <c r="G149" s="15">
        <f t="shared" si="12"/>
        <v>2.8142824450404067E-4</v>
      </c>
      <c r="H149" s="26">
        <f t="shared" si="14"/>
        <v>727565.49875911197</v>
      </c>
    </row>
    <row r="150" spans="1:8" ht="15" x14ac:dyDescent="0.4">
      <c r="A150" s="2">
        <v>41030</v>
      </c>
      <c r="B150" s="3">
        <v>670334.67741935479</v>
      </c>
      <c r="C150" s="16">
        <f t="shared" si="10"/>
        <v>13.415532385185646</v>
      </c>
      <c r="D150" s="22">
        <f t="shared" si="11"/>
        <v>-4.7627200319951157E-2</v>
      </c>
      <c r="E150" s="15">
        <f>+theta_1*F149</f>
        <v>-2.4660460124433636E-3</v>
      </c>
      <c r="F150" s="15">
        <f t="shared" si="13"/>
        <v>-4.5161154307507792E-2</v>
      </c>
      <c r="G150" s="15">
        <f t="shared" si="12"/>
        <v>2.0395298583865294E-3</v>
      </c>
      <c r="H150" s="26">
        <f t="shared" si="14"/>
        <v>703034.33087032556</v>
      </c>
    </row>
    <row r="151" spans="1:8" ht="15" x14ac:dyDescent="0.4">
      <c r="A151" s="2">
        <v>41061</v>
      </c>
      <c r="B151" s="3">
        <v>592504.16666666663</v>
      </c>
      <c r="C151" s="16">
        <f t="shared" si="10"/>
        <v>13.2921131843155</v>
      </c>
      <c r="D151" s="22">
        <f t="shared" si="11"/>
        <v>-0.12341920087014557</v>
      </c>
      <c r="E151" s="15">
        <f>+theta_1*F150</f>
        <v>-6.6386896832036453E-3</v>
      </c>
      <c r="F151" s="15">
        <f t="shared" si="13"/>
        <v>-0.11678051118694192</v>
      </c>
      <c r="G151" s="15">
        <f t="shared" si="12"/>
        <v>1.3637687793083468E-2</v>
      </c>
      <c r="H151" s="26">
        <f t="shared" si="14"/>
        <v>670335.67080265249</v>
      </c>
    </row>
    <row r="152" spans="1:8" ht="15" x14ac:dyDescent="0.4">
      <c r="A152" s="2">
        <v>41091</v>
      </c>
      <c r="B152" s="3">
        <v>648096.77419354836</v>
      </c>
      <c r="C152" s="16">
        <f t="shared" si="10"/>
        <v>13.381795307075151</v>
      </c>
      <c r="D152" s="22">
        <f t="shared" si="11"/>
        <v>8.9682122759651151E-2</v>
      </c>
      <c r="E152" s="15">
        <f>+theta_1*F151</f>
        <v>-1.7166735144480461E-2</v>
      </c>
      <c r="F152" s="15">
        <f t="shared" si="13"/>
        <v>0.10684885790413161</v>
      </c>
      <c r="G152" s="15">
        <f t="shared" si="12"/>
        <v>1.1416678435417308E-2</v>
      </c>
      <c r="H152" s="26">
        <f t="shared" si="14"/>
        <v>592505.14964644029</v>
      </c>
    </row>
    <row r="153" spans="1:8" ht="15" x14ac:dyDescent="0.4">
      <c r="A153" s="2">
        <v>41122</v>
      </c>
      <c r="B153" s="3">
        <v>611620.96774193551</v>
      </c>
      <c r="C153" s="16">
        <f t="shared" si="10"/>
        <v>13.323868035873081</v>
      </c>
      <c r="D153" s="22">
        <f t="shared" si="11"/>
        <v>-5.7927271202069974E-2</v>
      </c>
      <c r="E153" s="15">
        <f>+theta_1*F152</f>
        <v>1.5706782111907347E-2</v>
      </c>
      <c r="F153" s="15">
        <f t="shared" si="13"/>
        <v>-7.3634053313977321E-2</v>
      </c>
      <c r="G153" s="15">
        <f t="shared" si="12"/>
        <v>5.4219738074456547E-3</v>
      </c>
      <c r="H153" s="26">
        <f t="shared" si="14"/>
        <v>648097.79002433037</v>
      </c>
    </row>
    <row r="154" spans="1:8" ht="15" x14ac:dyDescent="0.4">
      <c r="A154" s="2">
        <v>41153</v>
      </c>
      <c r="B154" s="3">
        <v>623425</v>
      </c>
      <c r="C154" s="16">
        <f t="shared" si="10"/>
        <v>13.342983748174101</v>
      </c>
      <c r="D154" s="22">
        <f t="shared" si="11"/>
        <v>1.9115712301019272E-2</v>
      </c>
      <c r="E154" s="15">
        <f>+theta_1*F153</f>
        <v>-1.0824205837154665E-2</v>
      </c>
      <c r="F154" s="15">
        <f t="shared" si="13"/>
        <v>2.9939918138173937E-2</v>
      </c>
      <c r="G154" s="15">
        <f t="shared" si="12"/>
        <v>8.9639869812055666E-4</v>
      </c>
      <c r="H154" s="26">
        <f t="shared" si="14"/>
        <v>611621.95697610057</v>
      </c>
    </row>
    <row r="155" spans="1:8" ht="15" x14ac:dyDescent="0.4">
      <c r="A155" s="2">
        <v>41183</v>
      </c>
      <c r="B155" s="3">
        <v>589463.70967741939</v>
      </c>
      <c r="C155" s="16">
        <f t="shared" si="10"/>
        <v>13.286968435872771</v>
      </c>
      <c r="D155" s="22">
        <f t="shared" si="11"/>
        <v>-5.6015312301330056E-2</v>
      </c>
      <c r="E155" s="15">
        <f>+theta_1*F154</f>
        <v>4.4011679663115682E-3</v>
      </c>
      <c r="F155" s="15">
        <f t="shared" si="13"/>
        <v>-6.0416480267641626E-2</v>
      </c>
      <c r="G155" s="15">
        <f t="shared" si="12"/>
        <v>3.65015108793033E-3</v>
      </c>
      <c r="H155" s="26">
        <f t="shared" si="14"/>
        <v>623426.00441086735</v>
      </c>
    </row>
    <row r="156" spans="1:8" ht="15" x14ac:dyDescent="0.4">
      <c r="A156" s="2">
        <v>41214</v>
      </c>
      <c r="B156" s="3">
        <v>538683.33333333337</v>
      </c>
      <c r="C156" s="16">
        <f t="shared" si="10"/>
        <v>13.196883169510476</v>
      </c>
      <c r="D156" s="22">
        <f t="shared" si="11"/>
        <v>-9.0085266362294192E-2</v>
      </c>
      <c r="E156" s="15">
        <f>+theta_1*F155</f>
        <v>-8.8812225993433191E-3</v>
      </c>
      <c r="F156" s="15">
        <f t="shared" si="13"/>
        <v>-8.1204043762950873E-2</v>
      </c>
      <c r="G156" s="15">
        <f t="shared" si="12"/>
        <v>6.5940967234552408E-3</v>
      </c>
      <c r="H156" s="26">
        <f t="shared" si="14"/>
        <v>589464.70083551831</v>
      </c>
    </row>
    <row r="157" spans="1:8" ht="15.5" thickBot="1" x14ac:dyDescent="0.45">
      <c r="A157" s="4">
        <v>41244</v>
      </c>
      <c r="B157" s="5">
        <v>521262.09677419357</v>
      </c>
      <c r="C157" s="16">
        <f t="shared" si="10"/>
        <v>13.164008259066524</v>
      </c>
      <c r="D157" s="22">
        <f t="shared" si="11"/>
        <v>-3.2874910443952743E-2</v>
      </c>
      <c r="E157" s="15">
        <f>+theta_1*F156</f>
        <v>-1.1936994433153778E-2</v>
      </c>
      <c r="F157" s="15">
        <f t="shared" si="13"/>
        <v>-2.0937916010798967E-2</v>
      </c>
      <c r="G157" s="15">
        <f t="shared" si="12"/>
        <v>4.3839632687527172E-4</v>
      </c>
      <c r="H157" s="26">
        <f t="shared" si="14"/>
        <v>538684.32146730216</v>
      </c>
    </row>
    <row r="158" spans="1:8" ht="15" x14ac:dyDescent="0.4">
      <c r="A158" s="2">
        <v>41275</v>
      </c>
      <c r="B158" s="3">
        <v>527979.83870967745</v>
      </c>
      <c r="C158" s="16">
        <f t="shared" si="10"/>
        <v>13.176813377697387</v>
      </c>
      <c r="D158" s="22">
        <f t="shared" si="11"/>
        <v>1.2805118630863532E-2</v>
      </c>
      <c r="E158" s="15">
        <f>+theta_1*F157</f>
        <v>-3.0778736535874481E-3</v>
      </c>
      <c r="F158" s="15">
        <f t="shared" si="13"/>
        <v>1.5882992284450982E-2</v>
      </c>
      <c r="G158" s="15">
        <f t="shared" si="12"/>
        <v>2.5226944390792941E-4</v>
      </c>
      <c r="H158" s="26">
        <f t="shared" si="14"/>
        <v>521263.09370105172</v>
      </c>
    </row>
    <row r="159" spans="1:8" ht="15" x14ac:dyDescent="0.4">
      <c r="A159" s="2">
        <v>41306</v>
      </c>
      <c r="B159" s="3">
        <v>504406.25</v>
      </c>
      <c r="C159" s="16">
        <f t="shared" si="10"/>
        <v>13.131137273955691</v>
      </c>
      <c r="D159" s="22">
        <f t="shared" si="11"/>
        <v>-4.5676103741696394E-2</v>
      </c>
      <c r="E159" s="15">
        <f>+theta_1*F158</f>
        <v>2.3347998658142942E-3</v>
      </c>
      <c r="F159" s="15">
        <f t="shared" si="13"/>
        <v>-4.8010903607510688E-2</v>
      </c>
      <c r="G159" s="15">
        <f t="shared" si="12"/>
        <v>2.3050468652096828E-3</v>
      </c>
      <c r="H159" s="26">
        <f t="shared" si="14"/>
        <v>527980.84104720503</v>
      </c>
    </row>
    <row r="160" spans="1:8" ht="15" x14ac:dyDescent="0.4">
      <c r="A160" s="2">
        <v>41334</v>
      </c>
      <c r="B160" s="3">
        <v>512520.16129032261</v>
      </c>
      <c r="C160" s="16">
        <f t="shared" si="10"/>
        <v>13.147095328324006</v>
      </c>
      <c r="D160" s="22">
        <f t="shared" si="11"/>
        <v>1.5958054368315544E-2</v>
      </c>
      <c r="E160" s="15">
        <f>+theta_1*F159</f>
        <v>-7.0576028303040708E-3</v>
      </c>
      <c r="F160" s="15">
        <f t="shared" si="13"/>
        <v>2.3015657198619616E-2</v>
      </c>
      <c r="G160" s="15">
        <f t="shared" si="12"/>
        <v>5.297204762843709E-4</v>
      </c>
      <c r="H160" s="26">
        <f t="shared" si="14"/>
        <v>504407.24296724354</v>
      </c>
    </row>
    <row r="161" spans="1:8" ht="15" x14ac:dyDescent="0.4">
      <c r="A161" s="2">
        <v>41365</v>
      </c>
      <c r="B161" s="3">
        <v>515554.16666666669</v>
      </c>
      <c r="C161" s="16">
        <f t="shared" si="10"/>
        <v>13.152997652897072</v>
      </c>
      <c r="D161" s="22">
        <f t="shared" si="11"/>
        <v>5.9023245730660534E-3</v>
      </c>
      <c r="E161" s="15">
        <f>+theta_1*F160</f>
        <v>3.3833016081970834E-3</v>
      </c>
      <c r="F161" s="15">
        <f t="shared" si="13"/>
        <v>2.51902296486897E-3</v>
      </c>
      <c r="G161" s="15">
        <f t="shared" si="12"/>
        <v>6.3454766975372562E-6</v>
      </c>
      <c r="H161" s="26">
        <f t="shared" si="14"/>
        <v>512521.16467935406</v>
      </c>
    </row>
    <row r="162" spans="1:8" ht="15" x14ac:dyDescent="0.4">
      <c r="A162" s="2">
        <v>41395</v>
      </c>
      <c r="B162" s="3">
        <v>511000</v>
      </c>
      <c r="C162" s="16">
        <f t="shared" si="10"/>
        <v>13.144124869185841</v>
      </c>
      <c r="D162" s="22">
        <f t="shared" si="11"/>
        <v>-8.8727837112312358E-3</v>
      </c>
      <c r="E162" s="15">
        <f>+theta_1*F161</f>
        <v>3.7029637583573855E-4</v>
      </c>
      <c r="F162" s="15">
        <f t="shared" si="13"/>
        <v>-9.2430800870669742E-3</v>
      </c>
      <c r="G162" s="15">
        <f t="shared" si="12"/>
        <v>8.5434529495934019E-5</v>
      </c>
      <c r="H162" s="26">
        <f t="shared" si="14"/>
        <v>515555.16703703161</v>
      </c>
    </row>
    <row r="163" spans="1:8" ht="15" x14ac:dyDescent="0.4">
      <c r="A163" s="2">
        <v>41426</v>
      </c>
      <c r="B163" s="3">
        <v>476450</v>
      </c>
      <c r="C163" s="16">
        <f t="shared" si="10"/>
        <v>13.074118064776334</v>
      </c>
      <c r="D163" s="22">
        <f t="shared" si="11"/>
        <v>-7.0006804409507239E-2</v>
      </c>
      <c r="E163" s="15">
        <f>+theta_1*F162</f>
        <v>-1.3587327727988452E-3</v>
      </c>
      <c r="F163" s="15">
        <f t="shared" si="13"/>
        <v>-6.8648071636708399E-2</v>
      </c>
      <c r="G163" s="15">
        <f t="shared" si="12"/>
        <v>4.7125577394386484E-3</v>
      </c>
      <c r="H163" s="26">
        <f t="shared" si="14"/>
        <v>511000.99864218989</v>
      </c>
    </row>
    <row r="164" spans="1:8" ht="15" x14ac:dyDescent="0.4">
      <c r="A164" s="2">
        <v>41456</v>
      </c>
      <c r="B164" s="3">
        <v>467209.67741935485</v>
      </c>
      <c r="C164" s="16">
        <f t="shared" si="10"/>
        <v>13.054533423936071</v>
      </c>
      <c r="D164" s="22">
        <f t="shared" si="11"/>
        <v>-1.9584640840262679E-2</v>
      </c>
      <c r="E164" s="15">
        <f>+theta_1*F163</f>
        <v>-1.0091266530596135E-2</v>
      </c>
      <c r="F164" s="15">
        <f t="shared" si="13"/>
        <v>-9.4933743096665447E-3</v>
      </c>
      <c r="G164" s="15">
        <f t="shared" si="12"/>
        <v>9.0124155783436748E-5</v>
      </c>
      <c r="H164" s="26">
        <f t="shared" si="14"/>
        <v>476450.98995947948</v>
      </c>
    </row>
    <row r="165" spans="1:8" ht="15" x14ac:dyDescent="0.4">
      <c r="A165" s="2">
        <v>41487</v>
      </c>
      <c r="B165" s="3">
        <v>452133.06451612903</v>
      </c>
      <c r="C165" s="16">
        <f t="shared" si="10"/>
        <v>13.02173180601239</v>
      </c>
      <c r="D165" s="22">
        <f t="shared" si="11"/>
        <v>-3.2801617923681192E-2</v>
      </c>
      <c r="E165" s="15">
        <f>+theta_1*F164</f>
        <v>-1.3955260235209821E-3</v>
      </c>
      <c r="F165" s="15">
        <f t="shared" si="13"/>
        <v>-3.1406091900160207E-2</v>
      </c>
      <c r="G165" s="15">
        <f t="shared" si="12"/>
        <v>9.8634260844130848E-4</v>
      </c>
      <c r="H165" s="26">
        <f t="shared" si="14"/>
        <v>467210.67602480215</v>
      </c>
    </row>
    <row r="166" spans="1:8" ht="15" x14ac:dyDescent="0.4">
      <c r="A166" s="2">
        <v>41518</v>
      </c>
      <c r="B166" s="3">
        <v>435562.5</v>
      </c>
      <c r="C166" s="16">
        <f t="shared" si="10"/>
        <v>12.984393578180875</v>
      </c>
      <c r="D166" s="22">
        <f t="shared" si="11"/>
        <v>-3.7338227831515525E-2</v>
      </c>
      <c r="E166" s="15">
        <f>+theta_1*F165</f>
        <v>-4.61669550932355E-3</v>
      </c>
      <c r="F166" s="15">
        <f t="shared" si="13"/>
        <v>-3.2721532322191972E-2</v>
      </c>
      <c r="G166" s="15">
        <f t="shared" si="12"/>
        <v>1.0706986775122539E-3</v>
      </c>
      <c r="H166" s="26">
        <f t="shared" si="14"/>
        <v>452134.05991007405</v>
      </c>
    </row>
    <row r="167" spans="1:8" ht="15" x14ac:dyDescent="0.4">
      <c r="A167" s="2">
        <v>41548</v>
      </c>
      <c r="B167" s="3">
        <v>407205.6451612903</v>
      </c>
      <c r="C167" s="16">
        <f t="shared" si="10"/>
        <v>12.917073607485051</v>
      </c>
      <c r="D167" s="22">
        <f t="shared" si="11"/>
        <v>-6.7319970695823628E-2</v>
      </c>
      <c r="E167" s="15">
        <f>+theta_1*F166</f>
        <v>-4.8100652513622198E-3</v>
      </c>
      <c r="F167" s="15">
        <f t="shared" si="13"/>
        <v>-6.2509905444461403E-2</v>
      </c>
      <c r="G167" s="15">
        <f t="shared" si="12"/>
        <v>3.9074882786755052E-3</v>
      </c>
      <c r="H167" s="26">
        <f t="shared" si="14"/>
        <v>435563.49520148459</v>
      </c>
    </row>
    <row r="168" spans="1:8" ht="15" x14ac:dyDescent="0.4">
      <c r="A168" s="2">
        <v>41579</v>
      </c>
      <c r="B168" s="3">
        <v>384812.5</v>
      </c>
      <c r="C168" s="16">
        <f t="shared" si="10"/>
        <v>12.860511481653566</v>
      </c>
      <c r="D168" s="22">
        <f t="shared" si="11"/>
        <v>-5.6562125831485233E-2</v>
      </c>
      <c r="E168" s="15">
        <f>+theta_1*F167</f>
        <v>-9.1889561003358263E-3</v>
      </c>
      <c r="F168" s="15">
        <f t="shared" si="13"/>
        <v>-4.7373169731149405E-2</v>
      </c>
      <c r="G168" s="15">
        <f t="shared" si="12"/>
        <v>2.2442172103762903E-3</v>
      </c>
      <c r="H168" s="26">
        <f t="shared" si="14"/>
        <v>407206.63601442362</v>
      </c>
    </row>
    <row r="169" spans="1:8" ht="15.5" thickBot="1" x14ac:dyDescent="0.45">
      <c r="A169" s="4">
        <v>41609</v>
      </c>
      <c r="B169" s="5">
        <v>401649.19354838709</v>
      </c>
      <c r="C169" s="16">
        <f t="shared" si="10"/>
        <v>12.903334333753278</v>
      </c>
      <c r="D169" s="22">
        <f t="shared" si="11"/>
        <v>4.2822852099712705E-2</v>
      </c>
      <c r="E169" s="15">
        <f>+theta_1*F168</f>
        <v>-6.9638559504789617E-3</v>
      </c>
      <c r="F169" s="15">
        <f t="shared" si="13"/>
        <v>4.9786708050191669E-2</v>
      </c>
      <c r="G169" s="15">
        <f t="shared" si="12"/>
        <v>2.47871629847502E-3</v>
      </c>
      <c r="H169" s="26">
        <f t="shared" si="14"/>
        <v>384813.49306033552</v>
      </c>
    </row>
    <row r="170" spans="1:8" ht="15" x14ac:dyDescent="0.4">
      <c r="A170" s="7">
        <v>41640</v>
      </c>
      <c r="B170" s="8">
        <v>429661.29032258067</v>
      </c>
      <c r="C170" s="16">
        <f t="shared" si="10"/>
        <v>12.970752480349283</v>
      </c>
      <c r="D170" s="22">
        <f t="shared" si="11"/>
        <v>6.7418146596004647E-2</v>
      </c>
      <c r="E170" s="15">
        <f>+theta_1*F169</f>
        <v>7.3186460833781749E-3</v>
      </c>
      <c r="F170" s="15">
        <f t="shared" si="13"/>
        <v>6.0099500512626469E-2</v>
      </c>
      <c r="G170" s="15">
        <f t="shared" si="12"/>
        <v>3.6119499618671893E-3</v>
      </c>
      <c r="H170" s="26">
        <f t="shared" si="14"/>
        <v>401650.20089387993</v>
      </c>
    </row>
    <row r="171" spans="1:8" ht="15" x14ac:dyDescent="0.4">
      <c r="A171" s="2">
        <v>41671</v>
      </c>
      <c r="B171" s="3">
        <v>602312.5</v>
      </c>
      <c r="C171" s="16">
        <f t="shared" si="10"/>
        <v>13.308531692593643</v>
      </c>
      <c r="D171" s="22">
        <f t="shared" si="11"/>
        <v>0.33777921224436014</v>
      </c>
      <c r="E171" s="15">
        <f>+theta_1*F170</f>
        <v>8.8346265753560908E-3</v>
      </c>
      <c r="F171" s="15">
        <f t="shared" si="13"/>
        <v>0.32894458566900403</v>
      </c>
      <c r="G171" s="15">
        <f t="shared" si="12"/>
        <v>0.10820454044095273</v>
      </c>
      <c r="H171" s="26">
        <f t="shared" si="14"/>
        <v>429662.29919634771</v>
      </c>
    </row>
    <row r="172" spans="1:8" ht="15" x14ac:dyDescent="0.4">
      <c r="A172" s="2">
        <v>41699</v>
      </c>
      <c r="B172" s="3">
        <v>758745.96774193551</v>
      </c>
      <c r="C172" s="16">
        <f t="shared" si="10"/>
        <v>13.539422306998311</v>
      </c>
      <c r="D172" s="22">
        <f t="shared" si="11"/>
        <v>0.23089061440466807</v>
      </c>
      <c r="E172" s="15">
        <f>+theta_1*F171</f>
        <v>4.8354854093343592E-2</v>
      </c>
      <c r="F172" s="15">
        <f t="shared" si="13"/>
        <v>0.18253576031132449</v>
      </c>
      <c r="G172" s="15">
        <f t="shared" si="12"/>
        <v>3.3319303792433301E-2</v>
      </c>
      <c r="H172" s="26">
        <f t="shared" si="14"/>
        <v>602313.54954302392</v>
      </c>
    </row>
    <row r="173" spans="1:8" ht="15" x14ac:dyDescent="0.4">
      <c r="A173" s="2">
        <v>41730</v>
      </c>
      <c r="B173" s="3">
        <v>796837.5</v>
      </c>
      <c r="C173" s="16">
        <f t="shared" si="10"/>
        <v>13.588406047398097</v>
      </c>
      <c r="D173" s="22">
        <f t="shared" si="11"/>
        <v>4.8983740399785702E-2</v>
      </c>
      <c r="E173" s="15">
        <f>+theta_1*F172</f>
        <v>2.6832756765764697E-2</v>
      </c>
      <c r="F173" s="15">
        <f t="shared" si="13"/>
        <v>2.2150983634021005E-2</v>
      </c>
      <c r="G173" s="15">
        <f t="shared" si="12"/>
        <v>4.9066607595466645E-4</v>
      </c>
      <c r="H173" s="26">
        <f t="shared" si="14"/>
        <v>758746.99493793235</v>
      </c>
    </row>
    <row r="174" spans="1:8" ht="15" x14ac:dyDescent="0.4">
      <c r="A174" s="2">
        <v>41760</v>
      </c>
      <c r="B174" s="3">
        <v>743899.19354838715</v>
      </c>
      <c r="C174" s="16">
        <f t="shared" si="10"/>
        <v>13.519660812092795</v>
      </c>
      <c r="D174" s="22">
        <f t="shared" si="11"/>
        <v>-6.8745235305302188E-2</v>
      </c>
      <c r="E174" s="15">
        <f>+theta_1*F173</f>
        <v>3.2561945942010877E-3</v>
      </c>
      <c r="F174" s="15">
        <f t="shared" si="13"/>
        <v>-7.2001429899503269E-2</v>
      </c>
      <c r="G174" s="15">
        <f t="shared" si="12"/>
        <v>5.1842059075730834E-3</v>
      </c>
      <c r="H174" s="26">
        <f t="shared" si="14"/>
        <v>796838.50326150178</v>
      </c>
    </row>
    <row r="175" spans="1:8" ht="15" x14ac:dyDescent="0.4">
      <c r="A175" s="2">
        <v>41791</v>
      </c>
      <c r="B175" s="3">
        <v>664916.66666666663</v>
      </c>
      <c r="C175" s="16">
        <f t="shared" si="10"/>
        <v>13.407416998502418</v>
      </c>
      <c r="D175" s="22">
        <f t="shared" si="11"/>
        <v>-0.11224381359037672</v>
      </c>
      <c r="E175" s="15">
        <f>+theta_1*F174</f>
        <v>-1.0584210195226981E-2</v>
      </c>
      <c r="F175" s="15">
        <f t="shared" si="13"/>
        <v>-0.10165960339514973</v>
      </c>
      <c r="G175" s="15">
        <f t="shared" si="12"/>
        <v>1.0334674962459139E-2</v>
      </c>
      <c r="H175" s="26">
        <f t="shared" si="14"/>
        <v>743900.18301999266</v>
      </c>
    </row>
    <row r="176" spans="1:8" ht="15" x14ac:dyDescent="0.4">
      <c r="A176" s="2">
        <v>41821</v>
      </c>
      <c r="B176" s="3">
        <v>644649.19354838715</v>
      </c>
      <c r="C176" s="16">
        <f t="shared" si="10"/>
        <v>13.37646156184679</v>
      </c>
      <c r="D176" s="22">
        <f t="shared" si="11"/>
        <v>-3.0955436655627722E-2</v>
      </c>
      <c r="E176" s="15">
        <f>+theta_1*F175</f>
        <v>-1.4943961699087009E-2</v>
      </c>
      <c r="F176" s="15">
        <f t="shared" si="13"/>
        <v>-1.6011474956540712E-2</v>
      </c>
      <c r="G176" s="15">
        <f t="shared" si="12"/>
        <v>2.5636733028393043E-4</v>
      </c>
      <c r="H176" s="26">
        <f t="shared" si="14"/>
        <v>664917.65183381177</v>
      </c>
    </row>
    <row r="177" spans="1:8" ht="15" x14ac:dyDescent="0.4">
      <c r="A177" s="2">
        <v>41852</v>
      </c>
      <c r="B177" s="3">
        <v>715620.96774193551</v>
      </c>
      <c r="C177" s="16">
        <f t="shared" si="10"/>
        <v>13.480905931112446</v>
      </c>
      <c r="D177" s="22">
        <f t="shared" si="11"/>
        <v>0.10444436926565537</v>
      </c>
      <c r="E177" s="15">
        <f>+theta_1*F176</f>
        <v>-2.3536868186114844E-3</v>
      </c>
      <c r="F177" s="15">
        <f t="shared" si="13"/>
        <v>0.10679805608426685</v>
      </c>
      <c r="G177" s="15">
        <f t="shared" si="12"/>
        <v>1.1405824783378206E-2</v>
      </c>
      <c r="H177" s="26">
        <f t="shared" si="14"/>
        <v>644650.19119746808</v>
      </c>
    </row>
    <row r="178" spans="1:8" ht="15" x14ac:dyDescent="0.4">
      <c r="A178" s="2">
        <v>41883</v>
      </c>
      <c r="B178" s="3">
        <v>715708.33333333337</v>
      </c>
      <c r="C178" s="16">
        <f t="shared" si="10"/>
        <v>13.481028007271217</v>
      </c>
      <c r="D178" s="22">
        <f t="shared" si="11"/>
        <v>1.2207615877102285E-4</v>
      </c>
      <c r="E178" s="15">
        <f>+theta_1*F177</f>
        <v>1.5699314244387225E-2</v>
      </c>
      <c r="F178" s="15">
        <f t="shared" si="13"/>
        <v>-1.5577238085616202E-2</v>
      </c>
      <c r="G178" s="15">
        <f t="shared" si="12"/>
        <v>2.4265034637597192E-4</v>
      </c>
      <c r="H178" s="26">
        <f t="shared" si="14"/>
        <v>715621.98356513144</v>
      </c>
    </row>
    <row r="179" spans="1:8" ht="15" x14ac:dyDescent="0.4">
      <c r="A179" s="2">
        <v>41913</v>
      </c>
      <c r="B179" s="3">
        <v>805931.45161290327</v>
      </c>
      <c r="C179" s="16">
        <f t="shared" si="10"/>
        <v>13.59975397024534</v>
      </c>
      <c r="D179" s="22">
        <f t="shared" si="11"/>
        <v>0.11872596297412308</v>
      </c>
      <c r="E179" s="15">
        <f>+theta_1*F178</f>
        <v>-2.2898539985855815E-3</v>
      </c>
      <c r="F179" s="15">
        <f t="shared" si="13"/>
        <v>0.12101581697270866</v>
      </c>
      <c r="G179" s="15">
        <f t="shared" si="12"/>
        <v>1.4644827957572121E-2</v>
      </c>
      <c r="H179" s="26">
        <f t="shared" si="14"/>
        <v>715709.33104609908</v>
      </c>
    </row>
    <row r="180" spans="1:8" ht="15" x14ac:dyDescent="0.4">
      <c r="A180" s="2">
        <v>41944</v>
      </c>
      <c r="B180" s="3">
        <v>771579.16666666663</v>
      </c>
      <c r="C180" s="16">
        <f t="shared" si="10"/>
        <v>13.556194559476399</v>
      </c>
      <c r="D180" s="22">
        <f t="shared" si="11"/>
        <v>-4.3559410768940765E-2</v>
      </c>
      <c r="E180" s="15">
        <f>+theta_1*F179</f>
        <v>1.7789325094988172E-2</v>
      </c>
      <c r="F180" s="15">
        <f t="shared" si="13"/>
        <v>-6.1348735863928937E-2</v>
      </c>
      <c r="G180" s="15">
        <f t="shared" si="12"/>
        <v>3.7636673921021204E-3</v>
      </c>
      <c r="H180" s="26">
        <f t="shared" si="14"/>
        <v>805932.46956140082</v>
      </c>
    </row>
    <row r="181" spans="1:8" ht="15.5" thickBot="1" x14ac:dyDescent="0.45">
      <c r="A181" s="4">
        <v>41974</v>
      </c>
      <c r="B181" s="5">
        <v>781745.96774193551</v>
      </c>
      <c r="C181" s="16">
        <f t="shared" si="10"/>
        <v>13.569285117317575</v>
      </c>
      <c r="D181" s="22">
        <f t="shared" si="11"/>
        <v>1.3090557841175965E-2</v>
      </c>
      <c r="E181" s="15">
        <f>+theta_1*F180</f>
        <v>-9.0182641719975531E-3</v>
      </c>
      <c r="F181" s="15">
        <f t="shared" si="13"/>
        <v>2.2108822013173518E-2</v>
      </c>
      <c r="G181" s="15">
        <f t="shared" si="12"/>
        <v>4.8880001081018593E-4</v>
      </c>
      <c r="H181" s="26">
        <f t="shared" si="14"/>
        <v>771580.15768894507</v>
      </c>
    </row>
    <row r="182" spans="1:8" ht="15" x14ac:dyDescent="0.4">
      <c r="A182" s="7">
        <v>42005</v>
      </c>
      <c r="B182" s="8">
        <v>768548.38709677418</v>
      </c>
      <c r="C182" s="16">
        <f t="shared" si="10"/>
        <v>13.552258803019393</v>
      </c>
      <c r="D182" s="22">
        <f t="shared" si="11"/>
        <v>-1.7026314298181688E-2</v>
      </c>
      <c r="E182" s="15">
        <f>+theta_1*F181</f>
        <v>3.2499968359365069E-3</v>
      </c>
      <c r="F182" s="15">
        <f t="shared" si="13"/>
        <v>-2.0276311134118194E-2</v>
      </c>
      <c r="G182" s="15">
        <f t="shared" si="12"/>
        <v>4.1112879320756547E-4</v>
      </c>
      <c r="H182" s="26">
        <f t="shared" si="14"/>
        <v>781746.97099721932</v>
      </c>
    </row>
    <row r="183" spans="1:8" ht="15" x14ac:dyDescent="0.4">
      <c r="A183" s="2">
        <v>42036</v>
      </c>
      <c r="B183" s="3">
        <v>724982.14285714284</v>
      </c>
      <c r="C183" s="16">
        <f t="shared" si="10"/>
        <v>13.493902302991604</v>
      </c>
      <c r="D183" s="22">
        <f t="shared" si="11"/>
        <v>-5.8356500027789693E-2</v>
      </c>
      <c r="E183" s="15">
        <f>+theta_1*F182</f>
        <v>-2.9806177367153745E-3</v>
      </c>
      <c r="F183" s="15">
        <f t="shared" si="13"/>
        <v>-5.5375882291074319E-2</v>
      </c>
      <c r="G183" s="15">
        <f t="shared" si="12"/>
        <v>3.0664883395149184E-3</v>
      </c>
      <c r="H183" s="26">
        <f t="shared" si="14"/>
        <v>768549.38412059413</v>
      </c>
    </row>
    <row r="184" spans="1:8" ht="15" x14ac:dyDescent="0.4">
      <c r="A184" s="2">
        <v>42064</v>
      </c>
      <c r="B184" s="3">
        <v>684923.38709677418</v>
      </c>
      <c r="C184" s="16">
        <f t="shared" si="10"/>
        <v>13.437062267335051</v>
      </c>
      <c r="D184" s="22">
        <f t="shared" si="11"/>
        <v>-5.6840035656552601E-2</v>
      </c>
      <c r="E184" s="15">
        <f>+theta_1*F183</f>
        <v>-8.1402546967879238E-3</v>
      </c>
      <c r="F184" s="15">
        <f t="shared" si="13"/>
        <v>-4.8699780959764676E-2</v>
      </c>
      <c r="G184" s="15">
        <f t="shared" si="12"/>
        <v>2.371668665529058E-3</v>
      </c>
      <c r="H184" s="26">
        <f t="shared" si="14"/>
        <v>724983.13474993035</v>
      </c>
    </row>
    <row r="185" spans="1:8" ht="15" x14ac:dyDescent="0.4">
      <c r="A185" s="2">
        <v>42095</v>
      </c>
      <c r="B185" s="3">
        <v>687370.83333333337</v>
      </c>
      <c r="C185" s="16">
        <f t="shared" si="10"/>
        <v>13.440629212083554</v>
      </c>
      <c r="D185" s="22">
        <f t="shared" si="11"/>
        <v>3.5669447485027206E-3</v>
      </c>
      <c r="E185" s="15">
        <f>+theta_1*F184</f>
        <v>-7.1588678010854065E-3</v>
      </c>
      <c r="F185" s="15">
        <f t="shared" si="13"/>
        <v>1.0725812549588126E-2</v>
      </c>
      <c r="G185" s="15">
        <f t="shared" si="12"/>
        <v>1.1504305484890214E-4</v>
      </c>
      <c r="H185" s="26">
        <f t="shared" si="14"/>
        <v>684924.37996347004</v>
      </c>
    </row>
    <row r="186" spans="1:8" ht="15" x14ac:dyDescent="0.4">
      <c r="A186" s="2">
        <v>42125</v>
      </c>
      <c r="B186" s="3">
        <v>631318.54838709673</v>
      </c>
      <c r="C186" s="16">
        <f t="shared" si="10"/>
        <v>13.355565845180388</v>
      </c>
      <c r="D186" s="22">
        <f t="shared" si="11"/>
        <v>-8.5063366903165516E-2</v>
      </c>
      <c r="E186" s="15">
        <f>+theta_1*F185</f>
        <v>1.5766944447894544E-3</v>
      </c>
      <c r="F186" s="15">
        <f t="shared" si="13"/>
        <v>-8.6640061347954975E-2</v>
      </c>
      <c r="G186" s="15">
        <f t="shared" si="12"/>
        <v>7.5065002303774013E-3</v>
      </c>
      <c r="H186" s="26">
        <f t="shared" si="14"/>
        <v>687371.83491127146</v>
      </c>
    </row>
    <row r="187" spans="1:8" ht="15" x14ac:dyDescent="0.4">
      <c r="A187" s="2">
        <v>42156</v>
      </c>
      <c r="B187" s="3">
        <v>671900</v>
      </c>
      <c r="C187" s="16">
        <f t="shared" si="10"/>
        <v>13.417864798908241</v>
      </c>
      <c r="D187" s="22">
        <f t="shared" si="11"/>
        <v>6.2298953727852435E-2</v>
      </c>
      <c r="E187" s="15">
        <f>+theta_1*F186</f>
        <v>-1.273608901814938E-2</v>
      </c>
      <c r="F187" s="15">
        <f t="shared" si="13"/>
        <v>7.5035042746001812E-2</v>
      </c>
      <c r="G187" s="15">
        <f t="shared" si="12"/>
        <v>5.6302576398943194E-3</v>
      </c>
      <c r="H187" s="26">
        <f t="shared" si="14"/>
        <v>631319.53573176847</v>
      </c>
    </row>
    <row r="188" spans="1:8" ht="15" x14ac:dyDescent="0.4">
      <c r="A188" s="2">
        <v>42186</v>
      </c>
      <c r="B188" s="3">
        <v>678778.22580645164</v>
      </c>
      <c r="C188" s="16">
        <f t="shared" si="10"/>
        <v>13.428049734347532</v>
      </c>
      <c r="D188" s="22">
        <f t="shared" si="11"/>
        <v>1.018493543929111E-2</v>
      </c>
      <c r="E188" s="15">
        <f>+theta_1*F187</f>
        <v>1.1030151283662266E-2</v>
      </c>
      <c r="F188" s="15">
        <f t="shared" si="13"/>
        <v>-8.4521584437115618E-4</v>
      </c>
      <c r="G188" s="15">
        <f t="shared" si="12"/>
        <v>7.1438982357604649E-7</v>
      </c>
      <c r="H188" s="26">
        <f t="shared" si="14"/>
        <v>671901.01109120774</v>
      </c>
    </row>
    <row r="189" spans="1:8" ht="15" x14ac:dyDescent="0.4">
      <c r="A189" s="2">
        <v>42217</v>
      </c>
      <c r="B189" s="3">
        <v>772657.25806451612</v>
      </c>
      <c r="C189" s="16">
        <f t="shared" si="10"/>
        <v>13.557590837346467</v>
      </c>
      <c r="D189" s="22">
        <f t="shared" si="11"/>
        <v>0.12954110299893529</v>
      </c>
      <c r="E189" s="15">
        <f>+theta_1*F188</f>
        <v>-1.2424672912255997E-4</v>
      </c>
      <c r="F189" s="15">
        <f t="shared" si="13"/>
        <v>0.12966534972805785</v>
      </c>
      <c r="G189" s="15">
        <f t="shared" si="12"/>
        <v>1.6813102920099552E-2</v>
      </c>
      <c r="H189" s="26">
        <f t="shared" si="14"/>
        <v>678779.22568221262</v>
      </c>
    </row>
    <row r="190" spans="1:8" ht="15" x14ac:dyDescent="0.4">
      <c r="A190" s="2">
        <v>42248</v>
      </c>
      <c r="B190" s="3">
        <v>718670.83333333337</v>
      </c>
      <c r="C190" s="16">
        <f t="shared" si="10"/>
        <v>13.485158720099763</v>
      </c>
      <c r="D190" s="22">
        <f t="shared" si="11"/>
        <v>-7.2432117246703953E-2</v>
      </c>
      <c r="E190" s="15">
        <f>+theta_1*F189</f>
        <v>1.9060806410024504E-2</v>
      </c>
      <c r="F190" s="15">
        <f t="shared" si="13"/>
        <v>-9.1492923656728453E-2</v>
      </c>
      <c r="G190" s="15">
        <f t="shared" si="12"/>
        <v>8.3709550792559415E-3</v>
      </c>
      <c r="H190" s="26">
        <f t="shared" si="14"/>
        <v>772658.27730813937</v>
      </c>
    </row>
    <row r="191" spans="1:8" ht="15" x14ac:dyDescent="0.4">
      <c r="A191" s="2">
        <v>42278</v>
      </c>
      <c r="B191" s="3">
        <v>733637.09677419357</v>
      </c>
      <c r="C191" s="16">
        <f t="shared" si="10"/>
        <v>13.505769766767724</v>
      </c>
      <c r="D191" s="22">
        <f t="shared" si="11"/>
        <v>2.0611046667960764E-2</v>
      </c>
      <c r="E191" s="15">
        <f>+theta_1*F190</f>
        <v>-1.3449459777539082E-2</v>
      </c>
      <c r="F191" s="15">
        <f t="shared" si="13"/>
        <v>3.406050644549985E-2</v>
      </c>
      <c r="G191" s="15">
        <f t="shared" si="12"/>
        <v>1.1601180993239368E-3</v>
      </c>
      <c r="H191" s="26">
        <f t="shared" si="14"/>
        <v>718671.81997391349</v>
      </c>
    </row>
    <row r="192" spans="1:8" ht="15" x14ac:dyDescent="0.4">
      <c r="A192" s="2">
        <v>42309</v>
      </c>
      <c r="B192" s="3">
        <v>735033.33333333337</v>
      </c>
      <c r="C192" s="16">
        <f t="shared" si="10"/>
        <v>13.507671128640549</v>
      </c>
      <c r="D192" s="22">
        <f t="shared" si="11"/>
        <v>1.9013618728251913E-3</v>
      </c>
      <c r="E192" s="15">
        <f>+theta_1*F191</f>
        <v>5.0068944474884773E-3</v>
      </c>
      <c r="F192" s="15">
        <f t="shared" si="13"/>
        <v>-3.105532574663286E-3</v>
      </c>
      <c r="G192" s="15">
        <f t="shared" si="12"/>
        <v>9.6443325722947778E-6</v>
      </c>
      <c r="H192" s="26">
        <f t="shared" si="14"/>
        <v>733638.10179364344</v>
      </c>
    </row>
    <row r="193" spans="1:8" ht="15.5" thickBot="1" x14ac:dyDescent="0.45">
      <c r="A193" s="4">
        <v>42339</v>
      </c>
      <c r="B193" s="5">
        <v>789258.06451612909</v>
      </c>
      <c r="C193" s="16">
        <f t="shared" si="10"/>
        <v>13.578848624316885</v>
      </c>
      <c r="D193" s="22">
        <f t="shared" si="11"/>
        <v>7.1177495676336022E-2</v>
      </c>
      <c r="E193" s="15">
        <f>+theta_1*F192</f>
        <v>-4.56513288475503E-4</v>
      </c>
      <c r="F193" s="15">
        <f t="shared" si="13"/>
        <v>7.1634008964811521E-2</v>
      </c>
      <c r="G193" s="15">
        <f t="shared" si="12"/>
        <v>5.1314312403706978E-3</v>
      </c>
      <c r="H193" s="26">
        <f t="shared" si="14"/>
        <v>735034.33287692431</v>
      </c>
    </row>
    <row r="194" spans="1:8" ht="15" x14ac:dyDescent="0.4">
      <c r="A194" s="2">
        <v>42370</v>
      </c>
      <c r="B194" s="3">
        <v>787528.22580645164</v>
      </c>
      <c r="C194" s="16">
        <f t="shared" si="10"/>
        <v>13.576654491333512</v>
      </c>
      <c r="D194" s="22">
        <f t="shared" si="11"/>
        <v>-2.1941329833730094E-3</v>
      </c>
      <c r="E194" s="15">
        <f>+theta_1*F193</f>
        <v>1.0530199317827293E-2</v>
      </c>
      <c r="F194" s="15">
        <f t="shared" si="13"/>
        <v>-1.2724332301200302E-2</v>
      </c>
      <c r="G194" s="15">
        <f t="shared" si="12"/>
        <v>1.6190863251136937E-4</v>
      </c>
      <c r="H194" s="26">
        <f t="shared" si="14"/>
        <v>789259.07510196604</v>
      </c>
    </row>
    <row r="195" spans="1:8" ht="15" x14ac:dyDescent="0.4">
      <c r="A195" s="2">
        <v>42401</v>
      </c>
      <c r="B195" s="3">
        <v>791775.86206896557</v>
      </c>
      <c r="C195" s="16">
        <f t="shared" ref="C195:C258" si="15">+LN(B195)</f>
        <v>13.582033628305641</v>
      </c>
      <c r="D195" s="22">
        <f t="shared" si="11"/>
        <v>5.379136972129217E-3</v>
      </c>
      <c r="E195" s="15">
        <f>+theta_1*F194</f>
        <v>-1.8704768482764444E-3</v>
      </c>
      <c r="F195" s="15">
        <f t="shared" si="13"/>
        <v>7.2496138204056612E-3</v>
      </c>
      <c r="G195" s="15">
        <f t="shared" si="12"/>
        <v>5.2556900545016768E-5</v>
      </c>
      <c r="H195" s="26">
        <f t="shared" si="14"/>
        <v>787529.22393772309</v>
      </c>
    </row>
    <row r="196" spans="1:8" ht="15" x14ac:dyDescent="0.4">
      <c r="A196" s="2">
        <v>42430</v>
      </c>
      <c r="B196" s="3">
        <v>799129.03225806449</v>
      </c>
      <c r="C196" s="16">
        <f t="shared" si="15"/>
        <v>13.591277703897767</v>
      </c>
      <c r="D196" s="22">
        <f t="shared" ref="D196:D259" si="16">+C196-C195</f>
        <v>9.244075592125256E-3</v>
      </c>
      <c r="E196" s="15">
        <f>+theta_1*F195</f>
        <v>1.0656932315996322E-3</v>
      </c>
      <c r="F196" s="15">
        <f t="shared" si="13"/>
        <v>8.1783823605256246E-3</v>
      </c>
      <c r="G196" s="15">
        <f t="shared" ref="G196:G259" si="17">+F196*F196</f>
        <v>6.6885938034956684E-5</v>
      </c>
      <c r="H196" s="26">
        <f t="shared" si="14"/>
        <v>791776.86313522689</v>
      </c>
    </row>
    <row r="197" spans="1:8" ht="15" x14ac:dyDescent="0.4">
      <c r="A197" s="2">
        <v>42461</v>
      </c>
      <c r="B197" s="3">
        <v>756366.66666666663</v>
      </c>
      <c r="C197" s="16">
        <f t="shared" si="15"/>
        <v>13.536281546401252</v>
      </c>
      <c r="D197" s="22">
        <f t="shared" si="16"/>
        <v>-5.4996157496514542E-2</v>
      </c>
      <c r="E197" s="15">
        <f>+theta_1*F196</f>
        <v>1.2022222069972667E-3</v>
      </c>
      <c r="F197" s="15">
        <f t="shared" ref="F197:F260" si="18">+D197-E197</f>
        <v>-5.6198379703511811E-2</v>
      </c>
      <c r="G197" s="15">
        <f t="shared" si="17"/>
        <v>3.1582578813000883E-3</v>
      </c>
      <c r="H197" s="26">
        <f t="shared" ref="H197:H260" si="19">+B196+EXP(E197)</f>
        <v>799130.03346100962</v>
      </c>
    </row>
    <row r="198" spans="1:8" ht="15" x14ac:dyDescent="0.4">
      <c r="A198" s="2">
        <v>42491</v>
      </c>
      <c r="B198" s="3">
        <v>755322.58064516133</v>
      </c>
      <c r="C198" s="16">
        <f t="shared" si="15"/>
        <v>13.534900196114632</v>
      </c>
      <c r="D198" s="22">
        <f t="shared" si="16"/>
        <v>-1.3813502866195648E-3</v>
      </c>
      <c r="E198" s="15">
        <f>+theta_1*F197</f>
        <v>-8.2611618164162362E-3</v>
      </c>
      <c r="F198" s="15">
        <f t="shared" si="18"/>
        <v>6.8798115297966714E-3</v>
      </c>
      <c r="G198" s="15">
        <f t="shared" si="17"/>
        <v>4.7331806685523215E-5</v>
      </c>
      <c r="H198" s="26">
        <f t="shared" si="19"/>
        <v>756367.65843953448</v>
      </c>
    </row>
    <row r="199" spans="1:8" ht="15" x14ac:dyDescent="0.4">
      <c r="A199" s="2">
        <v>42522</v>
      </c>
      <c r="B199" s="3">
        <v>794433.33333333337</v>
      </c>
      <c r="C199" s="16">
        <f t="shared" si="15"/>
        <v>13.58538435122218</v>
      </c>
      <c r="D199" s="22">
        <f t="shared" si="16"/>
        <v>5.0484155107547224E-2</v>
      </c>
      <c r="E199" s="15">
        <f>+theta_1*F198</f>
        <v>1.0113322948801106E-3</v>
      </c>
      <c r="F199" s="15">
        <f t="shared" si="18"/>
        <v>4.9472822812667114E-2</v>
      </c>
      <c r="G199" s="15">
        <f t="shared" si="17"/>
        <v>2.4475601970535554E-3</v>
      </c>
      <c r="H199" s="26">
        <f t="shared" si="19"/>
        <v>755323.58165700524</v>
      </c>
    </row>
    <row r="200" spans="1:8" ht="15" x14ac:dyDescent="0.4">
      <c r="A200" s="2">
        <v>42552</v>
      </c>
      <c r="B200" s="3">
        <v>835516.12903225806</v>
      </c>
      <c r="C200" s="16">
        <f t="shared" si="15"/>
        <v>13.635804931477882</v>
      </c>
      <c r="D200" s="22">
        <f t="shared" si="16"/>
        <v>5.0420580255702063E-2</v>
      </c>
      <c r="E200" s="15">
        <f>+theta_1*F199</f>
        <v>7.2725049534620653E-3</v>
      </c>
      <c r="F200" s="15">
        <f t="shared" si="18"/>
        <v>4.3148075302239998E-2</v>
      </c>
      <c r="G200" s="15">
        <f t="shared" si="17"/>
        <v>1.8617564022877732E-3</v>
      </c>
      <c r="H200" s="26">
        <f t="shared" si="19"/>
        <v>794434.34063234716</v>
      </c>
    </row>
    <row r="201" spans="1:8" ht="15" x14ac:dyDescent="0.4">
      <c r="A201" s="2">
        <v>42583</v>
      </c>
      <c r="B201" s="3">
        <v>794032.25806451612</v>
      </c>
      <c r="C201" s="16">
        <f t="shared" si="15"/>
        <v>13.584879366689291</v>
      </c>
      <c r="D201" s="22">
        <f t="shared" si="16"/>
        <v>-5.0925564788590449E-2</v>
      </c>
      <c r="E201" s="15">
        <f>+theta_1*F200</f>
        <v>6.3427670694292792E-3</v>
      </c>
      <c r="F201" s="15">
        <f t="shared" si="18"/>
        <v>-5.726833185801973E-2</v>
      </c>
      <c r="G201" s="15">
        <f t="shared" si="17"/>
        <v>3.2796618338002776E-3</v>
      </c>
      <c r="H201" s="26">
        <f t="shared" si="19"/>
        <v>835517.13539518311</v>
      </c>
    </row>
    <row r="202" spans="1:8" ht="15" x14ac:dyDescent="0.4">
      <c r="A202" s="2">
        <v>42614</v>
      </c>
      <c r="B202" s="3">
        <v>860866.66666666663</v>
      </c>
      <c r="C202" s="16">
        <f t="shared" si="15"/>
        <v>13.665694912726579</v>
      </c>
      <c r="D202" s="22">
        <f t="shared" si="16"/>
        <v>8.0815546037287689E-2</v>
      </c>
      <c r="E202" s="15">
        <f>+theta_1*F201</f>
        <v>-8.4184447831288992E-3</v>
      </c>
      <c r="F202" s="15">
        <f t="shared" si="18"/>
        <v>8.9233990820416581E-2</v>
      </c>
      <c r="G202" s="15">
        <f t="shared" si="17"/>
        <v>7.9627051177381912E-3</v>
      </c>
      <c r="H202" s="26">
        <f t="shared" si="19"/>
        <v>794033.24968140724</v>
      </c>
    </row>
    <row r="203" spans="1:8" ht="15" x14ac:dyDescent="0.4">
      <c r="A203" s="2">
        <v>42644</v>
      </c>
      <c r="B203" s="3">
        <v>914612.90322580643</v>
      </c>
      <c r="C203" s="16">
        <f t="shared" si="15"/>
        <v>13.726256198160156</v>
      </c>
      <c r="D203" s="22">
        <f t="shared" si="16"/>
        <v>6.0561285433577083E-2</v>
      </c>
      <c r="E203" s="15">
        <f>+theta_1*F202</f>
        <v>1.3117396650601236E-2</v>
      </c>
      <c r="F203" s="15">
        <f t="shared" si="18"/>
        <v>4.7443888782975847E-2</v>
      </c>
      <c r="G203" s="15">
        <f t="shared" si="17"/>
        <v>2.2509225828513816E-3</v>
      </c>
      <c r="H203" s="26">
        <f t="shared" si="19"/>
        <v>860867.67987047369</v>
      </c>
    </row>
    <row r="204" spans="1:8" ht="15" x14ac:dyDescent="0.4">
      <c r="A204" s="2">
        <v>42675</v>
      </c>
      <c r="B204" s="3">
        <v>1007533.3333333334</v>
      </c>
      <c r="C204" s="16">
        <f t="shared" si="15"/>
        <v>13.823015657450048</v>
      </c>
      <c r="D204" s="22">
        <f t="shared" si="16"/>
        <v>9.6759459289891936E-2</v>
      </c>
      <c r="E204" s="15">
        <f>+theta_1*F203</f>
        <v>6.9742516510974493E-3</v>
      </c>
      <c r="F204" s="15">
        <f t="shared" si="18"/>
        <v>8.9785207638794481E-2</v>
      </c>
      <c r="G204" s="15">
        <f t="shared" si="17"/>
        <v>8.0613835107414388E-3</v>
      </c>
      <c r="H204" s="26">
        <f t="shared" si="19"/>
        <v>914613.9102244348</v>
      </c>
    </row>
    <row r="205" spans="1:8" ht="15.5" thickBot="1" x14ac:dyDescent="0.45">
      <c r="A205" s="4">
        <v>42705</v>
      </c>
      <c r="B205" s="5">
        <v>860806.45161290327</v>
      </c>
      <c r="C205" s="16">
        <f t="shared" si="15"/>
        <v>13.665624963265037</v>
      </c>
      <c r="D205" s="22">
        <f t="shared" si="16"/>
        <v>-0.15739069418501117</v>
      </c>
      <c r="E205" s="15">
        <f>+theta_1*F204</f>
        <v>1.3198425522902789E-2</v>
      </c>
      <c r="F205" s="15">
        <f t="shared" si="18"/>
        <v>-0.17058911970791396</v>
      </c>
      <c r="G205" s="15">
        <f t="shared" si="17"/>
        <v>2.9100647762720998E-2</v>
      </c>
      <c r="H205" s="26">
        <f t="shared" si="19"/>
        <v>1007534.3466192426</v>
      </c>
    </row>
    <row r="206" spans="1:8" ht="15" x14ac:dyDescent="0.4">
      <c r="A206" s="2">
        <v>42736</v>
      </c>
      <c r="B206" s="3">
        <v>883225.80645161285</v>
      </c>
      <c r="C206" s="16">
        <f t="shared" si="15"/>
        <v>13.691336173339431</v>
      </c>
      <c r="D206" s="22">
        <f t="shared" si="16"/>
        <v>2.5711210074394586E-2</v>
      </c>
      <c r="E206" s="15">
        <f>+theta_1*F205</f>
        <v>-2.5076600597063351E-2</v>
      </c>
      <c r="F206" s="15">
        <f t="shared" si="18"/>
        <v>5.0787810671457934E-2</v>
      </c>
      <c r="G206" s="15">
        <f t="shared" si="17"/>
        <v>2.5794017127998563E-3</v>
      </c>
      <c r="H206" s="26">
        <f t="shared" si="19"/>
        <v>860807.42684810888</v>
      </c>
    </row>
    <row r="207" spans="1:8" ht="15" x14ac:dyDescent="0.4">
      <c r="A207" s="2">
        <v>42767</v>
      </c>
      <c r="B207" s="3">
        <v>859285.71428571432</v>
      </c>
      <c r="C207" s="16">
        <f t="shared" si="15"/>
        <v>13.663856758335603</v>
      </c>
      <c r="D207" s="22">
        <f t="shared" si="16"/>
        <v>-2.7479415003828223E-2</v>
      </c>
      <c r="E207" s="15">
        <f>+theta_1*F206</f>
        <v>7.4658081687043161E-3</v>
      </c>
      <c r="F207" s="15">
        <f t="shared" si="18"/>
        <v>-3.4945223172532541E-2</v>
      </c>
      <c r="G207" s="15">
        <f t="shared" si="17"/>
        <v>1.2211686225781053E-3</v>
      </c>
      <c r="H207" s="26">
        <f t="shared" si="19"/>
        <v>883226.81394535967</v>
      </c>
    </row>
    <row r="208" spans="1:8" ht="15" x14ac:dyDescent="0.4">
      <c r="A208" s="2">
        <v>42795</v>
      </c>
      <c r="B208" s="3">
        <v>850064.51612903224</v>
      </c>
      <c r="C208" s="16">
        <f t="shared" si="15"/>
        <v>13.653067526914413</v>
      </c>
      <c r="D208" s="22">
        <f t="shared" si="16"/>
        <v>-1.0789231421190593E-2</v>
      </c>
      <c r="E208" s="15">
        <f>+theta_1*F207</f>
        <v>-5.1369478063622836E-3</v>
      </c>
      <c r="F208" s="15">
        <f t="shared" si="18"/>
        <v>-5.6522836148283091E-3</v>
      </c>
      <c r="G208" s="15">
        <f t="shared" si="17"/>
        <v>3.1948310062456579E-5</v>
      </c>
      <c r="H208" s="26">
        <f t="shared" si="19"/>
        <v>859286.70916193805</v>
      </c>
    </row>
    <row r="209" spans="1:8" ht="15" x14ac:dyDescent="0.4">
      <c r="A209" s="2">
        <v>42826</v>
      </c>
      <c r="B209" s="3">
        <v>804900</v>
      </c>
      <c r="C209" s="16">
        <f t="shared" si="15"/>
        <v>13.598473325081825</v>
      </c>
      <c r="D209" s="22">
        <f t="shared" si="16"/>
        <v>-5.4594201832587785E-2</v>
      </c>
      <c r="E209" s="15">
        <f>+theta_1*F208</f>
        <v>-8.3088569137976134E-4</v>
      </c>
      <c r="F209" s="15">
        <f t="shared" si="18"/>
        <v>-5.3763316141208023E-2</v>
      </c>
      <c r="G209" s="15">
        <f t="shared" si="17"/>
        <v>2.8904941624994791E-3</v>
      </c>
      <c r="H209" s="26">
        <f t="shared" si="19"/>
        <v>850065.51529849169</v>
      </c>
    </row>
    <row r="210" spans="1:8" ht="15" x14ac:dyDescent="0.4">
      <c r="A210" s="2">
        <v>42856</v>
      </c>
      <c r="B210" s="3">
        <v>802516.12903225806</v>
      </c>
      <c r="C210" s="16">
        <f t="shared" si="15"/>
        <v>13.5955072322669</v>
      </c>
      <c r="D210" s="22">
        <f t="shared" si="16"/>
        <v>-2.966092814924437E-3</v>
      </c>
      <c r="E210" s="15">
        <f>+theta_1*F209</f>
        <v>-7.9032074727575785E-3</v>
      </c>
      <c r="F210" s="15">
        <f t="shared" si="18"/>
        <v>4.9371146578331415E-3</v>
      </c>
      <c r="G210" s="15">
        <f t="shared" si="17"/>
        <v>2.4375101144590858E-5</v>
      </c>
      <c r="H210" s="26">
        <f t="shared" si="19"/>
        <v>804900.99212794076</v>
      </c>
    </row>
    <row r="211" spans="1:8" ht="15" x14ac:dyDescent="0.4">
      <c r="A211" s="2">
        <v>42887</v>
      </c>
      <c r="B211" s="3">
        <v>783400</v>
      </c>
      <c r="C211" s="16">
        <f t="shared" si="15"/>
        <v>13.571398700213868</v>
      </c>
      <c r="D211" s="22">
        <f t="shared" si="16"/>
        <v>-2.4108532053032761E-2</v>
      </c>
      <c r="E211" s="15">
        <f>+theta_1*F210</f>
        <v>7.2575585470147173E-4</v>
      </c>
      <c r="F211" s="15">
        <f t="shared" si="18"/>
        <v>-2.4834287907734232E-2</v>
      </c>
      <c r="G211" s="15">
        <f t="shared" si="17"/>
        <v>6.1674185588423466E-4</v>
      </c>
      <c r="H211" s="26">
        <f t="shared" si="19"/>
        <v>802517.12975827733</v>
      </c>
    </row>
    <row r="212" spans="1:8" ht="15" x14ac:dyDescent="0.4">
      <c r="A212" s="2">
        <v>42917</v>
      </c>
      <c r="B212" s="3">
        <v>849322.58064516133</v>
      </c>
      <c r="C212" s="16">
        <f t="shared" si="15"/>
        <v>13.652194346775032</v>
      </c>
      <c r="D212" s="22">
        <f t="shared" si="16"/>
        <v>8.0795646561163892E-2</v>
      </c>
      <c r="E212" s="15">
        <f>+theta_1*F211</f>
        <v>-3.6506403224369319E-3</v>
      </c>
      <c r="F212" s="15">
        <f t="shared" si="18"/>
        <v>8.4446286883600827E-2</v>
      </c>
      <c r="G212" s="15">
        <f t="shared" si="17"/>
        <v>7.1311753684274127E-3</v>
      </c>
      <c r="H212" s="26">
        <f t="shared" si="19"/>
        <v>783400.99635601521</v>
      </c>
    </row>
    <row r="213" spans="1:8" ht="15" x14ac:dyDescent="0.4">
      <c r="A213" s="2">
        <v>42948</v>
      </c>
      <c r="B213" s="3">
        <v>851903.22580645164</v>
      </c>
      <c r="C213" s="16">
        <f t="shared" si="15"/>
        <v>13.655228214626007</v>
      </c>
      <c r="D213" s="22">
        <f t="shared" si="16"/>
        <v>3.0338678509753692E-3</v>
      </c>
      <c r="E213" s="15">
        <f>+theta_1*F212</f>
        <v>1.241360417188932E-2</v>
      </c>
      <c r="F213" s="15">
        <f t="shared" si="18"/>
        <v>-9.3797363209139513E-3</v>
      </c>
      <c r="G213" s="15">
        <f t="shared" si="17"/>
        <v>8.7979453449872383E-5</v>
      </c>
      <c r="H213" s="26">
        <f t="shared" si="19"/>
        <v>849323.59313613409</v>
      </c>
    </row>
    <row r="214" spans="1:8" ht="15" x14ac:dyDescent="0.4">
      <c r="A214" s="2">
        <v>42979</v>
      </c>
      <c r="B214" s="3">
        <v>813762.5</v>
      </c>
      <c r="C214" s="16">
        <f t="shared" si="15"/>
        <v>13.609423833370041</v>
      </c>
      <c r="D214" s="22">
        <f t="shared" si="16"/>
        <v>-4.5804381255965865E-2</v>
      </c>
      <c r="E214" s="15">
        <f>+theta_1*F213</f>
        <v>-1.3788212391743508E-3</v>
      </c>
      <c r="F214" s="15">
        <f t="shared" si="18"/>
        <v>-4.4425560016791515E-2</v>
      </c>
      <c r="G214" s="15">
        <f t="shared" si="17"/>
        <v>1.9736303828055452E-3</v>
      </c>
      <c r="H214" s="26">
        <f t="shared" si="19"/>
        <v>851904.22442858049</v>
      </c>
    </row>
    <row r="215" spans="1:8" ht="15" x14ac:dyDescent="0.4">
      <c r="A215" s="2">
        <v>43009</v>
      </c>
      <c r="B215" s="3">
        <v>776919.3548387097</v>
      </c>
      <c r="C215" s="16">
        <f t="shared" si="15"/>
        <v>13.563091833536815</v>
      </c>
      <c r="D215" s="22">
        <f t="shared" si="16"/>
        <v>-4.6331999833226334E-2</v>
      </c>
      <c r="E215" s="15">
        <f>+theta_1*F214</f>
        <v>-6.5305573224683526E-3</v>
      </c>
      <c r="F215" s="15">
        <f t="shared" si="18"/>
        <v>-3.9801442510757984E-2</v>
      </c>
      <c r="G215" s="15">
        <f t="shared" si="17"/>
        <v>1.5841548259371728E-3</v>
      </c>
      <c r="H215" s="26">
        <f t="shared" si="19"/>
        <v>813763.4934907204</v>
      </c>
    </row>
    <row r="216" spans="1:8" ht="15" x14ac:dyDescent="0.4">
      <c r="A216" s="2">
        <v>43040</v>
      </c>
      <c r="B216" s="3">
        <v>784504.16666666663</v>
      </c>
      <c r="C216" s="16">
        <f t="shared" si="15"/>
        <v>13.5728071623797</v>
      </c>
      <c r="D216" s="22">
        <f t="shared" si="16"/>
        <v>9.7153288428852846E-3</v>
      </c>
      <c r="E216" s="15">
        <f>+theta_1*F215</f>
        <v>-5.8508120490814233E-3</v>
      </c>
      <c r="F216" s="15">
        <f t="shared" si="18"/>
        <v>1.5566140891966708E-2</v>
      </c>
      <c r="G216" s="15">
        <f t="shared" si="17"/>
        <v>2.423047422685581E-4</v>
      </c>
      <c r="H216" s="26">
        <f t="shared" si="19"/>
        <v>776920.34900498029</v>
      </c>
    </row>
    <row r="217" spans="1:8" ht="15.5" thickBot="1" x14ac:dyDescent="0.45">
      <c r="A217" s="4">
        <v>43070</v>
      </c>
      <c r="B217" s="5">
        <v>757967.74193548388</v>
      </c>
      <c r="C217" s="16">
        <f t="shared" si="15"/>
        <v>13.538396106905596</v>
      </c>
      <c r="D217" s="22">
        <f t="shared" si="16"/>
        <v>-3.4411055474103946E-2</v>
      </c>
      <c r="E217" s="15">
        <f>+theta_1*F216</f>
        <v>2.2882227111191058E-3</v>
      </c>
      <c r="F217" s="15">
        <f t="shared" si="18"/>
        <v>-3.6699278185223054E-2</v>
      </c>
      <c r="G217" s="15">
        <f t="shared" si="17"/>
        <v>1.3468370193163888E-3</v>
      </c>
      <c r="H217" s="26">
        <f t="shared" si="19"/>
        <v>784505.16895750933</v>
      </c>
    </row>
    <row r="218" spans="1:8" ht="15" x14ac:dyDescent="0.4">
      <c r="A218" s="2">
        <v>43101</v>
      </c>
      <c r="B218" s="3">
        <v>763903.22580645164</v>
      </c>
      <c r="C218" s="16">
        <f t="shared" si="15"/>
        <v>13.546196392333012</v>
      </c>
      <c r="D218" s="22">
        <f t="shared" si="16"/>
        <v>7.800285427416398E-3</v>
      </c>
      <c r="E218" s="15">
        <f>+theta_1*F217</f>
        <v>-5.3947938932277888E-3</v>
      </c>
      <c r="F218" s="15">
        <f t="shared" si="18"/>
        <v>1.3195079320644187E-2</v>
      </c>
      <c r="G218" s="15">
        <f t="shared" si="17"/>
        <v>1.7411011827809185E-4</v>
      </c>
      <c r="H218" s="26">
        <f t="shared" si="19"/>
        <v>757968.73655521579</v>
      </c>
    </row>
    <row r="219" spans="1:8" ht="15" x14ac:dyDescent="0.4">
      <c r="A219" s="2">
        <v>43132</v>
      </c>
      <c r="B219" s="3">
        <v>745031.25</v>
      </c>
      <c r="C219" s="16">
        <f t="shared" si="15"/>
        <v>13.5211814427907</v>
      </c>
      <c r="D219" s="22">
        <f t="shared" si="16"/>
        <v>-2.5014949542311982E-2</v>
      </c>
      <c r="E219" s="15">
        <f>+theta_1*F218</f>
        <v>1.9396766601346954E-3</v>
      </c>
      <c r="F219" s="15">
        <f t="shared" si="18"/>
        <v>-2.6954626202446676E-2</v>
      </c>
      <c r="G219" s="15">
        <f t="shared" si="17"/>
        <v>7.2655187371362497E-4</v>
      </c>
      <c r="H219" s="26">
        <f t="shared" si="19"/>
        <v>763904.22774801066</v>
      </c>
    </row>
    <row r="220" spans="1:8" ht="15" x14ac:dyDescent="0.4">
      <c r="A220" s="2">
        <v>43160</v>
      </c>
      <c r="B220" s="3">
        <v>729854.83870967745</v>
      </c>
      <c r="C220" s="16">
        <f t="shared" si="15"/>
        <v>13.500600942268443</v>
      </c>
      <c r="D220" s="22">
        <f t="shared" si="16"/>
        <v>-2.0580500522257239E-2</v>
      </c>
      <c r="E220" s="15">
        <f>+theta_1*F219</f>
        <v>-3.9623300517596608E-3</v>
      </c>
      <c r="F220" s="15">
        <f t="shared" si="18"/>
        <v>-1.661817047049758E-2</v>
      </c>
      <c r="G220" s="15">
        <f t="shared" si="17"/>
        <v>2.7616358978651775E-4</v>
      </c>
      <c r="H220" s="26">
        <f t="shared" si="19"/>
        <v>745032.24604550959</v>
      </c>
    </row>
    <row r="221" spans="1:8" ht="15" x14ac:dyDescent="0.4">
      <c r="A221" s="2">
        <v>43191</v>
      </c>
      <c r="B221" s="3">
        <v>715325</v>
      </c>
      <c r="C221" s="16">
        <f t="shared" si="15"/>
        <v>13.480492263856199</v>
      </c>
      <c r="D221" s="22">
        <f t="shared" si="16"/>
        <v>-2.0108678412244174E-2</v>
      </c>
      <c r="E221" s="15">
        <f>+theta_1*F220</f>
        <v>-2.4428710591631441E-3</v>
      </c>
      <c r="F221" s="15">
        <f t="shared" si="18"/>
        <v>-1.7665807353081028E-2</v>
      </c>
      <c r="G221" s="15">
        <f t="shared" si="17"/>
        <v>3.1208074943617171E-4</v>
      </c>
      <c r="H221" s="26">
        <f t="shared" si="19"/>
        <v>729855.83626978775</v>
      </c>
    </row>
    <row r="222" spans="1:8" ht="15" x14ac:dyDescent="0.4">
      <c r="A222" s="2">
        <v>43221</v>
      </c>
      <c r="B222" s="3">
        <v>754209.67741935479</v>
      </c>
      <c r="C222" s="16">
        <f t="shared" si="15"/>
        <v>13.533425695094206</v>
      </c>
      <c r="D222" s="22">
        <f t="shared" si="16"/>
        <v>5.2933431238006534E-2</v>
      </c>
      <c r="E222" s="15">
        <f>+theta_1*F221</f>
        <v>-2.5968736809029109E-3</v>
      </c>
      <c r="F222" s="15">
        <f t="shared" si="18"/>
        <v>5.5530304918909444E-2</v>
      </c>
      <c r="G222" s="15">
        <f t="shared" si="17"/>
        <v>3.0836147643870586E-3</v>
      </c>
      <c r="H222" s="26">
        <f t="shared" si="19"/>
        <v>715325.99740649527</v>
      </c>
    </row>
    <row r="223" spans="1:8" ht="15" x14ac:dyDescent="0.4">
      <c r="A223" s="2">
        <v>43252</v>
      </c>
      <c r="B223" s="3">
        <v>746400</v>
      </c>
      <c r="C223" s="16">
        <f t="shared" si="15"/>
        <v>13.523016928515272</v>
      </c>
      <c r="D223" s="22">
        <f t="shared" si="16"/>
        <v>-1.0408766578933637E-2</v>
      </c>
      <c r="E223" s="15">
        <f>+theta_1*F222</f>
        <v>8.1629548230796878E-3</v>
      </c>
      <c r="F223" s="15">
        <f t="shared" si="18"/>
        <v>-1.8571721402013325E-2</v>
      </c>
      <c r="G223" s="15">
        <f t="shared" si="17"/>
        <v>3.4490883583399978E-4</v>
      </c>
      <c r="H223" s="26">
        <f t="shared" si="19"/>
        <v>754210.68561571732</v>
      </c>
    </row>
    <row r="224" spans="1:8" ht="15" x14ac:dyDescent="0.4">
      <c r="A224" s="2">
        <v>43282</v>
      </c>
      <c r="B224" s="3">
        <v>717838.70967741939</v>
      </c>
      <c r="C224" s="16">
        <f t="shared" si="15"/>
        <v>13.484000184463106</v>
      </c>
      <c r="D224" s="22">
        <f t="shared" si="16"/>
        <v>-3.9016744052165819E-2</v>
      </c>
      <c r="E224" s="15">
        <f>+theta_1*F223</f>
        <v>-2.7300430460959588E-3</v>
      </c>
      <c r="F224" s="15">
        <f t="shared" si="18"/>
        <v>-3.6286701006069857E-2</v>
      </c>
      <c r="G224" s="15">
        <f t="shared" si="17"/>
        <v>1.3167246699039112E-3</v>
      </c>
      <c r="H224" s="26">
        <f t="shared" si="19"/>
        <v>746400.99727368017</v>
      </c>
    </row>
    <row r="225" spans="1:8" ht="15" x14ac:dyDescent="0.4">
      <c r="A225" s="2">
        <v>43313</v>
      </c>
      <c r="B225" s="3">
        <v>705064.51612903224</v>
      </c>
      <c r="C225" s="16">
        <f t="shared" si="15"/>
        <v>13.466044589847177</v>
      </c>
      <c r="D225" s="22">
        <f t="shared" si="16"/>
        <v>-1.7955594615928661E-2</v>
      </c>
      <c r="E225" s="15">
        <f>+theta_1*F224</f>
        <v>-5.3341450478922685E-3</v>
      </c>
      <c r="F225" s="15">
        <f t="shared" si="18"/>
        <v>-1.2621449568036392E-2</v>
      </c>
      <c r="G225" s="15">
        <f t="shared" si="17"/>
        <v>1.5930098919848603E-4</v>
      </c>
      <c r="H225" s="26">
        <f t="shared" si="19"/>
        <v>717839.70435747562</v>
      </c>
    </row>
    <row r="226" spans="1:8" ht="15" x14ac:dyDescent="0.4">
      <c r="A226" s="2">
        <v>43344</v>
      </c>
      <c r="B226" s="3">
        <v>686933.33333333337</v>
      </c>
      <c r="C226" s="16">
        <f t="shared" si="15"/>
        <v>13.439992526224062</v>
      </c>
      <c r="D226" s="22">
        <f t="shared" si="16"/>
        <v>-2.6052063623115629E-2</v>
      </c>
      <c r="E226" s="15">
        <f>+theta_1*F225</f>
        <v>-1.8553530865013496E-3</v>
      </c>
      <c r="F226" s="15">
        <f t="shared" si="18"/>
        <v>-2.4196710536614281E-2</v>
      </c>
      <c r="G226" s="15">
        <f t="shared" si="17"/>
        <v>5.8548080079270058E-4</v>
      </c>
      <c r="H226" s="26">
        <f t="shared" si="19"/>
        <v>705065.51427539927</v>
      </c>
    </row>
    <row r="227" spans="1:8" ht="15" x14ac:dyDescent="0.4">
      <c r="A227" s="2">
        <v>43374</v>
      </c>
      <c r="B227" s="3">
        <v>796774.19354838715</v>
      </c>
      <c r="C227" s="16">
        <f t="shared" si="15"/>
        <v>13.58832659711306</v>
      </c>
      <c r="D227" s="22">
        <f t="shared" si="16"/>
        <v>0.14833407088899797</v>
      </c>
      <c r="E227" s="15">
        <f>+theta_1*F226</f>
        <v>-3.5569164488822992E-3</v>
      </c>
      <c r="F227" s="15">
        <f t="shared" si="18"/>
        <v>0.15189098733788026</v>
      </c>
      <c r="G227" s="15">
        <f t="shared" si="17"/>
        <v>2.3070872034476102E-2</v>
      </c>
      <c r="H227" s="26">
        <f t="shared" si="19"/>
        <v>686934.32978273521</v>
      </c>
    </row>
    <row r="228" spans="1:8" ht="15" x14ac:dyDescent="0.4">
      <c r="A228" s="2">
        <v>43405</v>
      </c>
      <c r="B228" s="3">
        <v>804283.33333333337</v>
      </c>
      <c r="C228" s="16">
        <f t="shared" si="15"/>
        <v>13.597706890724622</v>
      </c>
      <c r="D228" s="22">
        <f t="shared" si="16"/>
        <v>9.3802936115618962E-3</v>
      </c>
      <c r="E228" s="15">
        <f>+theta_1*F227</f>
        <v>2.2327975138668396E-2</v>
      </c>
      <c r="F228" s="15">
        <f t="shared" si="18"/>
        <v>-1.29476815271065E-2</v>
      </c>
      <c r="G228" s="15">
        <f t="shared" si="17"/>
        <v>1.6764245692737492E-4</v>
      </c>
      <c r="H228" s="26">
        <f t="shared" si="19"/>
        <v>796775.21612749714</v>
      </c>
    </row>
    <row r="229" spans="1:8" ht="15.5" thickBot="1" x14ac:dyDescent="0.45">
      <c r="A229" s="4">
        <v>43435</v>
      </c>
      <c r="B229" s="5">
        <v>727645.16129032255</v>
      </c>
      <c r="C229" s="16">
        <f t="shared" si="15"/>
        <v>13.497568792543127</v>
      </c>
      <c r="D229" s="22">
        <f t="shared" si="16"/>
        <v>-0.10013809818149433</v>
      </c>
      <c r="E229" s="15">
        <f>+theta_1*F228</f>
        <v>-1.9033091844846554E-3</v>
      </c>
      <c r="F229" s="15">
        <f t="shared" si="18"/>
        <v>-9.8234788997009673E-2</v>
      </c>
      <c r="G229" s="15">
        <f t="shared" si="17"/>
        <v>9.6500737692870129E-3</v>
      </c>
      <c r="H229" s="26">
        <f t="shared" si="19"/>
        <v>804284.33143183438</v>
      </c>
    </row>
    <row r="230" spans="1:8" ht="15" x14ac:dyDescent="0.4">
      <c r="A230" s="7">
        <v>43466</v>
      </c>
      <c r="B230" s="8">
        <v>727274.19354838715</v>
      </c>
      <c r="C230" s="16">
        <f t="shared" si="15"/>
        <v>13.49705884297274</v>
      </c>
      <c r="D230" s="22">
        <f t="shared" si="16"/>
        <v>-5.0994957038774658E-4</v>
      </c>
      <c r="E230" s="15">
        <f>+theta_1*F229</f>
        <v>-1.444051398256042E-2</v>
      </c>
      <c r="F230" s="15">
        <f t="shared" si="18"/>
        <v>1.3930564412172674E-2</v>
      </c>
      <c r="G230" s="15">
        <f t="shared" si="17"/>
        <v>1.9406062484169178E-4</v>
      </c>
      <c r="H230" s="26">
        <f t="shared" si="19"/>
        <v>727646.14695357275</v>
      </c>
    </row>
    <row r="231" spans="1:8" ht="15" x14ac:dyDescent="0.4">
      <c r="A231" s="2">
        <v>43497</v>
      </c>
      <c r="B231" s="3">
        <v>708089.28571428568</v>
      </c>
      <c r="C231" s="16">
        <f t="shared" si="15"/>
        <v>13.470325474490629</v>
      </c>
      <c r="D231" s="22">
        <f t="shared" si="16"/>
        <v>-2.673336848211072E-2</v>
      </c>
      <c r="E231" s="15">
        <f>+theta_1*F230</f>
        <v>2.0477929685893828E-3</v>
      </c>
      <c r="F231" s="15">
        <f t="shared" si="18"/>
        <v>-2.8781161450700102E-2</v>
      </c>
      <c r="G231" s="15">
        <f t="shared" si="17"/>
        <v>8.2835525445126563E-4</v>
      </c>
      <c r="H231" s="26">
        <f t="shared" si="19"/>
        <v>727275.19559827831</v>
      </c>
    </row>
    <row r="232" spans="1:8" ht="15" x14ac:dyDescent="0.4">
      <c r="A232" s="2">
        <v>43525</v>
      </c>
      <c r="B232" s="3">
        <v>690580.6451612903</v>
      </c>
      <c r="C232" s="16">
        <f t="shared" si="15"/>
        <v>13.445288037424946</v>
      </c>
      <c r="D232" s="22">
        <f t="shared" si="16"/>
        <v>-2.5037437065682511E-2</v>
      </c>
      <c r="E232" s="15">
        <f>+theta_1*F231</f>
        <v>-4.2308307332529146E-3</v>
      </c>
      <c r="F232" s="15">
        <f t="shared" si="18"/>
        <v>-2.0806606332429596E-2</v>
      </c>
      <c r="G232" s="15">
        <f t="shared" si="17"/>
        <v>4.3291486707269935E-4</v>
      </c>
      <c r="H232" s="26">
        <f t="shared" si="19"/>
        <v>708090.2814923923</v>
      </c>
    </row>
    <row r="233" spans="1:8" ht="15" x14ac:dyDescent="0.4">
      <c r="A233" s="2">
        <v>43556</v>
      </c>
      <c r="B233" s="3">
        <v>680566.66666666663</v>
      </c>
      <c r="C233" s="16">
        <f t="shared" si="15"/>
        <v>13.430681063456181</v>
      </c>
      <c r="D233" s="22">
        <f t="shared" si="16"/>
        <v>-1.4606973968765757E-2</v>
      </c>
      <c r="E233" s="15">
        <f>+theta_1*F232</f>
        <v>-3.0585711308671504E-3</v>
      </c>
      <c r="F233" s="15">
        <f t="shared" si="18"/>
        <v>-1.1548402837898607E-2</v>
      </c>
      <c r="G233" s="15">
        <f t="shared" si="17"/>
        <v>1.3336560810638462E-4</v>
      </c>
      <c r="H233" s="26">
        <f t="shared" si="19"/>
        <v>690581.64210739185</v>
      </c>
    </row>
    <row r="234" spans="1:8" ht="15" x14ac:dyDescent="0.4">
      <c r="A234" s="2">
        <v>43586</v>
      </c>
      <c r="B234" s="3">
        <v>724064.51612903224</v>
      </c>
      <c r="C234" s="16">
        <f t="shared" si="15"/>
        <v>13.492635778073192</v>
      </c>
      <c r="D234" s="22">
        <f t="shared" si="16"/>
        <v>6.1954714617010964E-2</v>
      </c>
      <c r="E234" s="15">
        <f>+theta_1*F233</f>
        <v>-1.6976152171710951E-3</v>
      </c>
      <c r="F234" s="15">
        <f t="shared" si="18"/>
        <v>6.3652329834182064E-2</v>
      </c>
      <c r="G234" s="15">
        <f t="shared" si="17"/>
        <v>4.0516190933195043E-3</v>
      </c>
      <c r="H234" s="26">
        <f t="shared" si="19"/>
        <v>680567.66497049155</v>
      </c>
    </row>
    <row r="235" spans="1:8" ht="15" x14ac:dyDescent="0.4">
      <c r="A235" s="2">
        <v>43617</v>
      </c>
      <c r="B235" s="3">
        <v>779916.66666666663</v>
      </c>
      <c r="C235" s="16">
        <f t="shared" si="15"/>
        <v>13.566942355351394</v>
      </c>
      <c r="D235" s="22">
        <f t="shared" si="16"/>
        <v>7.4306577278202113E-2</v>
      </c>
      <c r="E235" s="15">
        <f>+theta_1*F234</f>
        <v>9.356892485624763E-3</v>
      </c>
      <c r="F235" s="15">
        <f t="shared" si="18"/>
        <v>6.4949684792577345E-2</v>
      </c>
      <c r="G235" s="15">
        <f t="shared" si="17"/>
        <v>4.2184615546551531E-3</v>
      </c>
      <c r="H235" s="26">
        <f t="shared" si="19"/>
        <v>724065.52552983735</v>
      </c>
    </row>
    <row r="236" spans="1:8" ht="15" x14ac:dyDescent="0.4">
      <c r="A236" s="2">
        <v>43647</v>
      </c>
      <c r="B236" s="3">
        <v>796483.87096774194</v>
      </c>
      <c r="C236" s="16">
        <f t="shared" si="15"/>
        <v>13.587962158243645</v>
      </c>
      <c r="D236" s="22">
        <f t="shared" si="16"/>
        <v>2.1019802892251249E-2</v>
      </c>
      <c r="E236" s="15">
        <f>+theta_1*F235</f>
        <v>9.5476036645088698E-3</v>
      </c>
      <c r="F236" s="15">
        <f t="shared" si="18"/>
        <v>1.1472199227742379E-2</v>
      </c>
      <c r="G236" s="15">
        <f t="shared" si="17"/>
        <v>1.3161135512101285E-4</v>
      </c>
      <c r="H236" s="26">
        <f t="shared" si="19"/>
        <v>779917.67625999404</v>
      </c>
    </row>
    <row r="237" spans="1:8" ht="15" x14ac:dyDescent="0.4">
      <c r="A237" s="2">
        <v>43678</v>
      </c>
      <c r="B237" s="3">
        <v>798935.48387096776</v>
      </c>
      <c r="C237" s="16">
        <f t="shared" si="15"/>
        <v>13.591035475394362</v>
      </c>
      <c r="D237" s="22">
        <f t="shared" si="16"/>
        <v>3.0733171507169033E-3</v>
      </c>
      <c r="E237" s="15">
        <f>+theta_1*F236</f>
        <v>1.6864132864781297E-3</v>
      </c>
      <c r="F237" s="15">
        <f t="shared" si="18"/>
        <v>1.3869038642387735E-3</v>
      </c>
      <c r="G237" s="15">
        <f t="shared" si="17"/>
        <v>1.9235023286404423E-6</v>
      </c>
      <c r="H237" s="26">
        <f t="shared" si="19"/>
        <v>796484.87265557807</v>
      </c>
    </row>
    <row r="238" spans="1:8" ht="15" x14ac:dyDescent="0.4">
      <c r="A238" s="2">
        <v>43709</v>
      </c>
      <c r="B238" s="3">
        <v>815450</v>
      </c>
      <c r="C238" s="16">
        <f t="shared" si="15"/>
        <v>13.611495387085064</v>
      </c>
      <c r="D238" s="22">
        <f t="shared" si="16"/>
        <v>2.045991169070227E-2</v>
      </c>
      <c r="E238" s="15">
        <f>+theta_1*F237</f>
        <v>2.0387486804309969E-4</v>
      </c>
      <c r="F238" s="15">
        <f t="shared" si="18"/>
        <v>2.0256036822659172E-2</v>
      </c>
      <c r="G238" s="15">
        <f t="shared" si="17"/>
        <v>4.1030702776092426E-4</v>
      </c>
      <c r="H238" s="26">
        <f t="shared" si="19"/>
        <v>798936.48407486337</v>
      </c>
    </row>
    <row r="239" spans="1:8" ht="15" x14ac:dyDescent="0.4">
      <c r="A239" s="2">
        <v>43739</v>
      </c>
      <c r="B239" s="3">
        <v>819580.6451612903</v>
      </c>
      <c r="C239" s="16">
        <f t="shared" si="15"/>
        <v>13.6165480800867</v>
      </c>
      <c r="D239" s="22">
        <f t="shared" si="16"/>
        <v>5.0526930016356886E-3</v>
      </c>
      <c r="E239" s="15">
        <f>+theta_1*F238</f>
        <v>2.9776374129308982E-3</v>
      </c>
      <c r="F239" s="15">
        <f t="shared" si="18"/>
        <v>2.0750555887047903E-3</v>
      </c>
      <c r="G239" s="15">
        <f t="shared" si="17"/>
        <v>4.3058556962149837E-6</v>
      </c>
      <c r="H239" s="26">
        <f t="shared" si="19"/>
        <v>815451.00298207498</v>
      </c>
    </row>
    <row r="240" spans="1:8" ht="15" x14ac:dyDescent="0.4">
      <c r="A240" s="2">
        <v>43770</v>
      </c>
      <c r="B240" s="3">
        <v>909600</v>
      </c>
      <c r="C240" s="16">
        <f t="shared" si="15"/>
        <v>13.720760221418463</v>
      </c>
      <c r="D240" s="22">
        <f t="shared" si="16"/>
        <v>0.10421214133176271</v>
      </c>
      <c r="E240" s="15">
        <f>+theta_1*F239</f>
        <v>3.0503317153960415E-4</v>
      </c>
      <c r="F240" s="15">
        <f t="shared" si="18"/>
        <v>0.10390710816022311</v>
      </c>
      <c r="G240" s="15">
        <f t="shared" si="17"/>
        <v>1.0796687126220304E-2</v>
      </c>
      <c r="H240" s="26">
        <f t="shared" si="19"/>
        <v>819581.64546637004</v>
      </c>
    </row>
    <row r="241" spans="1:8" ht="15.5" thickBot="1" x14ac:dyDescent="0.45">
      <c r="A241" s="4">
        <v>43800</v>
      </c>
      <c r="B241" s="5">
        <v>999129.03225806449</v>
      </c>
      <c r="C241" s="16">
        <f t="shared" si="15"/>
        <v>13.814639210709556</v>
      </c>
      <c r="D241" s="22">
        <f t="shared" si="16"/>
        <v>9.3878989291093617E-2</v>
      </c>
      <c r="E241" s="15">
        <f>+theta_1*F240</f>
        <v>1.5274344899552796E-2</v>
      </c>
      <c r="F241" s="15">
        <f t="shared" si="18"/>
        <v>7.8604644391540829E-2</v>
      </c>
      <c r="G241" s="15">
        <f t="shared" si="17"/>
        <v>6.1786901199205914E-3</v>
      </c>
      <c r="H241" s="26">
        <f t="shared" si="19"/>
        <v>909601.01539159392</v>
      </c>
    </row>
    <row r="242" spans="1:8" ht="15" x14ac:dyDescent="0.4">
      <c r="A242" s="7">
        <v>43831</v>
      </c>
      <c r="B242" s="8">
        <v>886161.29032258061</v>
      </c>
      <c r="C242" s="16">
        <f t="shared" si="15"/>
        <v>13.694654256272832</v>
      </c>
      <c r="D242" s="22">
        <f t="shared" si="16"/>
        <v>-0.11998495443672397</v>
      </c>
      <c r="E242" s="15">
        <f>+theta_1*F241</f>
        <v>1.1554882725556501E-2</v>
      </c>
      <c r="F242" s="15">
        <f t="shared" si="18"/>
        <v>-0.13153983716228046</v>
      </c>
      <c r="G242" s="15">
        <f t="shared" si="17"/>
        <v>1.7302728760679259E-2</v>
      </c>
      <c r="H242" s="26">
        <f t="shared" si="19"/>
        <v>999130.04387996276</v>
      </c>
    </row>
    <row r="243" spans="1:8" ht="15" x14ac:dyDescent="0.4">
      <c r="A243" s="2">
        <v>43862</v>
      </c>
      <c r="B243" s="3">
        <v>909103.44827586203</v>
      </c>
      <c r="C243" s="16">
        <f t="shared" si="15"/>
        <v>13.720214171168273</v>
      </c>
      <c r="D243" s="22">
        <f t="shared" si="16"/>
        <v>2.5559914895440627E-2</v>
      </c>
      <c r="E243" s="15">
        <f>+theta_1*F242</f>
        <v>-1.9336356062855227E-2</v>
      </c>
      <c r="F243" s="15">
        <f t="shared" si="18"/>
        <v>4.4896270958295854E-2</v>
      </c>
      <c r="G243" s="15">
        <f t="shared" si="17"/>
        <v>2.0156751459607198E-3</v>
      </c>
      <c r="H243" s="26">
        <f t="shared" si="19"/>
        <v>886162.27117197274</v>
      </c>
    </row>
    <row r="244" spans="1:8" ht="15" x14ac:dyDescent="0.4">
      <c r="A244" s="2">
        <v>43891</v>
      </c>
      <c r="B244" s="3">
        <v>1143193.5483870967</v>
      </c>
      <c r="C244" s="16">
        <f t="shared" si="15"/>
        <v>13.94933626211362</v>
      </c>
      <c r="D244" s="22">
        <f t="shared" si="16"/>
        <v>0.22912209094534752</v>
      </c>
      <c r="E244" s="15">
        <f>+theta_1*F243</f>
        <v>6.5997518308694905E-3</v>
      </c>
      <c r="F244" s="15">
        <f t="shared" si="18"/>
        <v>0.22252233911447802</v>
      </c>
      <c r="G244" s="15">
        <f t="shared" si="17"/>
        <v>4.9516191404978753E-2</v>
      </c>
      <c r="H244" s="26">
        <f t="shared" si="19"/>
        <v>909104.45489744016</v>
      </c>
    </row>
    <row r="245" spans="1:8" ht="15" x14ac:dyDescent="0.4">
      <c r="A245" s="2">
        <v>43922</v>
      </c>
      <c r="B245" s="3">
        <v>1175566.6666666667</v>
      </c>
      <c r="C245" s="16">
        <f t="shared" si="15"/>
        <v>13.977260858809382</v>
      </c>
      <c r="D245" s="22">
        <f t="shared" si="16"/>
        <v>2.792459669576175E-2</v>
      </c>
      <c r="E245" s="15">
        <f>+theta_1*F244</f>
        <v>3.271078384982827E-2</v>
      </c>
      <c r="F245" s="15">
        <f t="shared" si="18"/>
        <v>-4.7861871540665207E-3</v>
      </c>
      <c r="G245" s="15">
        <f t="shared" si="17"/>
        <v>2.2907587473751381E-5</v>
      </c>
      <c r="H245" s="26">
        <f t="shared" si="19"/>
        <v>1143194.5816387597</v>
      </c>
    </row>
    <row r="246" spans="1:8" ht="15" x14ac:dyDescent="0.4">
      <c r="A246" s="2">
        <v>43952</v>
      </c>
      <c r="B246" s="3">
        <v>1068870.9677419355</v>
      </c>
      <c r="C246" s="16">
        <f t="shared" si="15"/>
        <v>13.882113479019319</v>
      </c>
      <c r="D246" s="22">
        <f t="shared" si="16"/>
        <v>-9.5147379790063269E-2</v>
      </c>
      <c r="E246" s="15">
        <f>+theta_1*F245</f>
        <v>-7.0356951164777853E-4</v>
      </c>
      <c r="F246" s="15">
        <f t="shared" si="18"/>
        <v>-9.4443810278415488E-2</v>
      </c>
      <c r="G246" s="15">
        <f t="shared" si="17"/>
        <v>8.9196332999053381E-3</v>
      </c>
      <c r="H246" s="26">
        <f t="shared" si="19"/>
        <v>1175567.6659633447</v>
      </c>
    </row>
    <row r="247" spans="1:8" ht="15" x14ac:dyDescent="0.4">
      <c r="A247" s="2">
        <v>43983</v>
      </c>
      <c r="B247" s="3">
        <v>962800</v>
      </c>
      <c r="C247" s="16">
        <f t="shared" si="15"/>
        <v>13.777600984891054</v>
      </c>
      <c r="D247" s="22">
        <f t="shared" si="16"/>
        <v>-0.10451249412826513</v>
      </c>
      <c r="E247" s="15">
        <f>+theta_1*F246</f>
        <v>-1.3883240110927076E-2</v>
      </c>
      <c r="F247" s="15">
        <f t="shared" si="18"/>
        <v>-9.0629254017338054E-2</v>
      </c>
      <c r="G247" s="15">
        <f t="shared" si="17"/>
        <v>8.2136616837391856E-3</v>
      </c>
      <c r="H247" s="26">
        <f t="shared" si="19"/>
        <v>1068871.9539546231</v>
      </c>
    </row>
    <row r="248" spans="1:8" ht="15" x14ac:dyDescent="0.4">
      <c r="A248" s="2">
        <v>44013</v>
      </c>
      <c r="B248" s="3">
        <v>1001451.6129032258</v>
      </c>
      <c r="C248" s="16">
        <f t="shared" si="15"/>
        <v>13.816961118295984</v>
      </c>
      <c r="D248" s="22">
        <f t="shared" si="16"/>
        <v>3.9360133404930053E-2</v>
      </c>
      <c r="E248" s="15">
        <f>+theta_1*F247</f>
        <v>-1.3322500340548693E-2</v>
      </c>
      <c r="F248" s="15">
        <f t="shared" si="18"/>
        <v>5.2682633745478748E-2</v>
      </c>
      <c r="G248" s="15">
        <f t="shared" si="17"/>
        <v>2.7754598983602561E-3</v>
      </c>
      <c r="H248" s="26">
        <f t="shared" si="19"/>
        <v>962800.98676585138</v>
      </c>
    </row>
    <row r="249" spans="1:8" ht="15" x14ac:dyDescent="0.4">
      <c r="A249" s="2">
        <v>44044</v>
      </c>
      <c r="B249" s="3">
        <v>1143967.7419354839</v>
      </c>
      <c r="C249" s="16">
        <f t="shared" si="15"/>
        <v>13.950013252915477</v>
      </c>
      <c r="D249" s="23">
        <f t="shared" si="16"/>
        <v>0.1330521346194935</v>
      </c>
      <c r="E249" s="15">
        <f>+theta_1*F248</f>
        <v>7.7443471605853752E-3</v>
      </c>
      <c r="F249" s="15">
        <f t="shared" si="18"/>
        <v>0.12530778745890814</v>
      </c>
      <c r="G249" s="15">
        <f t="shared" si="17"/>
        <v>1.5702041597846897E-2</v>
      </c>
      <c r="H249" s="26">
        <f t="shared" si="19"/>
        <v>1001452.620677638</v>
      </c>
    </row>
    <row r="250" spans="1:8" ht="15" x14ac:dyDescent="0.4">
      <c r="A250" s="2">
        <v>44075</v>
      </c>
      <c r="B250" s="3">
        <v>1142233.3333333333</v>
      </c>
      <c r="C250" s="16">
        <f t="shared" si="15"/>
        <v>13.948495968234219</v>
      </c>
      <c r="D250" s="23">
        <f t="shared" si="16"/>
        <v>-1.5172846812578911E-3</v>
      </c>
      <c r="E250" s="15">
        <f>+theta_1*F249</f>
        <v>1.8420244756459495E-2</v>
      </c>
      <c r="F250" s="15">
        <f t="shared" si="18"/>
        <v>-1.9937529437717386E-2</v>
      </c>
      <c r="G250" s="15">
        <f t="shared" si="17"/>
        <v>3.975050800798473E-4</v>
      </c>
      <c r="H250" s="26">
        <f t="shared" si="19"/>
        <v>1143968.7605264278</v>
      </c>
    </row>
    <row r="251" spans="1:8" ht="15" x14ac:dyDescent="0.4">
      <c r="A251" s="2">
        <v>44105</v>
      </c>
      <c r="B251" s="3">
        <v>1052483.8709677418</v>
      </c>
      <c r="C251" s="16">
        <f t="shared" si="15"/>
        <v>13.866663519925044</v>
      </c>
      <c r="D251" s="23">
        <f t="shared" si="16"/>
        <v>-8.1832448309175021E-2</v>
      </c>
      <c r="E251" s="15">
        <f>+theta_1*F250</f>
        <v>-2.9308168273444557E-3</v>
      </c>
      <c r="F251" s="15">
        <f t="shared" si="18"/>
        <v>-7.8901631481830561E-2</v>
      </c>
      <c r="G251" s="15">
        <f t="shared" si="17"/>
        <v>6.2254674504945958E-3</v>
      </c>
      <c r="H251" s="26">
        <f t="shared" si="19"/>
        <v>1142234.3304068071</v>
      </c>
    </row>
    <row r="252" spans="1:8" ht="15" x14ac:dyDescent="0.4">
      <c r="A252" s="2">
        <v>44136</v>
      </c>
      <c r="B252" s="3">
        <v>1044700</v>
      </c>
      <c r="C252" s="16">
        <f t="shared" si="15"/>
        <v>13.859240320825599</v>
      </c>
      <c r="D252" s="23">
        <f t="shared" si="16"/>
        <v>-7.4231990994455543E-3</v>
      </c>
      <c r="E252" s="15">
        <f>+theta_1*F251</f>
        <v>-1.1598539827829091E-2</v>
      </c>
      <c r="F252" s="15">
        <f t="shared" si="18"/>
        <v>4.1753407283835371E-3</v>
      </c>
      <c r="G252" s="15">
        <f t="shared" si="17"/>
        <v>1.7433470198098366E-5</v>
      </c>
      <c r="H252" s="26">
        <f t="shared" si="19"/>
        <v>1052484.8594362058</v>
      </c>
    </row>
    <row r="253" spans="1:8" ht="15.5" thickBot="1" x14ac:dyDescent="0.45">
      <c r="A253" s="4">
        <v>44166</v>
      </c>
      <c r="B253" s="5">
        <v>1047677.4193548387</v>
      </c>
      <c r="C253" s="16">
        <f t="shared" si="15"/>
        <v>13.862086290522024</v>
      </c>
      <c r="D253" s="23">
        <f t="shared" si="16"/>
        <v>2.8459696964251435E-3</v>
      </c>
      <c r="E253" s="15">
        <f>+theta_1*F252</f>
        <v>6.137750870723799E-4</v>
      </c>
      <c r="F253" s="15">
        <f t="shared" si="18"/>
        <v>2.2321946093527634E-3</v>
      </c>
      <c r="G253" s="15">
        <f t="shared" si="17"/>
        <v>4.9826927740235357E-6</v>
      </c>
      <c r="H253" s="26">
        <f t="shared" si="19"/>
        <v>1044701.0006139635</v>
      </c>
    </row>
    <row r="254" spans="1:8" ht="15" x14ac:dyDescent="0.4">
      <c r="A254" s="7">
        <v>44197</v>
      </c>
      <c r="B254" s="8">
        <v>1073193.5483870967</v>
      </c>
      <c r="C254" s="16">
        <f t="shared" si="15"/>
        <v>13.886149385949283</v>
      </c>
      <c r="D254" s="23">
        <f t="shared" si="16"/>
        <v>2.4063095427258929E-2</v>
      </c>
      <c r="E254" s="15">
        <f>+theta_1*F253</f>
        <v>3.2813260757485623E-4</v>
      </c>
      <c r="F254" s="15">
        <f t="shared" si="18"/>
        <v>2.3734962819684072E-2</v>
      </c>
      <c r="G254" s="15">
        <f t="shared" si="17"/>
        <v>5.6334846005178527E-4</v>
      </c>
      <c r="H254" s="26">
        <f t="shared" si="19"/>
        <v>1047678.4196830251</v>
      </c>
    </row>
    <row r="255" spans="1:8" ht="15" x14ac:dyDescent="0.4">
      <c r="A255" s="2">
        <v>44228</v>
      </c>
      <c r="B255" s="3">
        <v>1113535.7142857143</v>
      </c>
      <c r="C255" s="16">
        <f t="shared" si="15"/>
        <v>13.923050839063464</v>
      </c>
      <c r="D255" s="23">
        <f t="shared" si="16"/>
        <v>3.6901453114181137E-2</v>
      </c>
      <c r="E255" s="15">
        <f>+theta_1*F254</f>
        <v>3.4890395344935586E-3</v>
      </c>
      <c r="F255" s="15">
        <f t="shared" si="18"/>
        <v>3.3412413579687578E-2</v>
      </c>
      <c r="G255" s="15">
        <f t="shared" si="17"/>
        <v>1.1163893812200908E-3</v>
      </c>
      <c r="H255" s="26">
        <f t="shared" si="19"/>
        <v>1073194.55188223</v>
      </c>
    </row>
    <row r="256" spans="1:8" ht="15" x14ac:dyDescent="0.4">
      <c r="A256" s="2">
        <v>44256</v>
      </c>
      <c r="B256" s="3">
        <v>1156032.2580645161</v>
      </c>
      <c r="C256" s="16">
        <f t="shared" si="15"/>
        <v>13.960504232725226</v>
      </c>
      <c r="D256" s="23">
        <f t="shared" si="16"/>
        <v>3.7453393661762036E-2</v>
      </c>
      <c r="E256" s="15">
        <f>+theta_1*F255</f>
        <v>4.9116247962140737E-3</v>
      </c>
      <c r="F256" s="15">
        <f t="shared" si="18"/>
        <v>3.2541768865547965E-2</v>
      </c>
      <c r="G256" s="15">
        <f t="shared" si="17"/>
        <v>1.0589667208987469E-3</v>
      </c>
      <c r="H256" s="26">
        <f t="shared" si="19"/>
        <v>1113536.719209421</v>
      </c>
    </row>
    <row r="257" spans="1:8" ht="15" x14ac:dyDescent="0.4">
      <c r="A257" s="2">
        <v>44287</v>
      </c>
      <c r="B257" s="3">
        <v>1207433.3333333333</v>
      </c>
      <c r="C257" s="16">
        <f t="shared" si="15"/>
        <v>14.004007452494717</v>
      </c>
      <c r="D257" s="23">
        <f t="shared" si="16"/>
        <v>4.3503219769490897E-2</v>
      </c>
      <c r="E257" s="15">
        <f>+theta_1*F256</f>
        <v>4.7836400232355502E-3</v>
      </c>
      <c r="F257" s="15">
        <f t="shared" si="18"/>
        <v>3.8719579746255346E-2</v>
      </c>
      <c r="G257" s="15">
        <f t="shared" si="17"/>
        <v>1.4992058557266271E-3</v>
      </c>
      <c r="H257" s="26">
        <f t="shared" si="19"/>
        <v>1156033.262859616</v>
      </c>
    </row>
    <row r="258" spans="1:8" ht="15" x14ac:dyDescent="0.4">
      <c r="A258" s="2">
        <v>44317</v>
      </c>
      <c r="B258" s="3">
        <v>1385935.4838709678</v>
      </c>
      <c r="C258" s="16">
        <f t="shared" si="15"/>
        <v>14.141885909214928</v>
      </c>
      <c r="D258" s="23">
        <f t="shared" si="16"/>
        <v>0.13787845672021071</v>
      </c>
      <c r="E258" s="15">
        <f>+theta_1*F257</f>
        <v>5.6917782226995357E-3</v>
      </c>
      <c r="F258" s="15">
        <f t="shared" si="18"/>
        <v>0.13218667849751117</v>
      </c>
      <c r="G258" s="15">
        <f t="shared" si="17"/>
        <v>1.7473317972204382E-2</v>
      </c>
      <c r="H258" s="26">
        <f t="shared" si="19"/>
        <v>1207434.3390413404</v>
      </c>
    </row>
    <row r="259" spans="1:8" ht="15" x14ac:dyDescent="0.4">
      <c r="A259" s="2">
        <v>44348</v>
      </c>
      <c r="B259" s="3">
        <v>1420800</v>
      </c>
      <c r="C259" s="16">
        <f t="shared" ref="C259:C309" si="20">+LN(B259)</f>
        <v>14.166730651220043</v>
      </c>
      <c r="D259" s="23">
        <f t="shared" si="16"/>
        <v>2.4844742005114995E-2</v>
      </c>
      <c r="E259" s="15">
        <f>+theta_1*F258</f>
        <v>1.943144173913414E-2</v>
      </c>
      <c r="F259" s="15">
        <f t="shared" si="18"/>
        <v>5.4133002659808548E-3</v>
      </c>
      <c r="G259" s="15">
        <f t="shared" si="17"/>
        <v>2.9303819769668394E-5</v>
      </c>
      <c r="H259" s="26">
        <f t="shared" si="19"/>
        <v>1385936.5034924287</v>
      </c>
    </row>
    <row r="260" spans="1:8" ht="15" x14ac:dyDescent="0.4">
      <c r="A260" s="2">
        <v>44378</v>
      </c>
      <c r="B260" s="3">
        <v>1562741.935483871</v>
      </c>
      <c r="C260" s="16">
        <f t="shared" si="20"/>
        <v>14.261952487316096</v>
      </c>
      <c r="D260" s="23">
        <f t="shared" ref="D260:D309" si="21">+C260-C259</f>
        <v>9.5221836096053281E-2</v>
      </c>
      <c r="E260" s="15">
        <f>+theta_1*F259</f>
        <v>7.9575513909918561E-4</v>
      </c>
      <c r="F260" s="15">
        <f t="shared" si="18"/>
        <v>9.4426080956954095E-2</v>
      </c>
      <c r="G260" s="15">
        <f t="shared" ref="G260:G309" si="22">+F260*F260</f>
        <v>8.9162847648892492E-3</v>
      </c>
      <c r="H260" s="26">
        <f t="shared" si="19"/>
        <v>1420801.000796072</v>
      </c>
    </row>
    <row r="261" spans="1:8" ht="15" x14ac:dyDescent="0.4">
      <c r="A261" s="2">
        <v>44409</v>
      </c>
      <c r="B261" s="3">
        <v>1704806.4516129033</v>
      </c>
      <c r="C261" s="16">
        <f t="shared" si="20"/>
        <v>14.348962144140486</v>
      </c>
      <c r="D261" s="23">
        <f t="shared" si="21"/>
        <v>8.7009656824390547E-2</v>
      </c>
      <c r="E261" s="15">
        <f>+theta_1*F260</f>
        <v>1.3880633900672252E-2</v>
      </c>
      <c r="F261" s="15">
        <f t="shared" ref="F261:F309" si="23">+D261-E261</f>
        <v>7.3129022923718298E-2</v>
      </c>
      <c r="G261" s="15">
        <f t="shared" si="22"/>
        <v>5.347853993777716E-3</v>
      </c>
      <c r="H261" s="26">
        <f t="shared" ref="H261:H315" si="24">+B260+EXP(E261)</f>
        <v>1562742.9494612883</v>
      </c>
    </row>
    <row r="262" spans="1:8" ht="15" x14ac:dyDescent="0.4">
      <c r="A262" s="2">
        <v>44440</v>
      </c>
      <c r="B262" s="3">
        <v>1712138</v>
      </c>
      <c r="C262" s="16">
        <f t="shared" si="20"/>
        <v>14.353253439911851</v>
      </c>
      <c r="D262" s="23">
        <f t="shared" si="21"/>
        <v>4.2912957713650002E-3</v>
      </c>
      <c r="E262" s="15">
        <f>+theta_1*F261</f>
        <v>1.074996636978659E-2</v>
      </c>
      <c r="F262" s="15">
        <f t="shared" si="23"/>
        <v>-6.4586705984215897E-3</v>
      </c>
      <c r="G262" s="15">
        <f t="shared" si="22"/>
        <v>4.1714425898915494E-5</v>
      </c>
      <c r="H262" s="26">
        <f t="shared" si="24"/>
        <v>1704807.4624208582</v>
      </c>
    </row>
    <row r="263" spans="1:8" ht="15" x14ac:dyDescent="0.4">
      <c r="A263" s="2">
        <v>44470</v>
      </c>
      <c r="B263" s="3">
        <v>1784935.4838709678</v>
      </c>
      <c r="C263" s="16">
        <f t="shared" si="20"/>
        <v>14.394892829053031</v>
      </c>
      <c r="D263" s="23">
        <f t="shared" si="21"/>
        <v>4.1639389141179706E-2</v>
      </c>
      <c r="E263" s="15">
        <f>+theta_1*F262</f>
        <v>-9.4942457796797365E-4</v>
      </c>
      <c r="F263" s="15">
        <f t="shared" si="23"/>
        <v>4.2588813719147682E-2</v>
      </c>
      <c r="G263" s="15">
        <f t="shared" si="22"/>
        <v>1.8138070540042617E-3</v>
      </c>
      <c r="H263" s="26">
        <f t="shared" si="24"/>
        <v>1712138.9990510261</v>
      </c>
    </row>
    <row r="264" spans="1:8" ht="15" x14ac:dyDescent="0.4">
      <c r="A264" s="2">
        <v>44501</v>
      </c>
      <c r="B264" s="3">
        <v>1999655.1724137932</v>
      </c>
      <c r="C264" s="16">
        <f t="shared" si="20"/>
        <v>14.508485309866149</v>
      </c>
      <c r="D264" s="23">
        <f t="shared" si="21"/>
        <v>0.1135924808131179</v>
      </c>
      <c r="E264" s="15">
        <f>+theta_1*F263</f>
        <v>6.2605556167147089E-3</v>
      </c>
      <c r="F264" s="15">
        <f t="shared" si="23"/>
        <v>0.10733192519640319</v>
      </c>
      <c r="G264" s="15">
        <f t="shared" si="22"/>
        <v>1.1520142166366291E-2</v>
      </c>
      <c r="H264" s="26">
        <f t="shared" si="24"/>
        <v>1784936.4901511616</v>
      </c>
    </row>
    <row r="265" spans="1:8" ht="15.5" thickBot="1" x14ac:dyDescent="0.45">
      <c r="A265" s="4">
        <v>44531</v>
      </c>
      <c r="B265" s="5">
        <v>2116483.8709677421</v>
      </c>
      <c r="C265" s="16">
        <f t="shared" si="20"/>
        <v>14.56526671829879</v>
      </c>
      <c r="D265" s="23">
        <f t="shared" si="21"/>
        <v>5.6781408432641456E-2</v>
      </c>
      <c r="E265" s="15">
        <f>+theta_1*F264</f>
        <v>1.577779300387127E-2</v>
      </c>
      <c r="F265" s="15">
        <f t="shared" si="23"/>
        <v>4.1003615428770186E-2</v>
      </c>
      <c r="G265" s="15">
        <f t="shared" si="22"/>
        <v>1.6812964782304805E-3</v>
      </c>
      <c r="H265" s="26">
        <f t="shared" si="24"/>
        <v>1999656.1883167129</v>
      </c>
    </row>
    <row r="266" spans="1:8" ht="15" x14ac:dyDescent="0.4">
      <c r="A266" s="7">
        <v>44562</v>
      </c>
      <c r="B266" s="8">
        <v>2148333.3333333335</v>
      </c>
      <c r="C266" s="16">
        <f t="shared" si="20"/>
        <v>14.580202905687315</v>
      </c>
      <c r="D266" s="23">
        <f t="shared" si="21"/>
        <v>1.4936187388524758E-2</v>
      </c>
      <c r="E266" s="15">
        <f>+theta_1*F265</f>
        <v>6.027531468029217E-3</v>
      </c>
      <c r="F266" s="15">
        <f t="shared" si="23"/>
        <v>8.9086559204955406E-3</v>
      </c>
      <c r="G266" s="15">
        <f t="shared" si="22"/>
        <v>7.9364150309780242E-5</v>
      </c>
      <c r="H266" s="26">
        <f t="shared" si="24"/>
        <v>2116484.8770134756</v>
      </c>
    </row>
    <row r="267" spans="1:8" ht="15" x14ac:dyDescent="0.4">
      <c r="A267" s="2">
        <v>44593</v>
      </c>
      <c r="B267" s="3">
        <v>2213333.3333333335</v>
      </c>
      <c r="C267" s="16">
        <f t="shared" si="20"/>
        <v>14.610010232784507</v>
      </c>
      <c r="D267" s="23">
        <f t="shared" si="21"/>
        <v>2.9807327097191916E-2</v>
      </c>
      <c r="E267" s="15">
        <f>+theta_1*F266</f>
        <v>1.3095724203128444E-3</v>
      </c>
      <c r="F267" s="15">
        <f t="shared" si="23"/>
        <v>2.849775467687907E-2</v>
      </c>
      <c r="G267" s="15">
        <f t="shared" si="22"/>
        <v>8.1212202162358289E-4</v>
      </c>
      <c r="H267" s="26">
        <f t="shared" si="24"/>
        <v>2148334.334643764</v>
      </c>
    </row>
    <row r="268" spans="1:8" ht="15" x14ac:dyDescent="0.4">
      <c r="A268" s="2">
        <v>44621</v>
      </c>
      <c r="B268" s="3">
        <v>1988774.1935483871</v>
      </c>
      <c r="C268" s="16">
        <f t="shared" si="20"/>
        <v>14.503029023763601</v>
      </c>
      <c r="D268" s="23">
        <f t="shared" si="21"/>
        <v>-0.10698120902090658</v>
      </c>
      <c r="E268" s="15">
        <f>+theta_1*F267</f>
        <v>4.1891699375012229E-3</v>
      </c>
      <c r="F268" s="15">
        <f t="shared" si="23"/>
        <v>-0.1111703789584078</v>
      </c>
      <c r="G268" s="15">
        <f t="shared" si="22"/>
        <v>1.2358853157755999E-2</v>
      </c>
      <c r="H268" s="26">
        <f t="shared" si="24"/>
        <v>2213334.3375312905</v>
      </c>
    </row>
    <row r="269" spans="1:8" ht="15.5" thickBot="1" x14ac:dyDescent="0.45">
      <c r="A269" s="2">
        <v>44652</v>
      </c>
      <c r="B269" s="3">
        <v>2027448.2758620689</v>
      </c>
      <c r="C269" s="16">
        <f t="shared" si="20"/>
        <v>14.522288553357541</v>
      </c>
      <c r="D269" s="23">
        <f t="shared" si="21"/>
        <v>1.9259529593940172E-2</v>
      </c>
      <c r="E269" s="15">
        <f>+theta_1*F268</f>
        <v>-1.6342045706885945E-2</v>
      </c>
      <c r="F269" s="15">
        <f t="shared" si="23"/>
        <v>3.5601575300826117E-2</v>
      </c>
      <c r="G269" s="15">
        <f t="shared" si="22"/>
        <v>1.2674721639003923E-3</v>
      </c>
      <c r="H269" s="26">
        <f t="shared" si="24"/>
        <v>1988775.1773391482</v>
      </c>
    </row>
    <row r="270" spans="1:8" ht="15" x14ac:dyDescent="0.4">
      <c r="A270" s="7">
        <v>44682</v>
      </c>
      <c r="B270" s="8">
        <v>2096733.33333333</v>
      </c>
      <c r="C270" s="16">
        <f t="shared" si="20"/>
        <v>14.555891136005398</v>
      </c>
      <c r="D270" s="23">
        <f t="shared" si="21"/>
        <v>3.3602582647857204E-2</v>
      </c>
      <c r="E270" s="15">
        <f>+theta_1*F269</f>
        <v>5.2334315692214393E-3</v>
      </c>
      <c r="F270" s="15">
        <f t="shared" si="23"/>
        <v>2.8369151078635767E-2</v>
      </c>
      <c r="G270" s="15">
        <f t="shared" si="22"/>
        <v>8.0480873292246085E-4</v>
      </c>
      <c r="H270" s="26">
        <f t="shared" si="24"/>
        <v>2027449.2811092187</v>
      </c>
    </row>
    <row r="271" spans="1:8" ht="15" x14ac:dyDescent="0.4">
      <c r="A271" s="2">
        <v>44713</v>
      </c>
      <c r="B271" s="3">
        <v>2172233.3333333335</v>
      </c>
      <c r="C271" s="16">
        <f t="shared" si="20"/>
        <v>14.591266382135862</v>
      </c>
      <c r="D271" s="23">
        <f t="shared" si="21"/>
        <v>3.5375246130463722E-2</v>
      </c>
      <c r="E271" s="15">
        <f>+theta_1*F270</f>
        <v>4.1702652085594573E-3</v>
      </c>
      <c r="F271" s="15">
        <f t="shared" si="23"/>
        <v>3.1204980921904265E-2</v>
      </c>
      <c r="G271" s="15">
        <f t="shared" si="22"/>
        <v>9.737508343364091E-4</v>
      </c>
      <c r="H271" s="26">
        <f t="shared" si="24"/>
        <v>2096734.3375123029</v>
      </c>
    </row>
    <row r="272" spans="1:8" ht="15" x14ac:dyDescent="0.4">
      <c r="A272" s="2">
        <v>44743</v>
      </c>
      <c r="B272" s="3">
        <v>2250290.3225806453</v>
      </c>
      <c r="C272" s="16">
        <f t="shared" si="20"/>
        <v>14.626569798114721</v>
      </c>
      <c r="D272" s="23">
        <f t="shared" si="21"/>
        <v>3.5303415978859221E-2</v>
      </c>
      <c r="E272" s="15">
        <f>+theta_1*F271</f>
        <v>4.5871321955199265E-3</v>
      </c>
      <c r="F272" s="15">
        <f t="shared" si="23"/>
        <v>3.0716283783339293E-2</v>
      </c>
      <c r="G272" s="15">
        <f t="shared" si="22"/>
        <v>9.434900894586324E-4</v>
      </c>
      <c r="H272" s="26">
        <f t="shared" si="24"/>
        <v>2172234.3379310025</v>
      </c>
    </row>
    <row r="273" spans="1:8" ht="15" x14ac:dyDescent="0.4">
      <c r="A273" s="2">
        <v>44774</v>
      </c>
      <c r="B273" s="3">
        <v>2315548</v>
      </c>
      <c r="C273" s="16">
        <f t="shared" si="20"/>
        <v>14.655156934552043</v>
      </c>
      <c r="D273" s="23">
        <f t="shared" si="21"/>
        <v>2.8587136437321803E-2</v>
      </c>
      <c r="E273" s="15">
        <f>+theta_1*F272</f>
        <v>4.5152937161508757E-3</v>
      </c>
      <c r="F273" s="15">
        <f t="shared" si="23"/>
        <v>2.4071842721170928E-2</v>
      </c>
      <c r="G273" s="15">
        <f t="shared" si="22"/>
        <v>5.7945361199278984E-4</v>
      </c>
      <c r="H273" s="26">
        <f t="shared" si="24"/>
        <v>2250291.3271061485</v>
      </c>
    </row>
    <row r="274" spans="1:8" ht="15" x14ac:dyDescent="0.4">
      <c r="A274" s="2">
        <v>44805</v>
      </c>
      <c r="B274" s="3">
        <v>2398966.6666666665</v>
      </c>
      <c r="C274" s="16">
        <f t="shared" si="20"/>
        <v>14.690548647046962</v>
      </c>
      <c r="D274" s="23">
        <f t="shared" si="21"/>
        <v>3.5391712494918792E-2</v>
      </c>
      <c r="E274" s="15">
        <f>+theta_1*F273</f>
        <v>3.5385608800121262E-3</v>
      </c>
      <c r="F274" s="15">
        <f t="shared" si="23"/>
        <v>3.1853151614906663E-2</v>
      </c>
      <c r="G274" s="15">
        <f t="shared" si="22"/>
        <v>1.014623267802231E-3</v>
      </c>
      <c r="H274" s="26">
        <f t="shared" si="24"/>
        <v>2315549.0035448289</v>
      </c>
    </row>
    <row r="275" spans="1:8" ht="15" x14ac:dyDescent="0.4">
      <c r="A275" s="2">
        <v>44835</v>
      </c>
      <c r="B275" s="3">
        <v>2277290</v>
      </c>
      <c r="C275" s="16">
        <f t="shared" si="20"/>
        <v>14.638496697498352</v>
      </c>
      <c r="D275" s="23">
        <f t="shared" si="21"/>
        <v>-5.2051949548609144E-2</v>
      </c>
      <c r="E275" s="15">
        <f>+theta_1*F274</f>
        <v>4.682413287391279E-3</v>
      </c>
      <c r="F275" s="15">
        <f t="shared" si="23"/>
        <v>-5.6734362836000425E-2</v>
      </c>
      <c r="G275" s="15">
        <f t="shared" si="22"/>
        <v>3.2187879264069462E-3</v>
      </c>
      <c r="H275" s="26">
        <f t="shared" si="24"/>
        <v>2398967.6713600596</v>
      </c>
    </row>
    <row r="276" spans="1:8" ht="15" x14ac:dyDescent="0.4">
      <c r="A276" s="2">
        <v>44866</v>
      </c>
      <c r="B276" s="3">
        <v>1990067</v>
      </c>
      <c r="C276" s="16">
        <f t="shared" si="20"/>
        <v>14.503678864475617</v>
      </c>
      <c r="D276" s="23">
        <f t="shared" si="21"/>
        <v>-0.1348178330227352</v>
      </c>
      <c r="E276" s="15">
        <f>+theta_1*F275</f>
        <v>-8.3399513368920628E-3</v>
      </c>
      <c r="F276" s="15">
        <f t="shared" si="23"/>
        <v>-0.12647788168584315</v>
      </c>
      <c r="G276" s="15">
        <f t="shared" si="22"/>
        <v>1.5996654555738139E-2</v>
      </c>
      <c r="H276" s="26">
        <f t="shared" si="24"/>
        <v>2277290.9916947298</v>
      </c>
    </row>
    <row r="277" spans="1:8" ht="15.5" thickBot="1" x14ac:dyDescent="0.45">
      <c r="A277" s="2">
        <v>44896</v>
      </c>
      <c r="B277" s="3">
        <v>1933032</v>
      </c>
      <c r="C277" s="16">
        <f t="shared" si="20"/>
        <v>14.474600312631818</v>
      </c>
      <c r="D277" s="23">
        <f t="shared" si="21"/>
        <v>-2.9078551843799261E-2</v>
      </c>
      <c r="E277" s="15">
        <f>+theta_1*F276</f>
        <v>-1.8592248607818943E-2</v>
      </c>
      <c r="F277" s="15">
        <f t="shared" si="23"/>
        <v>-1.0486303235980318E-2</v>
      </c>
      <c r="G277" s="15">
        <f t="shared" si="22"/>
        <v>1.0996255555693128E-4</v>
      </c>
      <c r="H277" s="26">
        <f t="shared" si="24"/>
        <v>1990067.981579521</v>
      </c>
    </row>
    <row r="278" spans="1:8" ht="15" x14ac:dyDescent="0.4">
      <c r="A278" s="9">
        <v>44927</v>
      </c>
      <c r="B278" s="10">
        <v>1838032</v>
      </c>
      <c r="C278" s="16">
        <f t="shared" si="20"/>
        <v>14.424205991974722</v>
      </c>
      <c r="D278" s="23">
        <f t="shared" si="21"/>
        <v>-5.0394320657096259E-2</v>
      </c>
      <c r="E278" s="15">
        <f>+theta_1*F277</f>
        <v>-1.5414865756891065E-3</v>
      </c>
      <c r="F278" s="15">
        <f t="shared" si="23"/>
        <v>-4.885283408140715E-2</v>
      </c>
      <c r="G278" s="15">
        <f t="shared" si="22"/>
        <v>2.386599397785496E-3</v>
      </c>
      <c r="H278" s="26">
        <f t="shared" si="24"/>
        <v>1933032.998459701</v>
      </c>
    </row>
    <row r="279" spans="1:8" ht="15" x14ac:dyDescent="0.4">
      <c r="A279" s="11">
        <v>44958</v>
      </c>
      <c r="B279" s="12">
        <v>2075285.7142857143</v>
      </c>
      <c r="C279" s="16">
        <f t="shared" si="20"/>
        <v>14.545609395799707</v>
      </c>
      <c r="D279" s="23">
        <f t="shared" si="21"/>
        <v>0.12140340382498493</v>
      </c>
      <c r="E279" s="15">
        <f>+theta_1*F278</f>
        <v>-7.1813666099668503E-3</v>
      </c>
      <c r="F279" s="15">
        <f t="shared" si="23"/>
        <v>0.12858477043495178</v>
      </c>
      <c r="G279" s="15">
        <f t="shared" si="22"/>
        <v>1.6534043187809249E-2</v>
      </c>
      <c r="H279" s="26">
        <f t="shared" si="24"/>
        <v>1838032.9928443579</v>
      </c>
    </row>
    <row r="280" spans="1:8" ht="15" x14ac:dyDescent="0.4">
      <c r="A280" s="11">
        <v>44986</v>
      </c>
      <c r="B280" s="12">
        <v>1993129.0322580645</v>
      </c>
      <c r="C280" s="16">
        <f t="shared" si="20"/>
        <v>14.505216339827793</v>
      </c>
      <c r="D280" s="23">
        <f t="shared" si="21"/>
        <v>-4.0393055971913228E-2</v>
      </c>
      <c r="E280" s="15">
        <f>+theta_1*F279</f>
        <v>1.8901961253937911E-2</v>
      </c>
      <c r="F280" s="15">
        <f t="shared" si="23"/>
        <v>-5.9295017225851135E-2</v>
      </c>
      <c r="G280" s="15">
        <f t="shared" si="22"/>
        <v>3.515899067813983E-3</v>
      </c>
      <c r="H280" s="26">
        <f t="shared" si="24"/>
        <v>2075286.7333674484</v>
      </c>
    </row>
    <row r="281" spans="1:8" ht="15" x14ac:dyDescent="0.4">
      <c r="A281" s="11">
        <v>45017</v>
      </c>
      <c r="B281" s="12">
        <v>1978900</v>
      </c>
      <c r="C281" s="16">
        <f t="shared" si="20"/>
        <v>14.498051692736995</v>
      </c>
      <c r="D281" s="23">
        <f t="shared" si="21"/>
        <v>-7.1646470907982263E-3</v>
      </c>
      <c r="E281" s="15">
        <f>+theta_1*F280</f>
        <v>-8.7163675322001165E-3</v>
      </c>
      <c r="F281" s="15">
        <f t="shared" si="23"/>
        <v>1.5517204414018902E-3</v>
      </c>
      <c r="G281" s="15">
        <f t="shared" si="22"/>
        <v>2.4078363282644768E-6</v>
      </c>
      <c r="H281" s="26">
        <f t="shared" si="24"/>
        <v>1993130.0235795744</v>
      </c>
    </row>
    <row r="282" spans="1:8" ht="15" x14ac:dyDescent="0.4">
      <c r="A282" s="11">
        <v>45047</v>
      </c>
      <c r="B282" s="12">
        <v>1895967.7419354839</v>
      </c>
      <c r="C282" s="16">
        <f t="shared" si="20"/>
        <v>14.455239947905261</v>
      </c>
      <c r="D282" s="23">
        <f t="shared" si="21"/>
        <v>-4.2811744831734444E-2</v>
      </c>
      <c r="E282" s="15">
        <f>+theta_1*F281</f>
        <v>2.2810290488607784E-4</v>
      </c>
      <c r="F282" s="15">
        <f t="shared" si="23"/>
        <v>-4.3039847736620521E-2</v>
      </c>
      <c r="G282" s="15">
        <f t="shared" si="22"/>
        <v>1.8524284931914785E-3</v>
      </c>
      <c r="H282" s="26">
        <f t="shared" si="24"/>
        <v>1978901.0002281289</v>
      </c>
    </row>
    <row r="283" spans="1:8" ht="15" x14ac:dyDescent="0.4">
      <c r="A283" s="11">
        <v>45078</v>
      </c>
      <c r="B283" s="12">
        <v>1577900</v>
      </c>
      <c r="C283" s="16">
        <f t="shared" si="20"/>
        <v>14.27160540702376</v>
      </c>
      <c r="D283" s="23">
        <f t="shared" si="21"/>
        <v>-0.183634540881501</v>
      </c>
      <c r="E283" s="15">
        <f>+theta_1*F282</f>
        <v>-6.3268576172832158E-3</v>
      </c>
      <c r="F283" s="15">
        <f t="shared" si="23"/>
        <v>-0.17730768326421778</v>
      </c>
      <c r="G283" s="15">
        <f t="shared" si="22"/>
        <v>3.1438014544524176E-2</v>
      </c>
      <c r="H283" s="26">
        <f t="shared" si="24"/>
        <v>1895968.7356285986</v>
      </c>
    </row>
    <row r="284" spans="1:8" ht="15" x14ac:dyDescent="0.4">
      <c r="A284" s="11">
        <v>45108</v>
      </c>
      <c r="B284" s="12">
        <v>1318774.1935483871</v>
      </c>
      <c r="C284" s="16">
        <f t="shared" si="20"/>
        <v>14.092213221856914</v>
      </c>
      <c r="D284" s="23">
        <f t="shared" si="21"/>
        <v>-0.17939218516684541</v>
      </c>
      <c r="E284" s="15">
        <f>+theta_1*F283</f>
        <v>-2.6064229439840013E-2</v>
      </c>
      <c r="F284" s="15">
        <f t="shared" si="23"/>
        <v>-0.15332795572700539</v>
      </c>
      <c r="G284" s="15">
        <f t="shared" si="22"/>
        <v>2.3509462007422523E-2</v>
      </c>
      <c r="H284" s="26">
        <f t="shared" si="24"/>
        <v>1577900.9742725107</v>
      </c>
    </row>
    <row r="285" spans="1:8" ht="15" x14ac:dyDescent="0.4">
      <c r="A285" s="11">
        <v>45139</v>
      </c>
      <c r="B285" s="12">
        <v>1319096.7741935484</v>
      </c>
      <c r="C285" s="16">
        <f t="shared" si="20"/>
        <v>14.092457798373896</v>
      </c>
      <c r="D285" s="23">
        <f t="shared" si="21"/>
        <v>2.4457651698206462E-4</v>
      </c>
      <c r="E285" s="15">
        <f>+theta_1*F284</f>
        <v>-2.2539209491869792E-2</v>
      </c>
      <c r="F285" s="15">
        <f t="shared" si="23"/>
        <v>2.2783786008851857E-2</v>
      </c>
      <c r="G285" s="15">
        <f t="shared" si="22"/>
        <v>5.1910090489715361E-4</v>
      </c>
      <c r="H285" s="26">
        <f t="shared" si="24"/>
        <v>1318775.171261288</v>
      </c>
    </row>
    <row r="286" spans="1:8" ht="15" x14ac:dyDescent="0.4">
      <c r="A286" s="11">
        <v>45170</v>
      </c>
      <c r="B286" s="12">
        <v>1285967</v>
      </c>
      <c r="C286" s="16">
        <f t="shared" si="20"/>
        <v>14.067021522486224</v>
      </c>
      <c r="D286" s="23">
        <f t="shared" si="21"/>
        <v>-2.5436275887672721E-2</v>
      </c>
      <c r="E286" s="15">
        <f>+theta_1*F285</f>
        <v>3.3492165433012229E-3</v>
      </c>
      <c r="F286" s="15">
        <f t="shared" si="23"/>
        <v>-2.8785492430973943E-2</v>
      </c>
      <c r="G286" s="15">
        <f t="shared" si="22"/>
        <v>8.286045744936582E-4</v>
      </c>
      <c r="H286" s="26">
        <f t="shared" si="24"/>
        <v>1319097.7775483797</v>
      </c>
    </row>
    <row r="287" spans="1:8" ht="15" x14ac:dyDescent="0.4">
      <c r="A287" s="11">
        <v>45200</v>
      </c>
      <c r="B287" s="12">
        <v>1379065</v>
      </c>
      <c r="C287" s="16">
        <f t="shared" si="20"/>
        <v>14.136916291270103</v>
      </c>
      <c r="D287" s="23">
        <f t="shared" si="21"/>
        <v>6.9894768783878902E-2</v>
      </c>
      <c r="E287" s="15">
        <f>+theta_1*F286</f>
        <v>-4.2314673873531695E-3</v>
      </c>
      <c r="F287" s="15">
        <f t="shared" si="23"/>
        <v>7.4126236171232068E-2</v>
      </c>
      <c r="G287" s="15">
        <f t="shared" si="22"/>
        <v>5.4946988889132738E-3</v>
      </c>
      <c r="H287" s="26">
        <f t="shared" si="24"/>
        <v>1285967.9957774726</v>
      </c>
    </row>
    <row r="288" spans="1:8" ht="15" x14ac:dyDescent="0.4">
      <c r="A288" s="11">
        <v>45231</v>
      </c>
      <c r="B288" s="12">
        <v>1406448.2758620689</v>
      </c>
      <c r="C288" s="16">
        <f t="shared" si="20"/>
        <v>14.156578131164425</v>
      </c>
      <c r="D288" s="23">
        <f t="shared" si="21"/>
        <v>1.9661839894322242E-2</v>
      </c>
      <c r="E288" s="15">
        <f>+theta_1*F287</f>
        <v>1.0896556717171114E-2</v>
      </c>
      <c r="F288" s="15">
        <f t="shared" si="23"/>
        <v>8.7652831771511275E-3</v>
      </c>
      <c r="G288" s="15">
        <f t="shared" si="22"/>
        <v>7.683018917564857E-5</v>
      </c>
      <c r="H288" s="26">
        <f t="shared" si="24"/>
        <v>1379066.0109561405</v>
      </c>
    </row>
    <row r="289" spans="1:8" ht="15" x14ac:dyDescent="0.4">
      <c r="A289" s="11">
        <v>45261</v>
      </c>
      <c r="B289" s="12">
        <v>1468258.064516129</v>
      </c>
      <c r="C289" s="16">
        <f t="shared" si="20"/>
        <v>14.199587265973889</v>
      </c>
      <c r="D289" s="23">
        <f t="shared" si="21"/>
        <v>4.3009134809464555E-2</v>
      </c>
      <c r="E289" s="15">
        <f>+theta_1*F288</f>
        <v>1.2884966270412157E-3</v>
      </c>
      <c r="F289" s="15">
        <f t="shared" si="23"/>
        <v>4.1720638182423338E-2</v>
      </c>
      <c r="G289" s="15">
        <f t="shared" si="22"/>
        <v>1.7406116503486801E-3</v>
      </c>
      <c r="H289" s="26">
        <f t="shared" si="24"/>
        <v>1406449.277151396</v>
      </c>
    </row>
    <row r="290" spans="1:8" ht="15" x14ac:dyDescent="0.4">
      <c r="A290" s="11">
        <v>45292</v>
      </c>
      <c r="B290" s="12">
        <v>1423000</v>
      </c>
      <c r="C290" s="16">
        <f t="shared" si="20"/>
        <v>14.16827787707199</v>
      </c>
      <c r="D290" s="23">
        <f t="shared" si="21"/>
        <v>-3.1309388901899382E-2</v>
      </c>
      <c r="E290" s="15">
        <f>+theta_1*F289</f>
        <v>6.1329338128162303E-3</v>
      </c>
      <c r="F290" s="15">
        <f t="shared" si="23"/>
        <v>-3.7442322714715613E-2</v>
      </c>
      <c r="G290" s="15">
        <f t="shared" si="22"/>
        <v>1.4019275302729088E-3</v>
      </c>
      <c r="H290" s="26">
        <f t="shared" si="24"/>
        <v>1468259.0706679078</v>
      </c>
    </row>
    <row r="291" spans="1:8" ht="15" x14ac:dyDescent="0.4">
      <c r="A291" s="11">
        <v>45323</v>
      </c>
      <c r="B291" s="12">
        <v>1456862</v>
      </c>
      <c r="C291" s="16">
        <f t="shared" si="20"/>
        <v>14.191795365523424</v>
      </c>
      <c r="D291" s="23">
        <f t="shared" si="21"/>
        <v>2.3517488451433977E-2</v>
      </c>
      <c r="E291" s="15">
        <f>+theta_1*F290</f>
        <v>-5.5040214390631951E-3</v>
      </c>
      <c r="F291" s="15">
        <f t="shared" si="23"/>
        <v>2.902150989049717E-2</v>
      </c>
      <c r="G291" s="15">
        <f t="shared" si="22"/>
        <v>8.4224803632422507E-4</v>
      </c>
      <c r="H291" s="26">
        <f t="shared" si="24"/>
        <v>1423000.9945110979</v>
      </c>
    </row>
    <row r="292" spans="1:8" ht="15" x14ac:dyDescent="0.4">
      <c r="A292" s="11">
        <v>45352</v>
      </c>
      <c r="B292" s="12">
        <v>1440129.0322580645</v>
      </c>
      <c r="C292" s="16">
        <f t="shared" si="20"/>
        <v>14.180243273272596</v>
      </c>
      <c r="D292" s="23">
        <f t="shared" si="21"/>
        <v>-1.1552092250827428E-2</v>
      </c>
      <c r="E292" s="15">
        <f>+theta_1*F291</f>
        <v>4.2661619539030833E-3</v>
      </c>
      <c r="F292" s="15">
        <f t="shared" si="23"/>
        <v>-1.5818254204730511E-2</v>
      </c>
      <c r="G292" s="15">
        <f t="shared" si="22"/>
        <v>2.5021716608547448E-4</v>
      </c>
      <c r="H292" s="26">
        <f t="shared" si="24"/>
        <v>1456863.0042752749</v>
      </c>
    </row>
    <row r="293" spans="1:8" ht="15" x14ac:dyDescent="0.4">
      <c r="A293" s="11">
        <v>45383</v>
      </c>
      <c r="B293" s="12">
        <v>1661933.3333333333</v>
      </c>
      <c r="C293" s="16">
        <f t="shared" si="20"/>
        <v>14.32349214127853</v>
      </c>
      <c r="D293" s="23">
        <f t="shared" si="21"/>
        <v>0.14324886800593362</v>
      </c>
      <c r="E293" s="15">
        <f>+theta_1*F292</f>
        <v>-2.3252833680953849E-3</v>
      </c>
      <c r="F293" s="15">
        <f t="shared" si="23"/>
        <v>0.14557415137402901</v>
      </c>
      <c r="G293" s="15">
        <f t="shared" si="22"/>
        <v>2.1191833548268715E-2</v>
      </c>
      <c r="H293" s="26">
        <f t="shared" si="24"/>
        <v>1440130.0299354824</v>
      </c>
    </row>
    <row r="294" spans="1:8" ht="15" x14ac:dyDescent="0.4">
      <c r="A294" s="11">
        <v>45413</v>
      </c>
      <c r="B294" s="12">
        <v>1596129.0322580645</v>
      </c>
      <c r="C294" s="16">
        <f t="shared" si="20"/>
        <v>14.283091901003415</v>
      </c>
      <c r="D294" s="23">
        <f t="shared" si="21"/>
        <v>-4.0400240275115351E-2</v>
      </c>
      <c r="E294" s="15">
        <f>+theta_1*F293</f>
        <v>2.1399400251982264E-2</v>
      </c>
      <c r="F294" s="15">
        <f t="shared" si="23"/>
        <v>-6.1799640527097618E-2</v>
      </c>
      <c r="G294" s="15">
        <f t="shared" si="22"/>
        <v>3.8191955692784864E-3</v>
      </c>
      <c r="H294" s="26">
        <f t="shared" si="24"/>
        <v>1661934.3549633427</v>
      </c>
    </row>
    <row r="295" spans="1:8" ht="15" x14ac:dyDescent="0.4">
      <c r="A295" s="11">
        <v>45444</v>
      </c>
      <c r="B295" s="12">
        <v>1817033.3333333333</v>
      </c>
      <c r="C295" s="16">
        <f t="shared" si="20"/>
        <v>14.412715692467787</v>
      </c>
      <c r="D295" s="23">
        <f t="shared" si="21"/>
        <v>0.12962379146437186</v>
      </c>
      <c r="E295" s="15">
        <f>+theta_1*F294</f>
        <v>-9.0845471574833494E-3</v>
      </c>
      <c r="F295" s="15">
        <f t="shared" si="23"/>
        <v>0.13870833862185522</v>
      </c>
      <c r="G295" s="15">
        <f t="shared" si="22"/>
        <v>1.9240003203235254E-2</v>
      </c>
      <c r="H295" s="26">
        <f t="shared" si="24"/>
        <v>1596130.0232146571</v>
      </c>
    </row>
    <row r="296" spans="1:8" ht="15" x14ac:dyDescent="0.4">
      <c r="A296" s="11">
        <v>45474</v>
      </c>
      <c r="B296" s="12">
        <v>1876387</v>
      </c>
      <c r="C296" s="16">
        <f t="shared" si="20"/>
        <v>14.444858677252133</v>
      </c>
      <c r="D296" s="23">
        <f t="shared" si="21"/>
        <v>3.2142984784346851E-2</v>
      </c>
      <c r="E296" s="15">
        <f>+theta_1*F295</f>
        <v>2.0390125777412716E-2</v>
      </c>
      <c r="F296" s="15">
        <f t="shared" si="23"/>
        <v>1.1752859006934135E-2</v>
      </c>
      <c r="G296" s="15">
        <f t="shared" si="22"/>
        <v>1.3812969483687282E-4</v>
      </c>
      <c r="H296" s="26">
        <f t="shared" si="24"/>
        <v>1817034.3539327579</v>
      </c>
    </row>
    <row r="297" spans="1:8" ht="15" x14ac:dyDescent="0.4">
      <c r="A297" s="11">
        <v>45505</v>
      </c>
      <c r="B297" s="12">
        <v>1943323</v>
      </c>
      <c r="C297" s="16">
        <f t="shared" si="20"/>
        <v>14.479909952320243</v>
      </c>
      <c r="D297" s="23">
        <f t="shared" si="21"/>
        <v>3.5051275068109788E-2</v>
      </c>
      <c r="E297" s="15">
        <f>+theta_1*F296</f>
        <v>1.7276702740193178E-3</v>
      </c>
      <c r="F297" s="15">
        <f t="shared" si="23"/>
        <v>3.3323604794090474E-2</v>
      </c>
      <c r="G297" s="15">
        <f t="shared" si="22"/>
        <v>1.1104626364727295E-3</v>
      </c>
      <c r="H297" s="26">
        <f t="shared" si="24"/>
        <v>1876388.0017291636</v>
      </c>
    </row>
    <row r="298" spans="1:8" ht="15" x14ac:dyDescent="0.4">
      <c r="A298" s="11">
        <v>45536</v>
      </c>
      <c r="B298" s="12">
        <v>2120233.3333333335</v>
      </c>
      <c r="C298" s="16">
        <f t="shared" si="20"/>
        <v>14.567036703484801</v>
      </c>
      <c r="D298" s="23">
        <f t="shared" si="21"/>
        <v>8.7126751164557703E-2</v>
      </c>
      <c r="E298" s="15">
        <f>+theta_1*F297</f>
        <v>4.8985699047312996E-3</v>
      </c>
      <c r="F298" s="15">
        <f t="shared" si="23"/>
        <v>8.2228181259826408E-2</v>
      </c>
      <c r="G298" s="15">
        <f t="shared" si="22"/>
        <v>6.7614737932988672E-3</v>
      </c>
      <c r="H298" s="26">
        <f t="shared" si="24"/>
        <v>1943324.0049105876</v>
      </c>
    </row>
    <row r="299" spans="1:8" ht="15" x14ac:dyDescent="0.4">
      <c r="A299" s="11">
        <v>45566</v>
      </c>
      <c r="B299" s="12">
        <v>2173290</v>
      </c>
      <c r="C299" s="16">
        <f t="shared" si="20"/>
        <v>14.591752706385641</v>
      </c>
      <c r="D299" s="23">
        <f t="shared" si="21"/>
        <v>2.4716002900840195E-2</v>
      </c>
      <c r="E299" s="15">
        <f>+theta_1*F298</f>
        <v>1.2087542645194481E-2</v>
      </c>
      <c r="F299" s="15">
        <f t="shared" si="23"/>
        <v>1.2628460255645714E-2</v>
      </c>
      <c r="G299" s="15">
        <f t="shared" si="22"/>
        <v>1.5947800842842341E-4</v>
      </c>
      <c r="H299" s="26">
        <f t="shared" si="24"/>
        <v>2120234.3454942256</v>
      </c>
    </row>
    <row r="300" spans="1:8" ht="15" x14ac:dyDescent="0.4">
      <c r="A300" s="11">
        <v>45597</v>
      </c>
      <c r="B300" s="12">
        <v>2456566.6666666665</v>
      </c>
      <c r="C300" s="16">
        <f t="shared" si="20"/>
        <v>14.714275269105823</v>
      </c>
      <c r="D300" s="23">
        <f t="shared" si="21"/>
        <v>0.12252256272018158</v>
      </c>
      <c r="E300" s="15">
        <f>+theta_1*F299</f>
        <v>1.8563836575799198E-3</v>
      </c>
      <c r="F300" s="15">
        <f t="shared" si="23"/>
        <v>0.12066617906260166</v>
      </c>
      <c r="G300" s="15">
        <f t="shared" si="22"/>
        <v>1.4560326769567847E-2</v>
      </c>
      <c r="H300" s="26">
        <f t="shared" si="24"/>
        <v>2173291.0018581077</v>
      </c>
    </row>
    <row r="301" spans="1:8" ht="15.5" thickBot="1" x14ac:dyDescent="0.45">
      <c r="A301" s="11">
        <v>45627</v>
      </c>
      <c r="B301" s="12">
        <v>2764870.9677419355</v>
      </c>
      <c r="C301" s="16">
        <f t="shared" si="20"/>
        <v>14.832504525571887</v>
      </c>
      <c r="D301" s="23">
        <f t="shared" si="21"/>
        <v>0.11822925646606386</v>
      </c>
      <c r="E301" s="15">
        <f>+theta_1*F300</f>
        <v>1.7737928322202442E-2</v>
      </c>
      <c r="F301" s="15">
        <f t="shared" si="23"/>
        <v>0.10049132814386141</v>
      </c>
      <c r="G301" s="15">
        <f t="shared" si="22"/>
        <v>1.0098507032117234E-2</v>
      </c>
      <c r="H301" s="26">
        <f t="shared" si="24"/>
        <v>2456567.6845628461</v>
      </c>
    </row>
    <row r="302" spans="1:8" ht="15" x14ac:dyDescent="0.4">
      <c r="A302" s="13">
        <v>45658</v>
      </c>
      <c r="B302" s="14">
        <v>2751258.0645161299</v>
      </c>
      <c r="C302" s="16">
        <f t="shared" si="20"/>
        <v>14.82756884303746</v>
      </c>
      <c r="D302" s="23">
        <f t="shared" si="21"/>
        <v>-4.9356825344268884E-3</v>
      </c>
      <c r="E302" s="15">
        <f>+theta_1*F301</f>
        <v>1.4772225237147626E-2</v>
      </c>
      <c r="F302" s="15">
        <f t="shared" si="23"/>
        <v>-1.9707907771574516E-2</v>
      </c>
      <c r="G302" s="15">
        <f t="shared" si="22"/>
        <v>3.8840162873288723E-4</v>
      </c>
      <c r="H302" s="26">
        <f t="shared" si="24"/>
        <v>2764871.9826238095</v>
      </c>
    </row>
    <row r="303" spans="1:8" ht="15" x14ac:dyDescent="0.4">
      <c r="A303" s="11">
        <v>45689</v>
      </c>
      <c r="B303" s="12">
        <v>3118571.4285714286</v>
      </c>
      <c r="C303" s="16">
        <f t="shared" si="20"/>
        <v>14.952885579470813</v>
      </c>
      <c r="D303" s="23">
        <f t="shared" si="21"/>
        <v>0.12531673643335317</v>
      </c>
      <c r="E303" s="15">
        <f>+theta_1*F302</f>
        <v>-2.8970624424214538E-3</v>
      </c>
      <c r="F303" s="15">
        <f t="shared" si="23"/>
        <v>0.12821379887577464</v>
      </c>
      <c r="G303" s="15">
        <f t="shared" si="22"/>
        <v>1.6438778222157589E-2</v>
      </c>
      <c r="H303" s="26">
        <f t="shared" si="24"/>
        <v>2751259.0616232599</v>
      </c>
    </row>
    <row r="304" spans="1:8" ht="15" x14ac:dyDescent="0.4">
      <c r="A304" s="11">
        <v>45717</v>
      </c>
      <c r="B304" s="12">
        <v>3054451.6129032257</v>
      </c>
      <c r="C304" s="16">
        <f t="shared" si="20"/>
        <v>14.932110629696927</v>
      </c>
      <c r="D304" s="23">
        <f t="shared" si="21"/>
        <v>-2.0774949773885609E-2</v>
      </c>
      <c r="E304" s="15">
        <f>+theta_1*F303</f>
        <v>1.8847428434738869E-2</v>
      </c>
      <c r="F304" s="15">
        <f t="shared" si="23"/>
        <v>-3.9622378208624479E-2</v>
      </c>
      <c r="G304" s="15">
        <f t="shared" si="22"/>
        <v>1.56993285490728E-3</v>
      </c>
      <c r="H304" s="26">
        <f t="shared" si="24"/>
        <v>3118572.4475975912</v>
      </c>
    </row>
    <row r="305" spans="1:8" ht="15" x14ac:dyDescent="0.4">
      <c r="A305" s="11">
        <v>45748</v>
      </c>
      <c r="B305" s="12">
        <v>3044433.3333333335</v>
      </c>
      <c r="C305" s="16">
        <f t="shared" si="20"/>
        <v>14.928825344380384</v>
      </c>
      <c r="D305" s="23">
        <f t="shared" si="21"/>
        <v>-3.2852853165437068E-3</v>
      </c>
      <c r="E305" s="15">
        <f>+theta_1*F304</f>
        <v>-5.824489596667798E-3</v>
      </c>
      <c r="F305" s="15">
        <f t="shared" si="23"/>
        <v>2.5392042801240912E-3</v>
      </c>
      <c r="G305" s="15">
        <f t="shared" si="22"/>
        <v>6.4475583762005042E-6</v>
      </c>
      <c r="H305" s="26">
        <f t="shared" si="24"/>
        <v>3054452.6070956658</v>
      </c>
    </row>
    <row r="306" spans="1:8" ht="15" x14ac:dyDescent="0.4">
      <c r="A306" s="11">
        <v>45778</v>
      </c>
      <c r="B306" s="12">
        <v>3012759</v>
      </c>
      <c r="C306" s="16">
        <f t="shared" si="20"/>
        <v>14.918366828189134</v>
      </c>
      <c r="D306" s="23">
        <f t="shared" si="21"/>
        <v>-1.0458516191249601E-2</v>
      </c>
      <c r="E306" s="15">
        <f>+theta_1*F305</f>
        <v>3.732630291782414E-4</v>
      </c>
      <c r="F306" s="15">
        <f t="shared" si="23"/>
        <v>-1.0831779220427842E-2</v>
      </c>
      <c r="G306" s="15">
        <f t="shared" si="22"/>
        <v>1.173274410800924E-4</v>
      </c>
      <c r="H306" s="26">
        <f t="shared" si="24"/>
        <v>3044434.3337066662</v>
      </c>
    </row>
    <row r="307" spans="1:8" ht="15" x14ac:dyDescent="0.4">
      <c r="A307" s="11">
        <v>45809</v>
      </c>
      <c r="B307" s="12">
        <v>2700567</v>
      </c>
      <c r="C307" s="16">
        <f t="shared" si="20"/>
        <v>14.808972308927643</v>
      </c>
      <c r="D307" s="23">
        <f t="shared" si="21"/>
        <v>-0.10939451926149069</v>
      </c>
      <c r="E307" s="15">
        <f>+theta_1*F306</f>
        <v>-1.5922715454028927E-3</v>
      </c>
      <c r="F307" s="15">
        <f t="shared" si="23"/>
        <v>-0.10780224771608779</v>
      </c>
      <c r="G307" s="15">
        <f t="shared" si="22"/>
        <v>1.1621324612640755E-2</v>
      </c>
      <c r="H307" s="26">
        <f t="shared" si="24"/>
        <v>3012759.9984089956</v>
      </c>
    </row>
    <row r="308" spans="1:8" ht="15" x14ac:dyDescent="0.4">
      <c r="A308" s="11">
        <v>45839</v>
      </c>
      <c r="B308" s="12">
        <v>2369903.2258064514</v>
      </c>
      <c r="C308" s="16">
        <f t="shared" si="20"/>
        <v>14.678359679284567</v>
      </c>
      <c r="D308" s="23">
        <f t="shared" si="21"/>
        <v>-0.13061262964307652</v>
      </c>
      <c r="E308" s="15">
        <f>+theta_1*F307</f>
        <v>-1.5846930414264906E-2</v>
      </c>
      <c r="F308" s="15">
        <f t="shared" si="23"/>
        <v>-0.11476569922881161</v>
      </c>
      <c r="G308" s="15">
        <f t="shared" si="22"/>
        <v>1.3171165719478049E-2</v>
      </c>
      <c r="H308" s="26">
        <f t="shared" si="24"/>
        <v>2700567.9842779716</v>
      </c>
    </row>
    <row r="309" spans="1:8" ht="15" x14ac:dyDescent="0.4">
      <c r="A309" s="11">
        <v>45870</v>
      </c>
      <c r="B309" s="12">
        <v>2758032.2580645164</v>
      </c>
      <c r="C309" s="16">
        <f t="shared" si="20"/>
        <v>14.830028033447013</v>
      </c>
      <c r="D309" s="23">
        <f t="shared" si="21"/>
        <v>0.15166835416244595</v>
      </c>
      <c r="E309" s="15">
        <f>+theta_1*F308</f>
        <v>-1.6870557786635307E-2</v>
      </c>
      <c r="F309" s="15">
        <f t="shared" si="23"/>
        <v>0.16853891194908127</v>
      </c>
      <c r="G309" s="15">
        <f t="shared" si="22"/>
        <v>2.840536484098017E-2</v>
      </c>
      <c r="H309" s="26">
        <f t="shared" si="24"/>
        <v>2369904.2090774043</v>
      </c>
    </row>
    <row r="310" spans="1:8" x14ac:dyDescent="0.35">
      <c r="E310" s="15">
        <f>+theta_1*F309</f>
        <v>2.4775220056514946E-2</v>
      </c>
      <c r="H310" s="26">
        <f t="shared" si="24"/>
        <v>2758033.2831491926</v>
      </c>
    </row>
    <row r="311" spans="1:8" x14ac:dyDescent="0.35">
      <c r="E311" s="15"/>
      <c r="H311" s="26"/>
    </row>
    <row r="312" spans="1:8" x14ac:dyDescent="0.35">
      <c r="E312" s="15"/>
      <c r="H312" s="26"/>
    </row>
    <row r="313" spans="1:8" x14ac:dyDescent="0.35">
      <c r="E313" s="15"/>
      <c r="H313" s="26"/>
    </row>
    <row r="314" spans="1:8" x14ac:dyDescent="0.35">
      <c r="E314" s="15"/>
      <c r="H314" s="26"/>
    </row>
    <row r="315" spans="1:8" x14ac:dyDescent="0.35">
      <c r="E315" s="15"/>
      <c r="H315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Análisis de la serie</vt:lpstr>
      <vt:lpstr>Ajuste modelo MA(1)</vt:lpstr>
      <vt:lpstr>theta_1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2025-10-22T14:36:22Z</dcterms:created>
  <dcterms:modified xsi:type="dcterms:W3CDTF">2025-10-22T15:56:20Z</dcterms:modified>
</cp:coreProperties>
</file>