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UNAL\DERIVADOS FINANCIEROS\CLASES\Opciones\"/>
    </mc:Choice>
  </mc:AlternateContent>
  <xr:revisionPtr revIDLastSave="0" documentId="13_ncr:1_{358ED02A-98EE-4E69-8CC1-26D5D8A11C10}" xr6:coauthVersionLast="46" xr6:coauthVersionMax="46" xr10:uidLastSave="{00000000-0000-0000-0000-000000000000}"/>
  <bookViews>
    <workbookView xWindow="-120" yWindow="-120" windowWidth="29040" windowHeight="15840" xr2:uid="{2BA5F62F-E78B-4F4D-B6CD-2BF5FC85194D}"/>
  </bookViews>
  <sheets>
    <sheet name="Opciones Financieras" sheetId="1" r:id="rId1"/>
    <sheet name="Paridad Put-Call" sheetId="2" r:id="rId2"/>
    <sheet name="Estrategias con Opciones" sheetId="3" r:id="rId3"/>
    <sheet name="Coberturas con Opcion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4" l="1"/>
  <c r="B25" i="4"/>
  <c r="B23" i="4"/>
  <c r="B22" i="4"/>
  <c r="B21" i="4"/>
  <c r="B20" i="4"/>
  <c r="B19" i="4"/>
  <c r="B12" i="4"/>
  <c r="B44" i="3"/>
  <c r="C44" i="3" s="1"/>
  <c r="B43" i="3"/>
  <c r="C43" i="3" s="1"/>
  <c r="B42" i="3"/>
  <c r="C42" i="3" s="1"/>
  <c r="B35" i="3"/>
  <c r="B34" i="3"/>
  <c r="C34" i="3" s="1"/>
  <c r="B33" i="3"/>
  <c r="C33" i="3" s="1"/>
  <c r="B32" i="3"/>
  <c r="C32" i="3" s="1"/>
  <c r="C35" i="3" s="1"/>
  <c r="C24" i="3"/>
  <c r="C23" i="3"/>
  <c r="C22" i="3"/>
  <c r="B24" i="3"/>
  <c r="B23" i="3"/>
  <c r="B22" i="3"/>
  <c r="B9" i="3"/>
  <c r="B8" i="3"/>
  <c r="C23" i="2"/>
  <c r="B23" i="2"/>
  <c r="B20" i="2"/>
  <c r="C14" i="2"/>
  <c r="B14" i="2"/>
  <c r="B11" i="2"/>
  <c r="C45" i="3" l="1"/>
  <c r="B45" i="3"/>
  <c r="C25" i="3"/>
  <c r="B25" i="3"/>
  <c r="B40" i="1"/>
  <c r="B41" i="1" s="1"/>
  <c r="B36" i="1"/>
  <c r="B37" i="1" s="1"/>
  <c r="B32" i="1"/>
  <c r="B33" i="1" s="1"/>
  <c r="B28" i="1"/>
  <c r="B29" i="1" s="1"/>
  <c r="B21" i="1"/>
  <c r="B22" i="1" s="1"/>
  <c r="B17" i="1"/>
  <c r="B18" i="1" s="1"/>
  <c r="B13" i="1"/>
  <c r="B14" i="1" s="1"/>
  <c r="B9" i="1"/>
  <c r="B10" i="1" s="1"/>
</calcChain>
</file>

<file path=xl/sharedStrings.xml><?xml version="1.0" encoding="utf-8"?>
<sst xmlns="http://schemas.openxmlformats.org/spreadsheetml/2006/main" count="126" uniqueCount="59">
  <si>
    <r>
      <t>S</t>
    </r>
    <r>
      <rPr>
        <vertAlign val="subscript"/>
        <sz val="11"/>
        <color theme="1"/>
        <rFont val="Tahoma"/>
        <family val="2"/>
      </rPr>
      <t>T</t>
    </r>
  </si>
  <si>
    <t>K</t>
  </si>
  <si>
    <r>
      <t>Si S</t>
    </r>
    <r>
      <rPr>
        <b/>
        <vertAlign val="subscript"/>
        <sz val="11"/>
        <color theme="1"/>
        <rFont val="Tahoma"/>
        <family val="2"/>
      </rPr>
      <t>T</t>
    </r>
    <r>
      <rPr>
        <b/>
        <sz val="11"/>
        <color theme="1"/>
        <rFont val="Tahoma"/>
        <family val="2"/>
      </rPr>
      <t xml:space="preserve"> &gt; K:</t>
    </r>
  </si>
  <si>
    <t>Largo Call</t>
  </si>
  <si>
    <t>Compensación</t>
  </si>
  <si>
    <t>ITM</t>
  </si>
  <si>
    <t>Utilidad Neta</t>
  </si>
  <si>
    <t>Call</t>
  </si>
  <si>
    <t>Put</t>
  </si>
  <si>
    <t>Corto Call</t>
  </si>
  <si>
    <t>Largo Put</t>
  </si>
  <si>
    <t>OTM</t>
  </si>
  <si>
    <t>Corto Put</t>
  </si>
  <si>
    <r>
      <t>Si S</t>
    </r>
    <r>
      <rPr>
        <b/>
        <vertAlign val="subscript"/>
        <sz val="11"/>
        <color theme="1"/>
        <rFont val="Tahoma"/>
        <family val="2"/>
      </rPr>
      <t>T</t>
    </r>
    <r>
      <rPr>
        <b/>
        <sz val="11"/>
        <color theme="1"/>
        <rFont val="Tahoma"/>
        <family val="2"/>
      </rPr>
      <t xml:space="preserve"> &lt; K:</t>
    </r>
  </si>
  <si>
    <t>Paridad Put-Call:</t>
  </si>
  <si>
    <r>
      <t>S</t>
    </r>
    <r>
      <rPr>
        <vertAlign val="subscript"/>
        <sz val="11"/>
        <color theme="1"/>
        <rFont val="Tahoma"/>
        <family val="2"/>
      </rPr>
      <t>0</t>
    </r>
  </si>
  <si>
    <t>r</t>
  </si>
  <si>
    <t>C.C.A.</t>
  </si>
  <si>
    <t>Si Call = $100</t>
  </si>
  <si>
    <t>Europea</t>
  </si>
  <si>
    <t>Americana</t>
  </si>
  <si>
    <t>T</t>
  </si>
  <si>
    <t>mes</t>
  </si>
  <si>
    <t>Mínimo</t>
  </si>
  <si>
    <t>Máximo</t>
  </si>
  <si>
    <t>Si Put = $120</t>
  </si>
  <si>
    <t>Estrategia Gaviota:</t>
  </si>
  <si>
    <r>
      <t>K</t>
    </r>
    <r>
      <rPr>
        <vertAlign val="subscript"/>
        <sz val="11"/>
        <color theme="1"/>
        <rFont val="Tahoma"/>
        <family val="2"/>
      </rPr>
      <t>1</t>
    </r>
  </si>
  <si>
    <r>
      <t>K</t>
    </r>
    <r>
      <rPr>
        <vertAlign val="subscript"/>
        <sz val="11"/>
        <color theme="1"/>
        <rFont val="Tahoma"/>
        <family val="2"/>
      </rPr>
      <t>2</t>
    </r>
  </si>
  <si>
    <r>
      <t>K</t>
    </r>
    <r>
      <rPr>
        <vertAlign val="subscript"/>
        <sz val="11"/>
        <color theme="1"/>
        <rFont val="Tahoma"/>
        <family val="2"/>
      </rPr>
      <t>3</t>
    </r>
  </si>
  <si>
    <t>Primas</t>
  </si>
  <si>
    <r>
      <t>Put (K</t>
    </r>
    <r>
      <rPr>
        <vertAlign val="subscript"/>
        <sz val="11"/>
        <color theme="1"/>
        <rFont val="Tahoma"/>
        <family val="2"/>
      </rPr>
      <t>1</t>
    </r>
    <r>
      <rPr>
        <sz val="11"/>
        <color theme="1"/>
        <rFont val="Tahoma"/>
        <family val="2"/>
      </rPr>
      <t>)</t>
    </r>
  </si>
  <si>
    <r>
      <t>Call (K</t>
    </r>
    <r>
      <rPr>
        <vertAlign val="subscript"/>
        <sz val="11"/>
        <color theme="1"/>
        <rFont val="Tahoma"/>
        <family val="2"/>
      </rPr>
      <t>2</t>
    </r>
    <r>
      <rPr>
        <sz val="11"/>
        <color theme="1"/>
        <rFont val="Tahoma"/>
        <family val="2"/>
      </rPr>
      <t>)</t>
    </r>
  </si>
  <si>
    <r>
      <t>Call (K</t>
    </r>
    <r>
      <rPr>
        <vertAlign val="subscript"/>
        <sz val="11"/>
        <color theme="1"/>
        <rFont val="Tahoma"/>
        <family val="2"/>
      </rPr>
      <t>3</t>
    </r>
    <r>
      <rPr>
        <sz val="11"/>
        <color theme="1"/>
        <rFont val="Tahoma"/>
        <family val="2"/>
      </rPr>
      <t>)</t>
    </r>
  </si>
  <si>
    <r>
      <t>Corto Put (K</t>
    </r>
    <r>
      <rPr>
        <vertAlign val="subscript"/>
        <sz val="11"/>
        <color theme="1"/>
        <rFont val="Tahoma"/>
        <family val="2"/>
      </rPr>
      <t>1</t>
    </r>
    <r>
      <rPr>
        <sz val="11"/>
        <color theme="1"/>
        <rFont val="Tahoma"/>
        <family val="2"/>
      </rPr>
      <t>)</t>
    </r>
  </si>
  <si>
    <r>
      <t>Largo Call (K</t>
    </r>
    <r>
      <rPr>
        <vertAlign val="subscript"/>
        <sz val="11"/>
        <color theme="1"/>
        <rFont val="Tahoma"/>
        <family val="2"/>
      </rPr>
      <t>2</t>
    </r>
    <r>
      <rPr>
        <sz val="11"/>
        <color theme="1"/>
        <rFont val="Tahoma"/>
        <family val="2"/>
      </rPr>
      <t>)</t>
    </r>
  </si>
  <si>
    <r>
      <t>Corto Call (K</t>
    </r>
    <r>
      <rPr>
        <vertAlign val="subscript"/>
        <sz val="11"/>
        <color theme="1"/>
        <rFont val="Tahoma"/>
        <family val="2"/>
      </rPr>
      <t>3</t>
    </r>
    <r>
      <rPr>
        <sz val="11"/>
        <color theme="1"/>
        <rFont val="Tahoma"/>
        <family val="2"/>
      </rPr>
      <t>)</t>
    </r>
  </si>
  <si>
    <t>TOTAL</t>
  </si>
  <si>
    <r>
      <t>Si S</t>
    </r>
    <r>
      <rPr>
        <b/>
        <vertAlign val="subscript"/>
        <sz val="11"/>
        <color theme="1"/>
        <rFont val="Tahoma"/>
        <family val="2"/>
      </rPr>
      <t>T</t>
    </r>
    <r>
      <rPr>
        <b/>
        <sz val="11"/>
        <color theme="1"/>
        <rFont val="Tahoma"/>
        <family val="2"/>
      </rPr>
      <t xml:space="preserve"> = $ 3.600</t>
    </r>
  </si>
  <si>
    <r>
      <t>Si S</t>
    </r>
    <r>
      <rPr>
        <b/>
        <vertAlign val="subscript"/>
        <sz val="11"/>
        <color theme="1"/>
        <rFont val="Tahoma"/>
        <family val="2"/>
      </rPr>
      <t>T</t>
    </r>
    <r>
      <rPr>
        <b/>
        <sz val="11"/>
        <color theme="1"/>
        <rFont val="Tahoma"/>
        <family val="2"/>
      </rPr>
      <t xml:space="preserve"> = $ 3.430</t>
    </r>
  </si>
  <si>
    <r>
      <t>Si S</t>
    </r>
    <r>
      <rPr>
        <b/>
        <vertAlign val="subscript"/>
        <sz val="11"/>
        <color theme="1"/>
        <rFont val="Tahoma"/>
        <family val="2"/>
      </rPr>
      <t>T</t>
    </r>
    <r>
      <rPr>
        <b/>
        <sz val="11"/>
        <color theme="1"/>
        <rFont val="Tahoma"/>
        <family val="2"/>
      </rPr>
      <t xml:space="preserve"> = $ 3.320</t>
    </r>
  </si>
  <si>
    <t>Cobertura para Importador:</t>
  </si>
  <si>
    <r>
      <t>Q</t>
    </r>
    <r>
      <rPr>
        <vertAlign val="subscript"/>
        <sz val="11"/>
        <color theme="1"/>
        <rFont val="Tahoma"/>
        <family val="2"/>
      </rPr>
      <t>subyacente</t>
    </r>
  </si>
  <si>
    <t>Razón cobertura</t>
  </si>
  <si>
    <t>USD</t>
  </si>
  <si>
    <t>meses</t>
  </si>
  <si>
    <t>Estrategia cobertura:</t>
  </si>
  <si>
    <t>Largo Call Europea</t>
  </si>
  <si>
    <t>Vencimiento</t>
  </si>
  <si>
    <t>COP por cada USD</t>
  </si>
  <si>
    <t>Modalidad</t>
  </si>
  <si>
    <t>Non Delivery</t>
  </si>
  <si>
    <t>T = 3 meses</t>
  </si>
  <si>
    <r>
      <t>Q</t>
    </r>
    <r>
      <rPr>
        <vertAlign val="subscript"/>
        <sz val="11"/>
        <color theme="1"/>
        <rFont val="Tahoma"/>
        <family val="2"/>
      </rPr>
      <t>opciones</t>
    </r>
  </si>
  <si>
    <t>Compras spot</t>
  </si>
  <si>
    <t>Total sin primas</t>
  </si>
  <si>
    <t>Total con primas</t>
  </si>
  <si>
    <t>Precio cobertura sin primas</t>
  </si>
  <si>
    <t>Precio cobertura con primas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</si>
</sst>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\ #,##0;[Red]\-&quot;$&quot;\ #,##0"/>
    <numFmt numFmtId="8" formatCode="&quot;$&quot;\ #,##0.00;[Red]\-&quot;$&quot;\ #,##0.00"/>
    <numFmt numFmtId="164" formatCode="0.0%"/>
    <numFmt numFmtId="165" formatCode="&quot;$&quot;\ #,##0.0;[Red]\-&quot;$&quot;\ #,##0.0"/>
    <numFmt numFmtId="166" formatCode="&quot;$&quot;\ #,##0.000;[Red]\-&quot;$&quot;\ #,##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vertAlign val="subscript"/>
      <sz val="11"/>
      <color theme="1"/>
      <name val="Tahoma"/>
      <family val="2"/>
    </font>
    <font>
      <b/>
      <sz val="11"/>
      <color theme="1"/>
      <name val="Tahoma"/>
      <family val="2"/>
    </font>
    <font>
      <b/>
      <vertAlign val="subscript"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166" fontId="1" fillId="2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8" fontId="1" fillId="2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6" fontId="3" fillId="0" borderId="0" xfId="0" applyNumberFormat="1" applyFont="1" applyAlignment="1">
      <alignment horizontal="center" vertical="center"/>
    </xf>
    <xf numFmtId="6" fontId="1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9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6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9</xdr:row>
      <xdr:rowOff>5442</xdr:rowOff>
    </xdr:from>
    <xdr:to>
      <xdr:col>6</xdr:col>
      <xdr:colOff>751112</xdr:colOff>
      <xdr:row>10</xdr:row>
      <xdr:rowOff>88400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844B6D83-E6FB-413A-A3F5-A82B11892677}"/>
            </a:ext>
          </a:extLst>
        </xdr:cNvPr>
        <xdr:cNvSpPr/>
      </xdr:nvSpPr>
      <xdr:spPr>
        <a:xfrm>
          <a:off x="2389414" y="1698171"/>
          <a:ext cx="3151412" cy="26257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Utilidad</a:t>
          </a:r>
          <a:r>
            <a:rPr lang="es-CO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Neta (Largo Call) = </a:t>
          </a:r>
          <a:r>
            <a:rPr lang="es-CO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Máx[S</a:t>
          </a:r>
          <a:r>
            <a:rPr lang="es-CO" sz="1100" b="0" baseline="-250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 </a:t>
          </a:r>
          <a:r>
            <a:rPr lang="es-CO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 K; 0] - </a:t>
          </a:r>
          <a:r>
            <a:rPr lang="es-CO" sz="1100" b="0" i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call</a:t>
          </a:r>
        </a:p>
      </xdr:txBody>
    </xdr:sp>
    <xdr:clientData/>
  </xdr:twoCellAnchor>
  <xdr:twoCellAnchor>
    <xdr:from>
      <xdr:col>2</xdr:col>
      <xdr:colOff>631372</xdr:colOff>
      <xdr:row>17</xdr:row>
      <xdr:rowOff>21771</xdr:rowOff>
    </xdr:from>
    <xdr:to>
      <xdr:col>7</xdr:col>
      <xdr:colOff>21772</xdr:colOff>
      <xdr:row>18</xdr:row>
      <xdr:rowOff>104728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10C945F7-B107-4806-935C-2320D5F510FF}"/>
            </a:ext>
          </a:extLst>
        </xdr:cNvPr>
        <xdr:cNvSpPr/>
      </xdr:nvSpPr>
      <xdr:spPr>
        <a:xfrm>
          <a:off x="2373086" y="3151414"/>
          <a:ext cx="3200400" cy="262571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Utilidad</a:t>
          </a:r>
          <a:r>
            <a:rPr lang="es-CO" sz="1100" b="0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Neta (Largo Put) = </a:t>
          </a:r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Máx[K - S</a:t>
          </a:r>
          <a:r>
            <a:rPr lang="es-CO" sz="1100" b="0" kern="1200" baseline="-250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</a:t>
          </a:r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; 0] - put</a:t>
          </a:r>
        </a:p>
      </xdr:txBody>
    </xdr:sp>
    <xdr:clientData/>
  </xdr:twoCellAnchor>
  <xdr:twoCellAnchor>
    <xdr:from>
      <xdr:col>2</xdr:col>
      <xdr:colOff>636814</xdr:colOff>
      <xdr:row>13</xdr:row>
      <xdr:rowOff>5443</xdr:rowOff>
    </xdr:from>
    <xdr:to>
      <xdr:col>7</xdr:col>
      <xdr:colOff>65313</xdr:colOff>
      <xdr:row>14</xdr:row>
      <xdr:rowOff>88401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232925FB-20C7-472A-94F9-D47E2BF3EFAF}"/>
            </a:ext>
          </a:extLst>
        </xdr:cNvPr>
        <xdr:cNvSpPr/>
      </xdr:nvSpPr>
      <xdr:spPr>
        <a:xfrm>
          <a:off x="2378528" y="2416629"/>
          <a:ext cx="3238499" cy="26257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Utilidad Neta (Corto Call) = Mín[K – S</a:t>
          </a:r>
          <a:r>
            <a:rPr lang="es-CO" sz="1100" b="0" kern="1200" baseline="-250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</a:t>
          </a:r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; 0] + call</a:t>
          </a:r>
        </a:p>
      </xdr:txBody>
    </xdr:sp>
    <xdr:clientData/>
  </xdr:twoCellAnchor>
  <xdr:twoCellAnchor>
    <xdr:from>
      <xdr:col>2</xdr:col>
      <xdr:colOff>615044</xdr:colOff>
      <xdr:row>21</xdr:row>
      <xdr:rowOff>10885</xdr:rowOff>
    </xdr:from>
    <xdr:to>
      <xdr:col>7</xdr:col>
      <xdr:colOff>59870</xdr:colOff>
      <xdr:row>22</xdr:row>
      <xdr:rowOff>93843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67D4BB8F-9B53-40D2-BE59-ACAE152F0B69}"/>
            </a:ext>
          </a:extLst>
        </xdr:cNvPr>
        <xdr:cNvSpPr/>
      </xdr:nvSpPr>
      <xdr:spPr>
        <a:xfrm>
          <a:off x="2356758" y="3858985"/>
          <a:ext cx="3254826" cy="26257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Utilidad Neta (Corto Put) = Mín[S</a:t>
          </a:r>
          <a:r>
            <a:rPr lang="es-CO" sz="1100" b="0" kern="1200" baseline="-250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</a:t>
          </a:r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– K; 0] + put</a:t>
          </a:r>
        </a:p>
      </xdr:txBody>
    </xdr:sp>
    <xdr:clientData/>
  </xdr:twoCellAnchor>
  <xdr:twoCellAnchor>
    <xdr:from>
      <xdr:col>2</xdr:col>
      <xdr:colOff>664028</xdr:colOff>
      <xdr:row>7</xdr:row>
      <xdr:rowOff>81641</xdr:rowOff>
    </xdr:from>
    <xdr:to>
      <xdr:col>6</xdr:col>
      <xdr:colOff>517071</xdr:colOff>
      <xdr:row>8</xdr:row>
      <xdr:rowOff>164599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3AD63DA-EA02-4CC7-8565-845C99708545}"/>
            </a:ext>
          </a:extLst>
        </xdr:cNvPr>
        <xdr:cNvSpPr/>
      </xdr:nvSpPr>
      <xdr:spPr>
        <a:xfrm>
          <a:off x="2405742" y="1415141"/>
          <a:ext cx="2901043" cy="26257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Compensación </a:t>
          </a:r>
          <a:r>
            <a:rPr lang="es-CO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(Largo Call) = </a:t>
          </a:r>
          <a:r>
            <a:rPr lang="es-CO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Máx[S</a:t>
          </a:r>
          <a:r>
            <a:rPr lang="es-CO" sz="1100" b="0" baseline="-250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 </a:t>
          </a:r>
          <a:r>
            <a:rPr lang="es-CO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 K; 0] </a:t>
          </a:r>
          <a:endParaRPr lang="es-CO" sz="1100" b="0" i="0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</xdr:col>
      <xdr:colOff>609600</xdr:colOff>
      <xdr:row>15</xdr:row>
      <xdr:rowOff>87085</xdr:rowOff>
    </xdr:from>
    <xdr:to>
      <xdr:col>6</xdr:col>
      <xdr:colOff>566056</xdr:colOff>
      <xdr:row>16</xdr:row>
      <xdr:rowOff>170041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489D4818-6BA2-4BC7-B833-6F286A173069}"/>
            </a:ext>
          </a:extLst>
        </xdr:cNvPr>
        <xdr:cNvSpPr/>
      </xdr:nvSpPr>
      <xdr:spPr>
        <a:xfrm>
          <a:off x="2351314" y="2857499"/>
          <a:ext cx="3004456" cy="262571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Compensación </a:t>
          </a:r>
          <a:r>
            <a:rPr lang="es-CO" sz="1100" b="0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(Largo Put) = </a:t>
          </a:r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Máx[K - S</a:t>
          </a:r>
          <a:r>
            <a:rPr lang="es-CO" sz="1100" b="0" kern="1200" baseline="-250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</a:t>
          </a:r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; 0]</a:t>
          </a:r>
        </a:p>
      </xdr:txBody>
    </xdr:sp>
    <xdr:clientData/>
  </xdr:twoCellAnchor>
  <xdr:twoCellAnchor>
    <xdr:from>
      <xdr:col>2</xdr:col>
      <xdr:colOff>647700</xdr:colOff>
      <xdr:row>11</xdr:row>
      <xdr:rowOff>81644</xdr:rowOff>
    </xdr:from>
    <xdr:to>
      <xdr:col>6</xdr:col>
      <xdr:colOff>522514</xdr:colOff>
      <xdr:row>12</xdr:row>
      <xdr:rowOff>164602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59DCC6DC-80CA-47E7-B2FB-CAD707212398}"/>
            </a:ext>
          </a:extLst>
        </xdr:cNvPr>
        <xdr:cNvSpPr/>
      </xdr:nvSpPr>
      <xdr:spPr>
        <a:xfrm>
          <a:off x="2389414" y="2133601"/>
          <a:ext cx="2922814" cy="26257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Compensación (Corto Call) = Mín[K – S</a:t>
          </a:r>
          <a:r>
            <a:rPr lang="es-CO" sz="1100" b="0" kern="1200" baseline="-250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</a:t>
          </a:r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; 0]</a:t>
          </a:r>
        </a:p>
      </xdr:txBody>
    </xdr:sp>
    <xdr:clientData/>
  </xdr:twoCellAnchor>
  <xdr:twoCellAnchor>
    <xdr:from>
      <xdr:col>2</xdr:col>
      <xdr:colOff>598714</xdr:colOff>
      <xdr:row>19</xdr:row>
      <xdr:rowOff>81643</xdr:rowOff>
    </xdr:from>
    <xdr:to>
      <xdr:col>6</xdr:col>
      <xdr:colOff>538841</xdr:colOff>
      <xdr:row>20</xdr:row>
      <xdr:rowOff>164600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22723730-8EAA-4555-AE87-08DDE5F6A5F1}"/>
            </a:ext>
          </a:extLst>
        </xdr:cNvPr>
        <xdr:cNvSpPr/>
      </xdr:nvSpPr>
      <xdr:spPr>
        <a:xfrm>
          <a:off x="2340428" y="3570514"/>
          <a:ext cx="2988127" cy="26257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Compensación (Corto Put) = Mín[S</a:t>
          </a:r>
          <a:r>
            <a:rPr lang="es-CO" sz="1100" b="0" kern="1200" baseline="-250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</a:t>
          </a:r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– K; 0] </a:t>
          </a:r>
        </a:p>
      </xdr:txBody>
    </xdr:sp>
    <xdr:clientData/>
  </xdr:twoCellAnchor>
  <xdr:twoCellAnchor>
    <xdr:from>
      <xdr:col>2</xdr:col>
      <xdr:colOff>647700</xdr:colOff>
      <xdr:row>28</xdr:row>
      <xdr:rowOff>2</xdr:rowOff>
    </xdr:from>
    <xdr:to>
      <xdr:col>6</xdr:col>
      <xdr:colOff>751112</xdr:colOff>
      <xdr:row>29</xdr:row>
      <xdr:rowOff>82960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B71AF9FE-D111-470B-B540-EAA2BDB65904}"/>
            </a:ext>
          </a:extLst>
        </xdr:cNvPr>
        <xdr:cNvSpPr/>
      </xdr:nvSpPr>
      <xdr:spPr>
        <a:xfrm>
          <a:off x="2389414" y="5181602"/>
          <a:ext cx="3151412" cy="26257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Utilidad</a:t>
          </a:r>
          <a:r>
            <a:rPr lang="es-CO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Neta (Largo Call) = </a:t>
          </a:r>
          <a:r>
            <a:rPr lang="es-CO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Máx[S</a:t>
          </a:r>
          <a:r>
            <a:rPr lang="es-CO" sz="1100" b="0" baseline="-250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 </a:t>
          </a:r>
          <a:r>
            <a:rPr lang="es-CO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 K; 0] - </a:t>
          </a:r>
          <a:r>
            <a:rPr lang="es-CO" sz="1100" b="0" i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call</a:t>
          </a:r>
        </a:p>
      </xdr:txBody>
    </xdr:sp>
    <xdr:clientData/>
  </xdr:twoCellAnchor>
  <xdr:twoCellAnchor>
    <xdr:from>
      <xdr:col>2</xdr:col>
      <xdr:colOff>631372</xdr:colOff>
      <xdr:row>36</xdr:row>
      <xdr:rowOff>16331</xdr:rowOff>
    </xdr:from>
    <xdr:to>
      <xdr:col>7</xdr:col>
      <xdr:colOff>21772</xdr:colOff>
      <xdr:row>37</xdr:row>
      <xdr:rowOff>99287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AE9A929A-69FB-47A1-9A7C-52223BDD1E03}"/>
            </a:ext>
          </a:extLst>
        </xdr:cNvPr>
        <xdr:cNvSpPr/>
      </xdr:nvSpPr>
      <xdr:spPr>
        <a:xfrm>
          <a:off x="2373086" y="6634845"/>
          <a:ext cx="3200400" cy="262571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Utilidad</a:t>
          </a:r>
          <a:r>
            <a:rPr lang="es-CO" sz="1100" b="0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Neta (Largo Put) = </a:t>
          </a:r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Máx[K - S</a:t>
          </a:r>
          <a:r>
            <a:rPr lang="es-CO" sz="1100" b="0" kern="1200" baseline="-250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</a:t>
          </a:r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; 0] - put</a:t>
          </a:r>
        </a:p>
      </xdr:txBody>
    </xdr:sp>
    <xdr:clientData/>
  </xdr:twoCellAnchor>
  <xdr:twoCellAnchor>
    <xdr:from>
      <xdr:col>2</xdr:col>
      <xdr:colOff>636814</xdr:colOff>
      <xdr:row>32</xdr:row>
      <xdr:rowOff>3</xdr:rowOff>
    </xdr:from>
    <xdr:to>
      <xdr:col>7</xdr:col>
      <xdr:colOff>65313</xdr:colOff>
      <xdr:row>33</xdr:row>
      <xdr:rowOff>82961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F48DB5FB-4BED-4449-ACFE-E72B950CFB98}"/>
            </a:ext>
          </a:extLst>
        </xdr:cNvPr>
        <xdr:cNvSpPr/>
      </xdr:nvSpPr>
      <xdr:spPr>
        <a:xfrm>
          <a:off x="2378528" y="5900060"/>
          <a:ext cx="3238499" cy="26257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Utilidad Neta (Corto Call) = Mín[K – S</a:t>
          </a:r>
          <a:r>
            <a:rPr lang="es-CO" sz="1100" b="0" kern="1200" baseline="-250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</a:t>
          </a:r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; 0] + call</a:t>
          </a:r>
        </a:p>
      </xdr:txBody>
    </xdr:sp>
    <xdr:clientData/>
  </xdr:twoCellAnchor>
  <xdr:twoCellAnchor>
    <xdr:from>
      <xdr:col>2</xdr:col>
      <xdr:colOff>615044</xdr:colOff>
      <xdr:row>40</xdr:row>
      <xdr:rowOff>5445</xdr:rowOff>
    </xdr:from>
    <xdr:to>
      <xdr:col>7</xdr:col>
      <xdr:colOff>59870</xdr:colOff>
      <xdr:row>41</xdr:row>
      <xdr:rowOff>88402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E0E02C0A-98D2-4450-A429-A15C744CD1EA}"/>
            </a:ext>
          </a:extLst>
        </xdr:cNvPr>
        <xdr:cNvSpPr/>
      </xdr:nvSpPr>
      <xdr:spPr>
        <a:xfrm>
          <a:off x="2356758" y="7342416"/>
          <a:ext cx="3254826" cy="26257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Utilidad Neta (Corto Put) = Mín[S</a:t>
          </a:r>
          <a:r>
            <a:rPr lang="es-CO" sz="1100" b="0" kern="1200" baseline="-250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</a:t>
          </a:r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– K; 0] + put</a:t>
          </a:r>
        </a:p>
      </xdr:txBody>
    </xdr:sp>
    <xdr:clientData/>
  </xdr:twoCellAnchor>
  <xdr:twoCellAnchor>
    <xdr:from>
      <xdr:col>2</xdr:col>
      <xdr:colOff>664028</xdr:colOff>
      <xdr:row>26</xdr:row>
      <xdr:rowOff>76201</xdr:rowOff>
    </xdr:from>
    <xdr:to>
      <xdr:col>6</xdr:col>
      <xdr:colOff>517071</xdr:colOff>
      <xdr:row>27</xdr:row>
      <xdr:rowOff>159158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640A858C-59F9-4C53-9C15-6105C3686FBD}"/>
            </a:ext>
          </a:extLst>
        </xdr:cNvPr>
        <xdr:cNvSpPr/>
      </xdr:nvSpPr>
      <xdr:spPr>
        <a:xfrm>
          <a:off x="2405742" y="4898572"/>
          <a:ext cx="2901043" cy="26257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Compensación </a:t>
          </a:r>
          <a:r>
            <a:rPr lang="es-CO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(Largo Call) = </a:t>
          </a:r>
          <a:r>
            <a:rPr lang="es-CO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Máx[S</a:t>
          </a:r>
          <a:r>
            <a:rPr lang="es-CO" sz="1100" b="0" baseline="-250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 </a:t>
          </a:r>
          <a:r>
            <a:rPr lang="es-CO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 K; 0] </a:t>
          </a:r>
          <a:endParaRPr lang="es-CO" sz="1100" b="0" i="0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</xdr:col>
      <xdr:colOff>609600</xdr:colOff>
      <xdr:row>34</xdr:row>
      <xdr:rowOff>81644</xdr:rowOff>
    </xdr:from>
    <xdr:to>
      <xdr:col>6</xdr:col>
      <xdr:colOff>566056</xdr:colOff>
      <xdr:row>35</xdr:row>
      <xdr:rowOff>164601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9B8EA332-5ACB-40DC-ADD4-D18A090C9D44}"/>
            </a:ext>
          </a:extLst>
        </xdr:cNvPr>
        <xdr:cNvSpPr/>
      </xdr:nvSpPr>
      <xdr:spPr>
        <a:xfrm>
          <a:off x="2351314" y="6340930"/>
          <a:ext cx="3004456" cy="262571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Compensación </a:t>
          </a:r>
          <a:r>
            <a:rPr lang="es-CO" sz="1100" b="0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(Largo Put) = </a:t>
          </a:r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Máx[K - S</a:t>
          </a:r>
          <a:r>
            <a:rPr lang="es-CO" sz="1100" b="0" kern="1200" baseline="-250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</a:t>
          </a:r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; 0]</a:t>
          </a:r>
        </a:p>
      </xdr:txBody>
    </xdr:sp>
    <xdr:clientData/>
  </xdr:twoCellAnchor>
  <xdr:twoCellAnchor>
    <xdr:from>
      <xdr:col>2</xdr:col>
      <xdr:colOff>647700</xdr:colOff>
      <xdr:row>30</xdr:row>
      <xdr:rowOff>76203</xdr:rowOff>
    </xdr:from>
    <xdr:to>
      <xdr:col>6</xdr:col>
      <xdr:colOff>522514</xdr:colOff>
      <xdr:row>31</xdr:row>
      <xdr:rowOff>159161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14128A59-F9BD-4DDD-9808-DDCA4A62704A}"/>
            </a:ext>
          </a:extLst>
        </xdr:cNvPr>
        <xdr:cNvSpPr/>
      </xdr:nvSpPr>
      <xdr:spPr>
        <a:xfrm>
          <a:off x="2389414" y="5617032"/>
          <a:ext cx="2922814" cy="26257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Compensación (Corto Call) = Mín[K – S</a:t>
          </a:r>
          <a:r>
            <a:rPr lang="es-CO" sz="1100" b="0" kern="1200" baseline="-250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</a:t>
          </a:r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; 0]</a:t>
          </a:r>
        </a:p>
      </xdr:txBody>
    </xdr:sp>
    <xdr:clientData/>
  </xdr:twoCellAnchor>
  <xdr:twoCellAnchor>
    <xdr:from>
      <xdr:col>2</xdr:col>
      <xdr:colOff>598714</xdr:colOff>
      <xdr:row>38</xdr:row>
      <xdr:rowOff>76202</xdr:rowOff>
    </xdr:from>
    <xdr:to>
      <xdr:col>6</xdr:col>
      <xdr:colOff>538841</xdr:colOff>
      <xdr:row>39</xdr:row>
      <xdr:rowOff>159160</xdr:rowOff>
    </xdr:to>
    <xdr:sp macro="" textlink="">
      <xdr:nvSpPr>
        <xdr:cNvPr id="27" name="Rectángulo 26">
          <a:extLst>
            <a:ext uri="{FF2B5EF4-FFF2-40B4-BE49-F238E27FC236}">
              <a16:creationId xmlns:a16="http://schemas.microsoft.com/office/drawing/2014/main" id="{762D9CF6-D296-40E4-A187-54C2D6FA8060}"/>
            </a:ext>
          </a:extLst>
        </xdr:cNvPr>
        <xdr:cNvSpPr/>
      </xdr:nvSpPr>
      <xdr:spPr>
        <a:xfrm>
          <a:off x="2340428" y="7053945"/>
          <a:ext cx="2988127" cy="26257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Compensación (Corto Put) = Mín[S</a:t>
          </a:r>
          <a:r>
            <a:rPr lang="es-CO" sz="1100" b="0" kern="1200" baseline="-250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</a:t>
          </a:r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– K; 0] </a:t>
          </a:r>
        </a:p>
      </xdr:txBody>
    </xdr:sp>
    <xdr:clientData/>
  </xdr:twoCellAnchor>
  <xdr:twoCellAnchor editAs="oneCell">
    <xdr:from>
      <xdr:col>7</xdr:col>
      <xdr:colOff>74797</xdr:colOff>
      <xdr:row>6</xdr:row>
      <xdr:rowOff>125184</xdr:rowOff>
    </xdr:from>
    <xdr:to>
      <xdr:col>9</xdr:col>
      <xdr:colOff>462643</xdr:colOff>
      <xdr:row>22</xdr:row>
      <xdr:rowOff>55007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7D505181-228A-4C3D-99B7-D109CBBC1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33340" y="1279070"/>
          <a:ext cx="1911846" cy="2803651"/>
        </a:xfrm>
        <a:prstGeom prst="rect">
          <a:avLst/>
        </a:prstGeom>
      </xdr:spPr>
    </xdr:pic>
    <xdr:clientData/>
  </xdr:twoCellAnchor>
  <xdr:twoCellAnchor editAs="oneCell">
    <xdr:from>
      <xdr:col>9</xdr:col>
      <xdr:colOff>476319</xdr:colOff>
      <xdr:row>6</xdr:row>
      <xdr:rowOff>152400</xdr:rowOff>
    </xdr:from>
    <xdr:to>
      <xdr:col>11</xdr:col>
      <xdr:colOff>658474</xdr:colOff>
      <xdr:row>22</xdr:row>
      <xdr:rowOff>42764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CB6AFFE3-927E-4232-96AE-AD7AAF4AE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58862" y="1306286"/>
          <a:ext cx="1706155" cy="27641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117850</xdr:colOff>
      <xdr:row>0</xdr:row>
      <xdr:rowOff>163285</xdr:rowOff>
    </xdr:from>
    <xdr:to>
      <xdr:col>5</xdr:col>
      <xdr:colOff>215395</xdr:colOff>
      <xdr:row>2</xdr:row>
      <xdr:rowOff>85191</xdr:rowOff>
    </xdr:to>
    <xdr:sp macro="" textlink="">
      <xdr:nvSpPr>
        <xdr:cNvPr id="10" name="CuadroTexto 36">
          <a:extLst>
            <a:ext uri="{FF2B5EF4-FFF2-40B4-BE49-F238E27FC236}">
              <a16:creationId xmlns:a16="http://schemas.microsoft.com/office/drawing/2014/main" id="{2BF6F4E2-DB50-4190-ABDC-9B7B14B477EC}"/>
            </a:ext>
          </a:extLst>
        </xdr:cNvPr>
        <xdr:cNvSpPr txBox="1"/>
      </xdr:nvSpPr>
      <xdr:spPr>
        <a:xfrm>
          <a:off x="2828393" y="163285"/>
          <a:ext cx="1621545" cy="319235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s-CO" sz="1100" b="1" kern="1200">
              <a:solidFill>
                <a:schemeClr val="accent6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 + Ke</a:t>
          </a:r>
          <a:r>
            <a:rPr lang="es-CO" sz="1100" b="1" kern="1200" baseline="30000">
              <a:solidFill>
                <a:schemeClr val="accent6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-rT</a:t>
          </a:r>
          <a:r>
            <a:rPr lang="es-CO" sz="1100" b="1" kern="1200">
              <a:solidFill>
                <a:schemeClr val="accent6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= p + S</a:t>
          </a:r>
          <a:r>
            <a:rPr lang="es-CO" sz="1100" b="1" kern="1200" baseline="-25000">
              <a:solidFill>
                <a:schemeClr val="accent6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0</a:t>
          </a:r>
        </a:p>
        <a:p>
          <a:pPr marL="0" indent="0" algn="ctr" defTabSz="914400" rtl="0" eaLnBrk="1" latinLnBrk="0" hangingPunct="1"/>
          <a:endParaRPr lang="es-CO" sz="1100" b="1" kern="1200">
            <a:solidFill>
              <a:schemeClr val="accent6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5</xdr:col>
      <xdr:colOff>627348</xdr:colOff>
      <xdr:row>0</xdr:row>
      <xdr:rowOff>163286</xdr:rowOff>
    </xdr:from>
    <xdr:to>
      <xdr:col>9</xdr:col>
      <xdr:colOff>33728</xdr:colOff>
      <xdr:row>2</xdr:row>
      <xdr:rowOff>111697</xdr:rowOff>
    </xdr:to>
    <xdr:sp macro="" textlink="">
      <xdr:nvSpPr>
        <xdr:cNvPr id="11" name="CuadroTexto 7">
          <a:extLst>
            <a:ext uri="{FF2B5EF4-FFF2-40B4-BE49-F238E27FC236}">
              <a16:creationId xmlns:a16="http://schemas.microsoft.com/office/drawing/2014/main" id="{C0048E02-326C-4948-AD42-42575773D737}"/>
            </a:ext>
          </a:extLst>
        </xdr:cNvPr>
        <xdr:cNvSpPr txBox="1"/>
      </xdr:nvSpPr>
      <xdr:spPr>
        <a:xfrm>
          <a:off x="4861891" y="163286"/>
          <a:ext cx="2454380" cy="345740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s-CO" sz="1100" b="1" kern="1200">
              <a:solidFill>
                <a:schemeClr val="accent6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</a:t>
          </a:r>
          <a:r>
            <a:rPr lang="es-CO" sz="1100" b="1" kern="1200" baseline="-25000">
              <a:solidFill>
                <a:schemeClr val="accent6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0</a:t>
          </a:r>
          <a:r>
            <a:rPr lang="es-CO" sz="1100" b="1" kern="1200">
              <a:solidFill>
                <a:schemeClr val="accent6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– K ≤ C – P ≤ S</a:t>
          </a:r>
          <a:r>
            <a:rPr lang="es-CO" sz="1100" b="1" kern="1200" baseline="-25000">
              <a:solidFill>
                <a:schemeClr val="accent6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0</a:t>
          </a:r>
          <a:r>
            <a:rPr lang="es-CO" sz="1100" b="1" kern="1200">
              <a:solidFill>
                <a:schemeClr val="accent6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– Ke</a:t>
          </a:r>
          <a:r>
            <a:rPr lang="es-CO" sz="1100" b="1" kern="1200" baseline="30000">
              <a:solidFill>
                <a:schemeClr val="accent6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-rT</a:t>
          </a:r>
        </a:p>
      </xdr:txBody>
    </xdr:sp>
    <xdr:clientData/>
  </xdr:twoCellAnchor>
  <xdr:twoCellAnchor>
    <xdr:from>
      <xdr:col>4</xdr:col>
      <xdr:colOff>190500</xdr:colOff>
      <xdr:row>19</xdr:row>
      <xdr:rowOff>21772</xdr:rowOff>
    </xdr:from>
    <xdr:to>
      <xdr:col>5</xdr:col>
      <xdr:colOff>723900</xdr:colOff>
      <xdr:row>20</xdr:row>
      <xdr:rowOff>108857</xdr:rowOff>
    </xdr:to>
    <xdr:sp macro="" textlink="">
      <xdr:nvSpPr>
        <xdr:cNvPr id="20" name="CuadroTexto 36">
          <a:extLst>
            <a:ext uri="{FF2B5EF4-FFF2-40B4-BE49-F238E27FC236}">
              <a16:creationId xmlns:a16="http://schemas.microsoft.com/office/drawing/2014/main" id="{FF303FF0-CFF2-4670-82DE-6C053284113A}"/>
            </a:ext>
          </a:extLst>
        </xdr:cNvPr>
        <xdr:cNvSpPr txBox="1"/>
      </xdr:nvSpPr>
      <xdr:spPr>
        <a:xfrm>
          <a:off x="3663043" y="3510643"/>
          <a:ext cx="1295400" cy="266700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 = p + S</a:t>
          </a:r>
          <a:r>
            <a:rPr lang="es-CO" sz="1100" b="0" kern="1200" baseline="-250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0</a:t>
          </a:r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– Ke</a:t>
          </a:r>
          <a:r>
            <a:rPr lang="es-CO" sz="1100" b="0" kern="1200" baseline="300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-rT</a:t>
          </a:r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</a:t>
          </a:r>
        </a:p>
        <a:p>
          <a:pPr marL="0" indent="0" algn="ctr" defTabSz="914400" rtl="0" eaLnBrk="1" latinLnBrk="0" hangingPunct="1"/>
          <a:endParaRPr lang="es-CO" sz="1100" b="0" kern="1200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740229</xdr:colOff>
      <xdr:row>12</xdr:row>
      <xdr:rowOff>119745</xdr:rowOff>
    </xdr:from>
    <xdr:to>
      <xdr:col>7</xdr:col>
      <xdr:colOff>478971</xdr:colOff>
      <xdr:row>14</xdr:row>
      <xdr:rowOff>65315</xdr:rowOff>
    </xdr:to>
    <xdr:sp macro="" textlink="">
      <xdr:nvSpPr>
        <xdr:cNvPr id="21" name="CuadroTexto 7">
          <a:extLst>
            <a:ext uri="{FF2B5EF4-FFF2-40B4-BE49-F238E27FC236}">
              <a16:creationId xmlns:a16="http://schemas.microsoft.com/office/drawing/2014/main" id="{16E9274C-6E06-47E5-854F-BC26898481CF}"/>
            </a:ext>
          </a:extLst>
        </xdr:cNvPr>
        <xdr:cNvSpPr txBox="1"/>
      </xdr:nvSpPr>
      <xdr:spPr>
        <a:xfrm>
          <a:off x="3450772" y="2351316"/>
          <a:ext cx="2786742" cy="304799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s-CO" sz="1100" b="0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– (</a:t>
          </a:r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</a:t>
          </a:r>
          <a:r>
            <a:rPr lang="es-CO" sz="1100" b="0" kern="1200" baseline="-250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0</a:t>
          </a:r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– Ke</a:t>
          </a:r>
          <a:r>
            <a:rPr lang="es-CO" sz="1100" b="0" kern="1200" baseline="300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-rT </a:t>
          </a:r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– C)</a:t>
          </a:r>
          <a:r>
            <a:rPr lang="es-CO" sz="1100" b="0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≤ P ≤ – (S</a:t>
          </a:r>
          <a:r>
            <a:rPr lang="es-CO" sz="1100" b="0" kern="1200" baseline="-250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0</a:t>
          </a:r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– K – C) </a:t>
          </a:r>
        </a:p>
      </xdr:txBody>
    </xdr:sp>
    <xdr:clientData/>
  </xdr:twoCellAnchor>
  <xdr:twoCellAnchor>
    <xdr:from>
      <xdr:col>4</xdr:col>
      <xdr:colOff>136072</xdr:colOff>
      <xdr:row>21</xdr:row>
      <xdr:rowOff>125185</xdr:rowOff>
    </xdr:from>
    <xdr:to>
      <xdr:col>7</xdr:col>
      <xdr:colOff>113952</xdr:colOff>
      <xdr:row>23</xdr:row>
      <xdr:rowOff>131584</xdr:rowOff>
    </xdr:to>
    <xdr:sp macro="" textlink="">
      <xdr:nvSpPr>
        <xdr:cNvPr id="22" name="CuadroTexto 7">
          <a:extLst>
            <a:ext uri="{FF2B5EF4-FFF2-40B4-BE49-F238E27FC236}">
              <a16:creationId xmlns:a16="http://schemas.microsoft.com/office/drawing/2014/main" id="{A8308904-60B5-4469-A56B-28BD0A65ACFE}"/>
            </a:ext>
          </a:extLst>
        </xdr:cNvPr>
        <xdr:cNvSpPr txBox="1"/>
      </xdr:nvSpPr>
      <xdr:spPr>
        <a:xfrm>
          <a:off x="3608615" y="3973285"/>
          <a:ext cx="2263880" cy="365628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</a:t>
          </a:r>
          <a:r>
            <a:rPr lang="es-CO" sz="1100" b="0" kern="1200" baseline="-250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0</a:t>
          </a:r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– K + P ≤ C  ≤ S</a:t>
          </a:r>
          <a:r>
            <a:rPr lang="es-CO" sz="1100" b="0" kern="1200" baseline="-250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0</a:t>
          </a:r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– Ke</a:t>
          </a:r>
          <a:r>
            <a:rPr lang="es-CO" sz="1100" b="0" kern="1200" baseline="300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-rT </a:t>
          </a:r>
          <a:r>
            <a:rPr lang="es-CO" sz="1100" b="0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+ P</a:t>
          </a:r>
          <a:endParaRPr lang="es-CO" sz="1100" b="0" kern="1200" baseline="30000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</xdr:col>
      <xdr:colOff>59870</xdr:colOff>
      <xdr:row>9</xdr:row>
      <xdr:rowOff>130629</xdr:rowOff>
    </xdr:from>
    <xdr:to>
      <xdr:col>5</xdr:col>
      <xdr:colOff>685373</xdr:colOff>
      <xdr:row>11</xdr:row>
      <xdr:rowOff>90636</xdr:rowOff>
    </xdr:to>
    <xdr:sp macro="" textlink="">
      <xdr:nvSpPr>
        <xdr:cNvPr id="25" name="CuadroTexto 36">
          <a:extLst>
            <a:ext uri="{FF2B5EF4-FFF2-40B4-BE49-F238E27FC236}">
              <a16:creationId xmlns:a16="http://schemas.microsoft.com/office/drawing/2014/main" id="{54AFC27E-15BF-41F5-8121-B53B299201EB}"/>
            </a:ext>
          </a:extLst>
        </xdr:cNvPr>
        <xdr:cNvSpPr txBox="1"/>
      </xdr:nvSpPr>
      <xdr:spPr>
        <a:xfrm>
          <a:off x="3532413" y="1823358"/>
          <a:ext cx="1387503" cy="319235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 = c + Ke</a:t>
          </a:r>
          <a:r>
            <a:rPr lang="es-CO" sz="1100" b="0" kern="1200" baseline="300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-rT</a:t>
          </a:r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–</a:t>
          </a:r>
          <a:r>
            <a:rPr lang="es-CO" sz="1100" b="0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</a:t>
          </a:r>
          <a:r>
            <a:rPr lang="es-CO" sz="1100" b="0" kern="1200" baseline="-250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0</a:t>
          </a:r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669471</xdr:colOff>
      <xdr:row>20</xdr:row>
      <xdr:rowOff>152400</xdr:rowOff>
    </xdr:from>
    <xdr:to>
      <xdr:col>8</xdr:col>
      <xdr:colOff>21768</xdr:colOff>
      <xdr:row>22</xdr:row>
      <xdr:rowOff>17644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1C610474-517F-4D96-9C86-09B8AE38B134}"/>
            </a:ext>
          </a:extLst>
        </xdr:cNvPr>
        <xdr:cNvSpPr/>
      </xdr:nvSpPr>
      <xdr:spPr>
        <a:xfrm>
          <a:off x="3891642" y="4163786"/>
          <a:ext cx="3162297" cy="26257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Utilidad Neta (Corto Put) = Mín[S</a:t>
          </a:r>
          <a:r>
            <a:rPr lang="es-CO" sz="1100" b="0" kern="1200" baseline="-250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</a:t>
          </a:r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– K; 0] + put</a:t>
          </a:r>
        </a:p>
      </xdr:txBody>
    </xdr:sp>
    <xdr:clientData/>
  </xdr:twoCellAnchor>
  <xdr:twoCellAnchor>
    <xdr:from>
      <xdr:col>3</xdr:col>
      <xdr:colOff>609600</xdr:colOff>
      <xdr:row>21</xdr:row>
      <xdr:rowOff>212271</xdr:rowOff>
    </xdr:from>
    <xdr:to>
      <xdr:col>8</xdr:col>
      <xdr:colOff>54426</xdr:colOff>
      <xdr:row>23</xdr:row>
      <xdr:rowOff>39414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EB8D355E-B674-438C-85D1-C617A2A4D596}"/>
            </a:ext>
          </a:extLst>
        </xdr:cNvPr>
        <xdr:cNvSpPr/>
      </xdr:nvSpPr>
      <xdr:spPr>
        <a:xfrm>
          <a:off x="3831771" y="4403271"/>
          <a:ext cx="3254826" cy="26257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Utilidad</a:t>
          </a:r>
          <a:r>
            <a:rPr lang="es-CO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Neta (Largo Call) = </a:t>
          </a:r>
          <a:r>
            <a:rPr lang="es-CO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Máx[S</a:t>
          </a:r>
          <a:r>
            <a:rPr lang="es-CO" sz="1100" b="0" baseline="-250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 </a:t>
          </a:r>
          <a:r>
            <a:rPr lang="es-CO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 K; 0] - </a:t>
          </a:r>
          <a:r>
            <a:rPr lang="es-CO" sz="1100" b="0" i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call</a:t>
          </a:r>
        </a:p>
      </xdr:txBody>
    </xdr:sp>
    <xdr:clientData/>
  </xdr:twoCellAnchor>
  <xdr:twoCellAnchor>
    <xdr:from>
      <xdr:col>3</xdr:col>
      <xdr:colOff>587829</xdr:colOff>
      <xdr:row>23</xdr:row>
      <xdr:rowOff>10886</xdr:rowOff>
    </xdr:from>
    <xdr:to>
      <xdr:col>8</xdr:col>
      <xdr:colOff>119742</xdr:colOff>
      <xdr:row>24</xdr:row>
      <xdr:rowOff>55744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AEC6082F-5072-415E-B6C6-6935C97ADD10}"/>
            </a:ext>
          </a:extLst>
        </xdr:cNvPr>
        <xdr:cNvSpPr/>
      </xdr:nvSpPr>
      <xdr:spPr>
        <a:xfrm>
          <a:off x="3810000" y="4637315"/>
          <a:ext cx="3341913" cy="26257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Utilidad Neta (Corto Call) = Mín[K – S</a:t>
          </a:r>
          <a:r>
            <a:rPr lang="es-CO" sz="1100" b="0" kern="1200" baseline="-250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</a:t>
          </a:r>
          <a:r>
            <a:rPr lang="es-CO" sz="1100" b="0" kern="12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; 0] + call</a:t>
          </a:r>
        </a:p>
      </xdr:txBody>
    </xdr:sp>
    <xdr:clientData/>
  </xdr:twoCellAnchor>
  <xdr:twoCellAnchor editAs="oneCell">
    <xdr:from>
      <xdr:col>4</xdr:col>
      <xdr:colOff>32657</xdr:colOff>
      <xdr:row>2</xdr:row>
      <xdr:rowOff>157842</xdr:rowOff>
    </xdr:from>
    <xdr:to>
      <xdr:col>8</xdr:col>
      <xdr:colOff>670371</xdr:colOff>
      <xdr:row>14</xdr:row>
      <xdr:rowOff>21480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42821BA-90B7-477A-9E36-F1588CBFD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6828" y="517071"/>
          <a:ext cx="3685714" cy="23238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761999</xdr:colOff>
      <xdr:row>16</xdr:row>
      <xdr:rowOff>112604</xdr:rowOff>
    </xdr:from>
    <xdr:to>
      <xdr:col>8</xdr:col>
      <xdr:colOff>396934</xdr:colOff>
      <xdr:row>24</xdr:row>
      <xdr:rowOff>42034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BDF6532-DD63-4135-8906-497AE9108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3542" y="3062633"/>
          <a:ext cx="4206935" cy="1404444"/>
        </a:xfrm>
        <a:prstGeom prst="rect">
          <a:avLst/>
        </a:prstGeom>
      </xdr:spPr>
    </xdr:pic>
    <xdr:clientData/>
  </xdr:twoCellAnchor>
  <xdr:twoCellAnchor editAs="oneCell">
    <xdr:from>
      <xdr:col>4</xdr:col>
      <xdr:colOff>212272</xdr:colOff>
      <xdr:row>0</xdr:row>
      <xdr:rowOff>169098</xdr:rowOff>
    </xdr:from>
    <xdr:to>
      <xdr:col>10</xdr:col>
      <xdr:colOff>378709</xdr:colOff>
      <xdr:row>14</xdr:row>
      <xdr:rowOff>30985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F3669AC-AFE0-49B1-AF21-73030D5C8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63043" y="169098"/>
          <a:ext cx="4738437" cy="2452687"/>
        </a:xfrm>
        <a:prstGeom prst="rect">
          <a:avLst/>
        </a:prstGeom>
      </xdr:spPr>
    </xdr:pic>
    <xdr:clientData/>
  </xdr:twoCellAnchor>
  <xdr:twoCellAnchor editAs="oneCell">
    <xdr:from>
      <xdr:col>3</xdr:col>
      <xdr:colOff>5441</xdr:colOff>
      <xdr:row>24</xdr:row>
      <xdr:rowOff>128227</xdr:rowOff>
    </xdr:from>
    <xdr:to>
      <xdr:col>8</xdr:col>
      <xdr:colOff>646195</xdr:colOff>
      <xdr:row>26</xdr:row>
      <xdr:rowOff>61673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C7F977C-BC13-4111-B174-5E3587913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58984" y="4553270"/>
          <a:ext cx="4450754" cy="29267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151051</xdr:rowOff>
    </xdr:from>
    <xdr:to>
      <xdr:col>9</xdr:col>
      <xdr:colOff>385206</xdr:colOff>
      <xdr:row>29</xdr:row>
      <xdr:rowOff>106522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99C098F-88EC-4ABC-88BB-727016413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53543" y="5114937"/>
          <a:ext cx="4957206" cy="314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DDB2-B413-4383-AAD6-F80AB11E9C91}">
  <dimension ref="A1:C41"/>
  <sheetViews>
    <sheetView showGridLines="0" tabSelected="1" zoomScale="175" zoomScaleNormal="175" workbookViewId="0"/>
  </sheetViews>
  <sheetFormatPr baseColWidth="10" defaultRowHeight="14.25" x14ac:dyDescent="0.25"/>
  <cols>
    <col min="1" max="1" width="14.7109375" style="1" bestFit="1" customWidth="1"/>
    <col min="2" max="3" width="13" style="1" bestFit="1" customWidth="1"/>
    <col min="4" max="16384" width="11.42578125" style="1"/>
  </cols>
  <sheetData>
    <row r="1" spans="1:3" x14ac:dyDescent="0.25">
      <c r="A1" s="1" t="s">
        <v>1</v>
      </c>
      <c r="B1" s="2">
        <v>3500</v>
      </c>
    </row>
    <row r="2" spans="1:3" x14ac:dyDescent="0.25">
      <c r="A2" s="1" t="s">
        <v>7</v>
      </c>
      <c r="B2" s="2">
        <v>80</v>
      </c>
    </row>
    <row r="3" spans="1:3" x14ac:dyDescent="0.25">
      <c r="A3" s="1" t="s">
        <v>8</v>
      </c>
      <c r="B3" s="2">
        <v>60</v>
      </c>
    </row>
    <row r="5" spans="1:3" ht="17.25" x14ac:dyDescent="0.25">
      <c r="A5" s="11" t="s">
        <v>2</v>
      </c>
      <c r="B5" s="11"/>
      <c r="C5" s="11"/>
    </row>
    <row r="6" spans="1:3" ht="17.25" x14ac:dyDescent="0.25">
      <c r="A6" s="1" t="s">
        <v>0</v>
      </c>
      <c r="B6" s="2">
        <v>3650</v>
      </c>
    </row>
    <row r="7" spans="1:3" x14ac:dyDescent="0.25">
      <c r="B7" s="2"/>
    </row>
    <row r="8" spans="1:3" x14ac:dyDescent="0.25">
      <c r="A8" s="12" t="s">
        <v>3</v>
      </c>
      <c r="B8" s="12"/>
    </row>
    <row r="9" spans="1:3" x14ac:dyDescent="0.25">
      <c r="A9" s="1" t="s">
        <v>4</v>
      </c>
      <c r="B9" s="2">
        <f>+MAX(B6-B1,0)</f>
        <v>150</v>
      </c>
      <c r="C9" s="1" t="s">
        <v>5</v>
      </c>
    </row>
    <row r="10" spans="1:3" x14ac:dyDescent="0.25">
      <c r="A10" s="1" t="s">
        <v>6</v>
      </c>
      <c r="B10" s="2">
        <f>+B9-B2</f>
        <v>70</v>
      </c>
    </row>
    <row r="11" spans="1:3" x14ac:dyDescent="0.25">
      <c r="B11" s="2"/>
    </row>
    <row r="12" spans="1:3" x14ac:dyDescent="0.25">
      <c r="A12" s="12" t="s">
        <v>9</v>
      </c>
      <c r="B12" s="12"/>
    </row>
    <row r="13" spans="1:3" x14ac:dyDescent="0.25">
      <c r="A13" s="1" t="s">
        <v>4</v>
      </c>
      <c r="B13" s="2">
        <f>+MIN(B1-B6,0)</f>
        <v>-150</v>
      </c>
      <c r="C13" s="1" t="s">
        <v>5</v>
      </c>
    </row>
    <row r="14" spans="1:3" x14ac:dyDescent="0.25">
      <c r="A14" s="1" t="s">
        <v>6</v>
      </c>
      <c r="B14" s="2">
        <f>+B13+B2</f>
        <v>-70</v>
      </c>
    </row>
    <row r="16" spans="1:3" x14ac:dyDescent="0.25">
      <c r="A16" s="12" t="s">
        <v>10</v>
      </c>
      <c r="B16" s="12"/>
    </row>
    <row r="17" spans="1:3" x14ac:dyDescent="0.25">
      <c r="A17" s="1" t="s">
        <v>4</v>
      </c>
      <c r="B17" s="2">
        <f>+MAX(B1-B6,0)</f>
        <v>0</v>
      </c>
      <c r="C17" s="1" t="s">
        <v>11</v>
      </c>
    </row>
    <row r="18" spans="1:3" x14ac:dyDescent="0.25">
      <c r="A18" s="1" t="s">
        <v>6</v>
      </c>
      <c r="B18" s="2">
        <f>+B17-B3</f>
        <v>-60</v>
      </c>
    </row>
    <row r="20" spans="1:3" x14ac:dyDescent="0.25">
      <c r="A20" s="12" t="s">
        <v>12</v>
      </c>
      <c r="B20" s="12"/>
    </row>
    <row r="21" spans="1:3" x14ac:dyDescent="0.25">
      <c r="A21" s="1" t="s">
        <v>4</v>
      </c>
      <c r="B21" s="2">
        <f>+MIN(B6-B1,0)</f>
        <v>0</v>
      </c>
      <c r="C21" s="1" t="s">
        <v>11</v>
      </c>
    </row>
    <row r="22" spans="1:3" x14ac:dyDescent="0.25">
      <c r="A22" s="1" t="s">
        <v>6</v>
      </c>
      <c r="B22" s="2">
        <f>+B21+B3</f>
        <v>60</v>
      </c>
    </row>
    <row r="24" spans="1:3" ht="17.25" x14ac:dyDescent="0.25">
      <c r="A24" s="11" t="s">
        <v>13</v>
      </c>
      <c r="B24" s="11"/>
      <c r="C24" s="11"/>
    </row>
    <row r="25" spans="1:3" ht="17.25" x14ac:dyDescent="0.25">
      <c r="A25" s="1" t="s">
        <v>0</v>
      </c>
      <c r="B25" s="2">
        <v>3400</v>
      </c>
    </row>
    <row r="26" spans="1:3" x14ac:dyDescent="0.25">
      <c r="B26" s="2"/>
    </row>
    <row r="27" spans="1:3" x14ac:dyDescent="0.25">
      <c r="A27" s="12" t="s">
        <v>3</v>
      </c>
      <c r="B27" s="12"/>
    </row>
    <row r="28" spans="1:3" x14ac:dyDescent="0.25">
      <c r="A28" s="1" t="s">
        <v>4</v>
      </c>
      <c r="B28" s="2">
        <f>+MAX(B25-B1,0)</f>
        <v>0</v>
      </c>
      <c r="C28" s="1" t="s">
        <v>11</v>
      </c>
    </row>
    <row r="29" spans="1:3" x14ac:dyDescent="0.25">
      <c r="A29" s="1" t="s">
        <v>6</v>
      </c>
      <c r="B29" s="2">
        <f>+B28-B2</f>
        <v>-80</v>
      </c>
    </row>
    <row r="30" spans="1:3" x14ac:dyDescent="0.25">
      <c r="B30" s="2"/>
    </row>
    <row r="31" spans="1:3" x14ac:dyDescent="0.25">
      <c r="A31" s="12" t="s">
        <v>9</v>
      </c>
      <c r="B31" s="12"/>
    </row>
    <row r="32" spans="1:3" x14ac:dyDescent="0.25">
      <c r="A32" s="1" t="s">
        <v>4</v>
      </c>
      <c r="B32" s="2">
        <f>+MIN(B1-B25,0)</f>
        <v>0</v>
      </c>
      <c r="C32" s="1" t="s">
        <v>11</v>
      </c>
    </row>
    <row r="33" spans="1:3" x14ac:dyDescent="0.25">
      <c r="A33" s="1" t="s">
        <v>6</v>
      </c>
      <c r="B33" s="2">
        <f>+B32+B2</f>
        <v>80</v>
      </c>
    </row>
    <row r="35" spans="1:3" x14ac:dyDescent="0.25">
      <c r="A35" s="12" t="s">
        <v>10</v>
      </c>
      <c r="B35" s="12"/>
    </row>
    <row r="36" spans="1:3" x14ac:dyDescent="0.25">
      <c r="A36" s="1" t="s">
        <v>4</v>
      </c>
      <c r="B36" s="2">
        <f>+MAX(B1-B25,0)</f>
        <v>100</v>
      </c>
      <c r="C36" s="1" t="s">
        <v>5</v>
      </c>
    </row>
    <row r="37" spans="1:3" x14ac:dyDescent="0.25">
      <c r="A37" s="1" t="s">
        <v>6</v>
      </c>
      <c r="B37" s="2">
        <f>+B36-B3</f>
        <v>40</v>
      </c>
    </row>
    <row r="39" spans="1:3" x14ac:dyDescent="0.25">
      <c r="A39" s="12" t="s">
        <v>12</v>
      </c>
      <c r="B39" s="12"/>
    </row>
    <row r="40" spans="1:3" x14ac:dyDescent="0.25">
      <c r="A40" s="1" t="s">
        <v>4</v>
      </c>
      <c r="B40" s="2">
        <f>+MIN(B25-B1,0)</f>
        <v>-100</v>
      </c>
      <c r="C40" s="1" t="s">
        <v>5</v>
      </c>
    </row>
    <row r="41" spans="1:3" x14ac:dyDescent="0.25">
      <c r="A41" s="1" t="s">
        <v>6</v>
      </c>
      <c r="B41" s="2">
        <f>+B40+B3</f>
        <v>-40</v>
      </c>
    </row>
  </sheetData>
  <mergeCells count="10">
    <mergeCell ref="A8:B8"/>
    <mergeCell ref="A12:B12"/>
    <mergeCell ref="A16:B16"/>
    <mergeCell ref="A20:B20"/>
    <mergeCell ref="A5:C5"/>
    <mergeCell ref="A24:C24"/>
    <mergeCell ref="A27:B27"/>
    <mergeCell ref="A31:B31"/>
    <mergeCell ref="A35:B35"/>
    <mergeCell ref="A39:B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9D22-8B59-43A5-B938-123B9FF2C433}">
  <dimension ref="A1:D23"/>
  <sheetViews>
    <sheetView showGridLines="0" zoomScale="175" zoomScaleNormal="175" workbookViewId="0">
      <selection sqref="A1:C1"/>
    </sheetView>
  </sheetViews>
  <sheetFormatPr baseColWidth="10" defaultRowHeight="14.25" x14ac:dyDescent="0.25"/>
  <cols>
    <col min="1" max="1" width="14.7109375" style="1" bestFit="1" customWidth="1"/>
    <col min="2" max="3" width="13" style="1" bestFit="1" customWidth="1"/>
    <col min="4" max="16384" width="11.42578125" style="1"/>
  </cols>
  <sheetData>
    <row r="1" spans="1:4" ht="17.25" x14ac:dyDescent="0.25">
      <c r="A1" s="11" t="s">
        <v>14</v>
      </c>
      <c r="B1" s="11"/>
      <c r="C1" s="11"/>
    </row>
    <row r="3" spans="1:4" x14ac:dyDescent="0.25">
      <c r="A3" s="1" t="s">
        <v>1</v>
      </c>
      <c r="B3" s="2">
        <v>3500</v>
      </c>
    </row>
    <row r="4" spans="1:4" ht="17.25" x14ac:dyDescent="0.25">
      <c r="A4" s="1" t="s">
        <v>15</v>
      </c>
      <c r="B4" s="2">
        <v>3550</v>
      </c>
    </row>
    <row r="5" spans="1:4" x14ac:dyDescent="0.25">
      <c r="A5" s="1" t="s">
        <v>16</v>
      </c>
      <c r="B5" s="5">
        <v>0.02</v>
      </c>
      <c r="C5" s="1" t="s">
        <v>17</v>
      </c>
    </row>
    <row r="6" spans="1:4" x14ac:dyDescent="0.25">
      <c r="A6" s="1" t="s">
        <v>21</v>
      </c>
      <c r="B6" s="6">
        <v>1</v>
      </c>
      <c r="C6" s="1" t="s">
        <v>22</v>
      </c>
    </row>
    <row r="7" spans="1:4" x14ac:dyDescent="0.25">
      <c r="B7" s="2"/>
    </row>
    <row r="8" spans="1:4" x14ac:dyDescent="0.25">
      <c r="A8" s="12" t="s">
        <v>18</v>
      </c>
      <c r="B8" s="12"/>
      <c r="C8" s="12"/>
      <c r="D8" s="12"/>
    </row>
    <row r="9" spans="1:4" x14ac:dyDescent="0.25">
      <c r="A9" s="1" t="s">
        <v>7</v>
      </c>
      <c r="B9" s="2">
        <v>100</v>
      </c>
    </row>
    <row r="10" spans="1:4" x14ac:dyDescent="0.25">
      <c r="B10" s="2"/>
    </row>
    <row r="11" spans="1:4" x14ac:dyDescent="0.25">
      <c r="A11" s="7" t="s">
        <v>8</v>
      </c>
      <c r="B11" s="10">
        <f>+B9+B3*EXP(-B5*B6/12)-B4</f>
        <v>44.171525078285413</v>
      </c>
      <c r="C11" s="1" t="s">
        <v>19</v>
      </c>
    </row>
    <row r="13" spans="1:4" x14ac:dyDescent="0.25">
      <c r="B13" s="3" t="s">
        <v>23</v>
      </c>
      <c r="C13" s="3" t="s">
        <v>24</v>
      </c>
    </row>
    <row r="14" spans="1:4" x14ac:dyDescent="0.25">
      <c r="A14" s="7" t="s">
        <v>8</v>
      </c>
      <c r="B14" s="10">
        <f>-(B4-B3*EXP(-B5*B6/12)-B9)</f>
        <v>44.171525078285413</v>
      </c>
      <c r="C14" s="9">
        <f>-(B4-B3-B9)</f>
        <v>50</v>
      </c>
      <c r="D14" s="1" t="s">
        <v>20</v>
      </c>
    </row>
    <row r="17" spans="1:4" x14ac:dyDescent="0.25">
      <c r="A17" s="12" t="s">
        <v>25</v>
      </c>
      <c r="B17" s="12"/>
      <c r="C17" s="12"/>
      <c r="D17" s="12"/>
    </row>
    <row r="18" spans="1:4" x14ac:dyDescent="0.25">
      <c r="A18" s="1" t="s">
        <v>8</v>
      </c>
      <c r="B18" s="2">
        <v>120</v>
      </c>
    </row>
    <row r="19" spans="1:4" x14ac:dyDescent="0.25">
      <c r="B19" s="2"/>
    </row>
    <row r="20" spans="1:4" x14ac:dyDescent="0.25">
      <c r="A20" s="7" t="s">
        <v>7</v>
      </c>
      <c r="B20" s="10">
        <f>+B18+B4-B3*EXP(-B5*B6/12)</f>
        <v>175.82847492171459</v>
      </c>
      <c r="C20" s="1" t="s">
        <v>19</v>
      </c>
    </row>
    <row r="22" spans="1:4" x14ac:dyDescent="0.25">
      <c r="B22" s="3" t="s">
        <v>23</v>
      </c>
      <c r="C22" s="3" t="s">
        <v>24</v>
      </c>
    </row>
    <row r="23" spans="1:4" x14ac:dyDescent="0.25">
      <c r="A23" s="7" t="s">
        <v>8</v>
      </c>
      <c r="B23" s="8">
        <f>+B4-B3+B18</f>
        <v>170</v>
      </c>
      <c r="C23" s="9">
        <f>+B4-B3*EXP(-B5*B6/12)+B18</f>
        <v>175.82847492171459</v>
      </c>
      <c r="D23" s="1" t="s">
        <v>20</v>
      </c>
    </row>
  </sheetData>
  <mergeCells count="3">
    <mergeCell ref="A17:D17"/>
    <mergeCell ref="A1:C1"/>
    <mergeCell ref="A8:D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B4E57-A2BE-41DA-AB01-9BDF288F30DD}">
  <dimension ref="A1:F45"/>
  <sheetViews>
    <sheetView showGridLines="0" zoomScale="175" zoomScaleNormal="175" workbookViewId="0">
      <selection sqref="A1:C1"/>
    </sheetView>
  </sheetViews>
  <sheetFormatPr baseColWidth="10" defaultRowHeight="14.25" x14ac:dyDescent="0.25"/>
  <cols>
    <col min="1" max="1" width="17.28515625" style="1" customWidth="1"/>
    <col min="2" max="2" width="16.85546875" style="1" customWidth="1"/>
    <col min="3" max="3" width="14.140625" style="1" customWidth="1"/>
    <col min="4" max="16384" width="11.42578125" style="1"/>
  </cols>
  <sheetData>
    <row r="1" spans="1:6" x14ac:dyDescent="0.25">
      <c r="A1" s="11" t="s">
        <v>26</v>
      </c>
      <c r="B1" s="11"/>
      <c r="C1" s="11"/>
      <c r="D1" s="15"/>
      <c r="E1" s="15"/>
      <c r="F1" s="15"/>
    </row>
    <row r="3" spans="1:6" ht="17.25" x14ac:dyDescent="0.25">
      <c r="A3" s="1" t="s">
        <v>12</v>
      </c>
      <c r="B3" s="1" t="s">
        <v>27</v>
      </c>
    </row>
    <row r="4" spans="1:6" ht="17.25" x14ac:dyDescent="0.25">
      <c r="A4" s="1" t="s">
        <v>3</v>
      </c>
      <c r="B4" s="1" t="s">
        <v>28</v>
      </c>
    </row>
    <row r="5" spans="1:6" ht="17.25" x14ac:dyDescent="0.25">
      <c r="A5" s="1" t="s">
        <v>9</v>
      </c>
      <c r="B5" s="1" t="s">
        <v>29</v>
      </c>
    </row>
    <row r="7" spans="1:6" ht="17.25" x14ac:dyDescent="0.25">
      <c r="A7" s="1" t="s">
        <v>27</v>
      </c>
      <c r="B7" s="2">
        <v>3400</v>
      </c>
    </row>
    <row r="8" spans="1:6" ht="17.25" x14ac:dyDescent="0.25">
      <c r="A8" s="1" t="s">
        <v>28</v>
      </c>
      <c r="B8" s="2">
        <f>+B7+50</f>
        <v>3450</v>
      </c>
    </row>
    <row r="9" spans="1:6" ht="17.25" x14ac:dyDescent="0.25">
      <c r="A9" s="1" t="s">
        <v>29</v>
      </c>
      <c r="B9" s="2">
        <f>+B8+50</f>
        <v>3500</v>
      </c>
    </row>
    <row r="10" spans="1:6" x14ac:dyDescent="0.25">
      <c r="B10" s="2"/>
    </row>
    <row r="12" spans="1:6" x14ac:dyDescent="0.25">
      <c r="B12" s="3" t="s">
        <v>30</v>
      </c>
    </row>
    <row r="13" spans="1:6" ht="17.25" x14ac:dyDescent="0.25">
      <c r="A13" s="1" t="s">
        <v>31</v>
      </c>
      <c r="B13" s="2">
        <v>50</v>
      </c>
    </row>
    <row r="14" spans="1:6" ht="17.25" x14ac:dyDescent="0.25">
      <c r="A14" s="1" t="s">
        <v>32</v>
      </c>
      <c r="B14" s="2">
        <v>120</v>
      </c>
    </row>
    <row r="15" spans="1:6" ht="17.25" x14ac:dyDescent="0.25">
      <c r="A15" s="1" t="s">
        <v>33</v>
      </c>
      <c r="B15" s="2">
        <v>100</v>
      </c>
    </row>
    <row r="17" spans="1:3" ht="17.25" x14ac:dyDescent="0.25">
      <c r="A17" s="11" t="s">
        <v>38</v>
      </c>
      <c r="B17" s="11"/>
      <c r="C17" s="11"/>
    </row>
    <row r="19" spans="1:3" ht="17.25" x14ac:dyDescent="0.25">
      <c r="A19" s="1" t="s">
        <v>0</v>
      </c>
      <c r="B19" s="2">
        <v>3600</v>
      </c>
    </row>
    <row r="20" spans="1:3" x14ac:dyDescent="0.25">
      <c r="B20" s="2"/>
    </row>
    <row r="21" spans="1:3" x14ac:dyDescent="0.25">
      <c r="B21" s="3" t="s">
        <v>4</v>
      </c>
      <c r="C21" s="3" t="s">
        <v>6</v>
      </c>
    </row>
    <row r="22" spans="1:3" ht="17.25" x14ac:dyDescent="0.25">
      <c r="A22" s="1" t="s">
        <v>34</v>
      </c>
      <c r="B22" s="2">
        <f>+MIN(B19-$B$7,0)</f>
        <v>0</v>
      </c>
      <c r="C22" s="2">
        <f>+B22+$B$13</f>
        <v>50</v>
      </c>
    </row>
    <row r="23" spans="1:3" ht="17.25" x14ac:dyDescent="0.25">
      <c r="A23" s="1" t="s">
        <v>35</v>
      </c>
      <c r="B23" s="2">
        <f>+MAX(B19-$B$8,0)</f>
        <v>150</v>
      </c>
      <c r="C23" s="2">
        <f>+B23-$B$14</f>
        <v>30</v>
      </c>
    </row>
    <row r="24" spans="1:3" ht="17.25" x14ac:dyDescent="0.25">
      <c r="A24" s="1" t="s">
        <v>36</v>
      </c>
      <c r="B24" s="14">
        <f>+MIN($B$9-B19,0)</f>
        <v>-100</v>
      </c>
      <c r="C24" s="14">
        <f>+B24+$B$15</f>
        <v>0</v>
      </c>
    </row>
    <row r="25" spans="1:3" x14ac:dyDescent="0.25">
      <c r="A25" s="4" t="s">
        <v>37</v>
      </c>
      <c r="B25" s="13">
        <f>SUM(B22:B24)</f>
        <v>50</v>
      </c>
      <c r="C25" s="13">
        <f>SUM(C22:C24)</f>
        <v>80</v>
      </c>
    </row>
    <row r="27" spans="1:3" ht="17.25" x14ac:dyDescent="0.25">
      <c r="A27" s="11" t="s">
        <v>39</v>
      </c>
      <c r="B27" s="11"/>
      <c r="C27" s="11"/>
    </row>
    <row r="29" spans="1:3" ht="17.25" x14ac:dyDescent="0.25">
      <c r="A29" s="1" t="s">
        <v>0</v>
      </c>
      <c r="B29" s="2">
        <v>3430</v>
      </c>
    </row>
    <row r="30" spans="1:3" x14ac:dyDescent="0.25">
      <c r="B30" s="2"/>
    </row>
    <row r="31" spans="1:3" x14ac:dyDescent="0.25">
      <c r="B31" s="3" t="s">
        <v>4</v>
      </c>
      <c r="C31" s="3" t="s">
        <v>6</v>
      </c>
    </row>
    <row r="32" spans="1:3" ht="17.25" x14ac:dyDescent="0.25">
      <c r="A32" s="1" t="s">
        <v>34</v>
      </c>
      <c r="B32" s="2">
        <f>+MIN(B29-$B$7,0)</f>
        <v>0</v>
      </c>
      <c r="C32" s="2">
        <f>+B32+$B$13</f>
        <v>50</v>
      </c>
    </row>
    <row r="33" spans="1:3" ht="17.25" x14ac:dyDescent="0.25">
      <c r="A33" s="1" t="s">
        <v>35</v>
      </c>
      <c r="B33" s="2">
        <f>+MAX(B29-$B$8,0)</f>
        <v>0</v>
      </c>
      <c r="C33" s="2">
        <f>+B33-$B$14</f>
        <v>-120</v>
      </c>
    </row>
    <row r="34" spans="1:3" ht="17.25" x14ac:dyDescent="0.25">
      <c r="A34" s="1" t="s">
        <v>36</v>
      </c>
      <c r="B34" s="14">
        <f>+MIN($B$9-B29,0)</f>
        <v>0</v>
      </c>
      <c r="C34" s="14">
        <f>+B34+$B$15</f>
        <v>100</v>
      </c>
    </row>
    <row r="35" spans="1:3" x14ac:dyDescent="0.25">
      <c r="A35" s="4" t="s">
        <v>37</v>
      </c>
      <c r="B35" s="13">
        <f>SUM(B32:B34)</f>
        <v>0</v>
      </c>
      <c r="C35" s="13">
        <f>SUM(C32:C34)</f>
        <v>30</v>
      </c>
    </row>
    <row r="37" spans="1:3" ht="17.25" x14ac:dyDescent="0.25">
      <c r="A37" s="11" t="s">
        <v>40</v>
      </c>
      <c r="B37" s="11"/>
      <c r="C37" s="11"/>
    </row>
    <row r="39" spans="1:3" ht="17.25" x14ac:dyDescent="0.25">
      <c r="A39" s="1" t="s">
        <v>0</v>
      </c>
      <c r="B39" s="2">
        <v>3320</v>
      </c>
    </row>
    <row r="40" spans="1:3" x14ac:dyDescent="0.25">
      <c r="B40" s="2"/>
    </row>
    <row r="41" spans="1:3" x14ac:dyDescent="0.25">
      <c r="B41" s="3" t="s">
        <v>4</v>
      </c>
      <c r="C41" s="3" t="s">
        <v>6</v>
      </c>
    </row>
    <row r="42" spans="1:3" ht="17.25" x14ac:dyDescent="0.25">
      <c r="A42" s="1" t="s">
        <v>34</v>
      </c>
      <c r="B42" s="2">
        <f>+MIN(B39-$B$7,0)</f>
        <v>-80</v>
      </c>
      <c r="C42" s="2">
        <f>+B42+$B$13</f>
        <v>-30</v>
      </c>
    </row>
    <row r="43" spans="1:3" ht="17.25" x14ac:dyDescent="0.25">
      <c r="A43" s="1" t="s">
        <v>35</v>
      </c>
      <c r="B43" s="2">
        <f>+MAX(B39-$B$8,0)</f>
        <v>0</v>
      </c>
      <c r="C43" s="2">
        <f>+B43-$B$14</f>
        <v>-120</v>
      </c>
    </row>
    <row r="44" spans="1:3" ht="17.25" x14ac:dyDescent="0.25">
      <c r="A44" s="1" t="s">
        <v>36</v>
      </c>
      <c r="B44" s="14">
        <f>+MIN($B$9-B39,0)</f>
        <v>0</v>
      </c>
      <c r="C44" s="14">
        <f>+B44+$B$15</f>
        <v>100</v>
      </c>
    </row>
    <row r="45" spans="1:3" x14ac:dyDescent="0.25">
      <c r="A45" s="4" t="s">
        <v>37</v>
      </c>
      <c r="B45" s="13">
        <f>SUM(B42:B44)</f>
        <v>-80</v>
      </c>
      <c r="C45" s="13">
        <f>SUM(C42:C44)</f>
        <v>-50</v>
      </c>
    </row>
  </sheetData>
  <mergeCells count="4">
    <mergeCell ref="A17:C17"/>
    <mergeCell ref="A1:C1"/>
    <mergeCell ref="A27:C27"/>
    <mergeCell ref="A37:C3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AC5D8-C692-4B1E-98E2-7DE991541C60}">
  <dimension ref="A1:C33"/>
  <sheetViews>
    <sheetView showGridLines="0" zoomScale="175" zoomScaleNormal="175" workbookViewId="0">
      <selection activeCell="B5" sqref="B5"/>
    </sheetView>
  </sheetViews>
  <sheetFormatPr baseColWidth="10" defaultRowHeight="14.25" x14ac:dyDescent="0.25"/>
  <cols>
    <col min="1" max="1" width="27.140625" style="1" customWidth="1"/>
    <col min="2" max="2" width="19.140625" style="1" customWidth="1"/>
    <col min="3" max="16384" width="11.42578125" style="1"/>
  </cols>
  <sheetData>
    <row r="1" spans="1:3" x14ac:dyDescent="0.25">
      <c r="A1" s="11" t="s">
        <v>41</v>
      </c>
      <c r="B1" s="11"/>
      <c r="C1" s="11"/>
    </row>
    <row r="3" spans="1:3" ht="17.25" x14ac:dyDescent="0.25">
      <c r="A3" s="1" t="s">
        <v>42</v>
      </c>
      <c r="B3" s="17">
        <v>100000</v>
      </c>
      <c r="C3" s="1" t="s">
        <v>44</v>
      </c>
    </row>
    <row r="4" spans="1:3" x14ac:dyDescent="0.25">
      <c r="A4" s="1" t="s">
        <v>43</v>
      </c>
      <c r="B4" s="16">
        <v>1</v>
      </c>
    </row>
    <row r="5" spans="1:3" x14ac:dyDescent="0.25">
      <c r="A5" s="1" t="s">
        <v>21</v>
      </c>
      <c r="B5" s="3">
        <v>3</v>
      </c>
      <c r="C5" s="1" t="s">
        <v>45</v>
      </c>
    </row>
    <row r="7" spans="1:3" x14ac:dyDescent="0.25">
      <c r="A7" s="12" t="s">
        <v>46</v>
      </c>
      <c r="B7" s="12"/>
      <c r="C7" s="12"/>
    </row>
    <row r="8" spans="1:3" x14ac:dyDescent="0.25">
      <c r="A8" s="1" t="s">
        <v>47</v>
      </c>
    </row>
    <row r="9" spans="1:3" x14ac:dyDescent="0.25">
      <c r="A9" s="1" t="s">
        <v>48</v>
      </c>
      <c r="B9" s="3">
        <v>3</v>
      </c>
      <c r="C9" s="1" t="s">
        <v>45</v>
      </c>
    </row>
    <row r="10" spans="1:3" x14ac:dyDescent="0.25">
      <c r="A10" s="1" t="s">
        <v>1</v>
      </c>
      <c r="B10" s="2">
        <v>3700</v>
      </c>
    </row>
    <row r="11" spans="1:3" x14ac:dyDescent="0.25">
      <c r="A11" s="1" t="s">
        <v>7</v>
      </c>
      <c r="B11" s="2">
        <v>80</v>
      </c>
      <c r="C11" s="1" t="s">
        <v>49</v>
      </c>
    </row>
    <row r="12" spans="1:3" ht="17.25" x14ac:dyDescent="0.25">
      <c r="A12" s="1" t="s">
        <v>53</v>
      </c>
      <c r="B12" s="17">
        <f>+B4*B3</f>
        <v>100000</v>
      </c>
      <c r="C12" s="1" t="s">
        <v>44</v>
      </c>
    </row>
    <row r="13" spans="1:3" x14ac:dyDescent="0.25">
      <c r="A13" s="1" t="s">
        <v>50</v>
      </c>
      <c r="B13" s="1" t="s">
        <v>51</v>
      </c>
    </row>
    <row r="15" spans="1:3" x14ac:dyDescent="0.25">
      <c r="A15" s="11" t="s">
        <v>52</v>
      </c>
      <c r="B15" s="11"/>
      <c r="C15" s="11"/>
    </row>
    <row r="17" spans="1:2" ht="17.25" x14ac:dyDescent="0.25">
      <c r="A17" s="1" t="s">
        <v>0</v>
      </c>
      <c r="B17" s="2">
        <v>3600</v>
      </c>
    </row>
    <row r="19" spans="1:2" x14ac:dyDescent="0.25">
      <c r="A19" s="1" t="s">
        <v>54</v>
      </c>
      <c r="B19" s="2">
        <f>-B17*B3</f>
        <v>-360000000</v>
      </c>
    </row>
    <row r="20" spans="1:2" x14ac:dyDescent="0.25">
      <c r="A20" s="1" t="s">
        <v>4</v>
      </c>
      <c r="B20" s="14">
        <f>+MAX(B17-B10,0)*B12</f>
        <v>0</v>
      </c>
    </row>
    <row r="21" spans="1:2" x14ac:dyDescent="0.25">
      <c r="A21" s="4" t="s">
        <v>55</v>
      </c>
      <c r="B21" s="13">
        <f>SUM(B19:B20)</f>
        <v>-360000000</v>
      </c>
    </row>
    <row r="22" spans="1:2" x14ac:dyDescent="0.25">
      <c r="A22" s="1" t="s">
        <v>30</v>
      </c>
      <c r="B22" s="14">
        <f>-B11*B12</f>
        <v>-8000000</v>
      </c>
    </row>
    <row r="23" spans="1:2" x14ac:dyDescent="0.25">
      <c r="A23" s="4" t="s">
        <v>56</v>
      </c>
      <c r="B23" s="13">
        <f>SUM(B21:B22)</f>
        <v>-368000000</v>
      </c>
    </row>
    <row r="24" spans="1:2" x14ac:dyDescent="0.25">
      <c r="B24" s="2"/>
    </row>
    <row r="25" spans="1:2" x14ac:dyDescent="0.25">
      <c r="A25" s="7" t="s">
        <v>57</v>
      </c>
      <c r="B25" s="18">
        <f>-B21/B3</f>
        <v>3600</v>
      </c>
    </row>
    <row r="26" spans="1:2" x14ac:dyDescent="0.25">
      <c r="B26" s="2"/>
    </row>
    <row r="27" spans="1:2" x14ac:dyDescent="0.25">
      <c r="A27" s="7" t="s">
        <v>58</v>
      </c>
      <c r="B27" s="18">
        <f>-B23/B3</f>
        <v>3680</v>
      </c>
    </row>
    <row r="28" spans="1:2" x14ac:dyDescent="0.25">
      <c r="B28" s="2"/>
    </row>
    <row r="29" spans="1:2" x14ac:dyDescent="0.25">
      <c r="B29" s="2"/>
    </row>
    <row r="30" spans="1:2" x14ac:dyDescent="0.25">
      <c r="B30" s="2"/>
    </row>
    <row r="31" spans="1:2" x14ac:dyDescent="0.25">
      <c r="B31" s="2"/>
    </row>
    <row r="32" spans="1:2" x14ac:dyDescent="0.25">
      <c r="B32" s="2"/>
    </row>
    <row r="33" spans="2:2" x14ac:dyDescent="0.25">
      <c r="B33" s="2"/>
    </row>
  </sheetData>
  <mergeCells count="3">
    <mergeCell ref="A1:C1"/>
    <mergeCell ref="A7:C7"/>
    <mergeCell ref="A15:C15"/>
  </mergeCells>
  <pageMargins left="0.7" right="0.7" top="0.75" bottom="0.75" header="0.3" footer="0.3"/>
  <ignoredErrors>
    <ignoredError sqref="B2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Opciones Financieras</vt:lpstr>
      <vt:lpstr>Paridad Put-Call</vt:lpstr>
      <vt:lpstr>Estrategias con Opciones</vt:lpstr>
      <vt:lpstr>Coberturas con 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2021-04-12T22:32:19Z</dcterms:created>
  <dcterms:modified xsi:type="dcterms:W3CDTF">2021-04-13T15:27:15Z</dcterms:modified>
</cp:coreProperties>
</file>