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RIVE\Página cursos\source\Derivados financieros\Swap\"/>
    </mc:Choice>
  </mc:AlternateContent>
  <xr:revisionPtr revIDLastSave="0" documentId="13_ncr:1_{63BDD1C7-CE93-4915-A490-70C9ADDDC5D1}" xr6:coauthVersionLast="47" xr6:coauthVersionMax="47" xr10:uidLastSave="{00000000-0000-0000-0000-000000000000}"/>
  <bookViews>
    <workbookView xWindow="-120" yWindow="-120" windowWidth="29040" windowHeight="15840" xr2:uid="{E59240A5-3B44-45EE-831B-FD90529A5C22}"/>
  </bookViews>
  <sheets>
    <sheet name="Ejercicio 1" sheetId="1" r:id="rId1"/>
    <sheet name="Ejercicio 2" sheetId="2" r:id="rId2"/>
    <sheet name="Ejercicio 3" sheetId="3" r:id="rId3"/>
    <sheet name="Ejercicio 4" sheetId="4" r:id="rId4"/>
    <sheet name="Ejercicio 5" sheetId="6" r:id="rId5"/>
    <sheet name="Ejercicio 6"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2" l="1"/>
  <c r="F37" i="2"/>
  <c r="F43" i="2"/>
  <c r="E31" i="5"/>
  <c r="I24" i="5" l="1"/>
  <c r="E34" i="6"/>
  <c r="E33" i="6"/>
  <c r="J24" i="5"/>
  <c r="F51" i="5"/>
  <c r="E24" i="5" l="1"/>
  <c r="C52" i="5"/>
  <c r="C53" i="5" s="1"/>
  <c r="C54" i="5" s="1"/>
  <c r="D35" i="5"/>
  <c r="C45" i="5"/>
  <c r="C46" i="5" s="1"/>
  <c r="C47" i="5" s="1"/>
  <c r="G25" i="5"/>
  <c r="I25" i="5" s="1"/>
  <c r="C25" i="5"/>
  <c r="C34" i="6"/>
  <c r="F34" i="6" s="1"/>
  <c r="G34" i="6" s="1"/>
  <c r="C33" i="6"/>
  <c r="C29" i="6"/>
  <c r="D29" i="6" s="1"/>
  <c r="C28" i="6"/>
  <c r="D28" i="6" s="1"/>
  <c r="C20" i="6"/>
  <c r="D34" i="6" l="1"/>
  <c r="D30" i="6"/>
  <c r="D33" i="6"/>
  <c r="F33" i="6"/>
  <c r="G33" i="6" s="1"/>
  <c r="G35" i="6" s="1"/>
  <c r="D51" i="5"/>
  <c r="G51" i="5" s="1"/>
  <c r="H51" i="5" s="1"/>
  <c r="G26" i="5"/>
  <c r="J25" i="5"/>
  <c r="D52" i="5" s="1"/>
  <c r="F52" i="5"/>
  <c r="E25" i="5"/>
  <c r="C26" i="5"/>
  <c r="D35" i="6" l="1"/>
  <c r="D38" i="6" s="1"/>
  <c r="G38" i="6"/>
  <c r="G27" i="5"/>
  <c r="I27" i="5" s="1"/>
  <c r="I26" i="5"/>
  <c r="E51" i="5"/>
  <c r="G52" i="5"/>
  <c r="H52" i="5" s="1"/>
  <c r="J26" i="5"/>
  <c r="D53" i="5" s="1"/>
  <c r="E52" i="5"/>
  <c r="E26" i="5"/>
  <c r="F53" i="5"/>
  <c r="G53" i="5" s="1"/>
  <c r="C27" i="5"/>
  <c r="J27" i="5" l="1"/>
  <c r="E53" i="5"/>
  <c r="H53" i="5"/>
  <c r="D54" i="5"/>
  <c r="E54" i="5" s="1"/>
  <c r="E27" i="5"/>
  <c r="E28" i="5" s="1"/>
  <c r="F54" i="5"/>
  <c r="G54" i="5" l="1"/>
  <c r="H54" i="5" s="1"/>
  <c r="H55" i="5" s="1"/>
  <c r="E30" i="5"/>
  <c r="D36" i="5" s="1"/>
  <c r="D44" i="5" s="1"/>
  <c r="E44" i="5" s="1"/>
  <c r="D46" i="5" l="1"/>
  <c r="E46" i="5" s="1"/>
  <c r="D45" i="5"/>
  <c r="E45" i="5" s="1"/>
  <c r="D47" i="5"/>
  <c r="E47" i="5" s="1"/>
  <c r="E55" i="5"/>
  <c r="E48" i="5" l="1"/>
  <c r="H57" i="5" s="1"/>
  <c r="E32" i="4"/>
  <c r="E30" i="4"/>
  <c r="E31" i="4"/>
  <c r="E29" i="4"/>
  <c r="D32" i="4"/>
  <c r="D29" i="4"/>
  <c r="D30" i="4"/>
  <c r="D31" i="4"/>
  <c r="D28" i="4"/>
  <c r="E28" i="4"/>
  <c r="F30" i="3"/>
  <c r="F31" i="3"/>
  <c r="F32" i="3"/>
  <c r="F29" i="3"/>
  <c r="F28" i="3"/>
  <c r="E28" i="3"/>
  <c r="D28" i="3"/>
  <c r="D29" i="3"/>
  <c r="E32" i="3"/>
  <c r="E30" i="3"/>
  <c r="E31" i="3"/>
  <c r="E29" i="3"/>
  <c r="D32" i="3"/>
  <c r="D30" i="3"/>
  <c r="D31" i="3"/>
  <c r="D38" i="2"/>
  <c r="E57" i="5" l="1"/>
  <c r="F31" i="4"/>
  <c r="G31" i="4" s="1"/>
  <c r="F30" i="4"/>
  <c r="G30" i="4" s="1"/>
  <c r="F29" i="4"/>
  <c r="G29" i="4" s="1"/>
  <c r="F32" i="4"/>
  <c r="G32" i="4" s="1"/>
  <c r="F28" i="4"/>
  <c r="G28" i="4" s="1"/>
  <c r="G28" i="3"/>
  <c r="H28" i="3" s="1"/>
  <c r="G29" i="3"/>
  <c r="H29" i="3" s="1"/>
  <c r="G32" i="3"/>
  <c r="H32" i="3" s="1"/>
  <c r="G31" i="3"/>
  <c r="H31" i="3" s="1"/>
  <c r="G30" i="3"/>
  <c r="H30" i="3" s="1"/>
  <c r="G33" i="4" l="1"/>
  <c r="H33" i="3"/>
  <c r="D37" i="2" l="1"/>
  <c r="D39" i="2" s="1"/>
  <c r="E27" i="2"/>
  <c r="E26" i="2"/>
  <c r="E37" i="1"/>
  <c r="E36" i="1"/>
  <c r="E35" i="1"/>
  <c r="E32" i="1"/>
  <c r="E31" i="1"/>
  <c r="E30" i="1"/>
  <c r="E19" i="1"/>
  <c r="E20" i="1"/>
  <c r="E21" i="1"/>
  <c r="E18" i="1"/>
  <c r="E28" i="2" l="1"/>
  <c r="E30" i="2" s="1"/>
  <c r="E33" i="1"/>
  <c r="E22" i="1"/>
  <c r="E24" i="1" s="1"/>
  <c r="E25" i="1" s="1"/>
  <c r="D43" i="2" l="1"/>
  <c r="D44" i="2" s="1"/>
  <c r="D46" i="2" s="1"/>
  <c r="E31" i="2"/>
</calcChain>
</file>

<file path=xl/sharedStrings.xml><?xml version="1.0" encoding="utf-8"?>
<sst xmlns="http://schemas.openxmlformats.org/spreadsheetml/2006/main" count="201" uniqueCount="103">
  <si>
    <r>
      <t>FD</t>
    </r>
    <r>
      <rPr>
        <b/>
        <vertAlign val="subscript"/>
        <sz val="11"/>
        <color theme="1"/>
        <rFont val="Tahoma"/>
        <family val="2"/>
      </rPr>
      <t>t</t>
    </r>
  </si>
  <si>
    <t>Suma</t>
  </si>
  <si>
    <t>Años</t>
  </si>
  <si>
    <t>S</t>
  </si>
  <si>
    <t>Trimestral</t>
  </si>
  <si>
    <t>Nominal</t>
  </si>
  <si>
    <t>Paga fija</t>
  </si>
  <si>
    <t>Recibe variable</t>
  </si>
  <si>
    <t>Nocional</t>
  </si>
  <si>
    <t>Intercambios</t>
  </si>
  <si>
    <t>Trimestrales</t>
  </si>
  <si>
    <t>Tres meses después:</t>
  </si>
  <si>
    <r>
      <t>r</t>
    </r>
    <r>
      <rPr>
        <b/>
        <vertAlign val="subscript"/>
        <sz val="11"/>
        <color theme="1"/>
        <rFont val="Tahoma"/>
        <family val="2"/>
      </rPr>
      <t>t</t>
    </r>
    <r>
      <rPr>
        <b/>
        <sz val="11"/>
        <color theme="1"/>
        <rFont val="Tahoma"/>
        <family val="2"/>
      </rPr>
      <t xml:space="preserve"> Nominal</t>
    </r>
  </si>
  <si>
    <r>
      <t>V</t>
    </r>
    <r>
      <rPr>
        <vertAlign val="subscript"/>
        <sz val="11"/>
        <color theme="1"/>
        <rFont val="Tahoma"/>
        <family val="2"/>
      </rPr>
      <t>Fija</t>
    </r>
  </si>
  <si>
    <r>
      <t>V</t>
    </r>
    <r>
      <rPr>
        <vertAlign val="subscript"/>
        <sz val="11"/>
        <color theme="1"/>
        <rFont val="Tahoma"/>
        <family val="2"/>
      </rPr>
      <t>Variable</t>
    </r>
  </si>
  <si>
    <t>Bonos</t>
  </si>
  <si>
    <t>Paga</t>
  </si>
  <si>
    <t>USD</t>
  </si>
  <si>
    <t>Facial</t>
  </si>
  <si>
    <t xml:space="preserve">Vencimiento </t>
  </si>
  <si>
    <t>año</t>
  </si>
  <si>
    <t>Pagos</t>
  </si>
  <si>
    <t>semestrales</t>
  </si>
  <si>
    <t>Semestral</t>
  </si>
  <si>
    <t>LIBOR</t>
  </si>
  <si>
    <t>Sin la cobertura con el Swap:</t>
  </si>
  <si>
    <t>Primer pago</t>
  </si>
  <si>
    <t>Segundo pago</t>
  </si>
  <si>
    <t>TOTAL</t>
  </si>
  <si>
    <t>Con la cobertura con el Swap:</t>
  </si>
  <si>
    <t>Dos pagos</t>
  </si>
  <si>
    <t>Cada pago</t>
  </si>
  <si>
    <t>Pagó menos por el Swap</t>
  </si>
  <si>
    <t>LIBOR 6M</t>
  </si>
  <si>
    <t>Seis meses después</t>
  </si>
  <si>
    <t>T</t>
  </si>
  <si>
    <t>años</t>
  </si>
  <si>
    <t>Recibe</t>
  </si>
  <si>
    <t>Anuales</t>
  </si>
  <si>
    <t>Tasas USD</t>
  </si>
  <si>
    <t>Curva plana</t>
  </si>
  <si>
    <t>Tiempo vencimiento</t>
  </si>
  <si>
    <t>FC USD</t>
  </si>
  <si>
    <t>K</t>
  </si>
  <si>
    <t>E.A.</t>
  </si>
  <si>
    <t>COP</t>
  </si>
  <si>
    <t>USD/COP</t>
  </si>
  <si>
    <t>Tasas COP</t>
  </si>
  <si>
    <t>FC COP</t>
  </si>
  <si>
    <t>Neto COP</t>
  </si>
  <si>
    <t>VP Neto COP</t>
  </si>
  <si>
    <r>
      <t>V</t>
    </r>
    <r>
      <rPr>
        <b/>
        <vertAlign val="subscript"/>
        <sz val="11"/>
        <color theme="1"/>
        <rFont val="Tahoma"/>
        <family val="2"/>
      </rPr>
      <t>swap</t>
    </r>
  </si>
  <si>
    <t xml:space="preserve">Recibe </t>
  </si>
  <si>
    <t xml:space="preserve">Paga </t>
  </si>
  <si>
    <t>Vencimiento</t>
  </si>
  <si>
    <t>Semestrales</t>
  </si>
  <si>
    <t>Seis años después la empresa X entre en default</t>
  </si>
  <si>
    <t>Default a los 3 años</t>
  </si>
  <si>
    <t>Tasa fija</t>
  </si>
  <si>
    <t>LIBOR vigente</t>
  </si>
  <si>
    <t>Neto</t>
  </si>
  <si>
    <t>VP Neto</t>
  </si>
  <si>
    <t>Semestres</t>
  </si>
  <si>
    <t>NASV</t>
  </si>
  <si>
    <t>Una entidad financiera realizó un swap CCS a 10 años con la empresa X. La entidad financiera recibe del swap 5% E.A. sobre un nocional de 3.500 millones de COP y paga 2% E.A. sobre un nocional de 1 millón de USD. Los intercambios se realizan una vez al año. Suponga que la empresa X se declara en quiebra y entra en default al final del año 6 justo antes del intercambio de este año, la tasa de cambio USD/COP de ese momento es de $3.600 por dólar. ¿Cuál es la pérdida para la institución financiera? Suponga que las estructuras de tasas de interés en las dos monedas tienen una curva plana del 5% E.A. para los pesos colombianos y del 2% E.A. para los dólares, es decir, estas son las tasas libres de riesgo para todos los vencimientos en cada moneda.
Nota: realice los cálculos con tasas efectivas.</t>
  </si>
  <si>
    <t>Una entidad financiera realizó un swap IRS con la empresa Y. La entidad financiera recibe el 3% NASV y paga tasa LIBOR 6M sobre un capital de 5 millones de USD durante cinco años. Los pagos se realizan semestrales con la tasa efectiva semestral. Suponga que la empresa Y entra en default en la sexta fecha de pago (fin del año 3), cuando las tasas de interés LIBOR es de 3% anual con capitalización semestral para todos los vencimientos. La tasa LIBOR 6M del período anterior fue de 2% anual con capitalización semestral. ¿Cuál es la pérdida para la entidad financiera?
Nota: realice los cálculos con tasas efectivas.</t>
  </si>
  <si>
    <t>Principal USD</t>
  </si>
  <si>
    <t>Vigencia</t>
  </si>
  <si>
    <t>Plazo [Años]</t>
  </si>
  <si>
    <t>AÑOS</t>
  </si>
  <si>
    <r>
      <t>S</t>
    </r>
    <r>
      <rPr>
        <vertAlign val="subscript"/>
        <sz val="11"/>
        <color theme="1"/>
        <rFont val="Tahoma"/>
        <family val="2"/>
      </rPr>
      <t>0</t>
    </r>
  </si>
  <si>
    <t>JPY</t>
  </si>
  <si>
    <t>Principal JPY</t>
  </si>
  <si>
    <t>USD/JPY</t>
  </si>
  <si>
    <t>JPY/USD</t>
  </si>
  <si>
    <t>Tasas en JPY</t>
  </si>
  <si>
    <t>CCA</t>
  </si>
  <si>
    <t>Tasas en USD</t>
  </si>
  <si>
    <t>VP FC USD</t>
  </si>
  <si>
    <t>FC JPY</t>
  </si>
  <si>
    <t>VP FC JPY</t>
  </si>
  <si>
    <t>LIBOR 6M+1%</t>
  </si>
  <si>
    <t>Deuda internacional</t>
  </si>
  <si>
    <t>Principal</t>
  </si>
  <si>
    <t>Tasas de interés</t>
  </si>
  <si>
    <t>Tasas de interés COP</t>
  </si>
  <si>
    <t>Meses</t>
  </si>
  <si>
    <t>LIBOR USD</t>
  </si>
  <si>
    <t>VP FC COP</t>
  </si>
  <si>
    <t>Swap</t>
  </si>
  <si>
    <t>TOTA</t>
  </si>
  <si>
    <r>
      <t>V</t>
    </r>
    <r>
      <rPr>
        <b/>
        <vertAlign val="subscript"/>
        <sz val="11"/>
        <color theme="1"/>
        <rFont val="Tahoma"/>
        <family val="2"/>
      </rPr>
      <t>swap</t>
    </r>
    <r>
      <rPr>
        <b/>
        <sz val="11"/>
        <color theme="1"/>
        <rFont val="Tahoma"/>
        <family val="2"/>
      </rPr>
      <t xml:space="preserve"> USD</t>
    </r>
  </si>
  <si>
    <r>
      <t>FRA</t>
    </r>
    <r>
      <rPr>
        <b/>
        <vertAlign val="subscript"/>
        <sz val="11"/>
        <color theme="1"/>
        <rFont val="Tahoma"/>
        <family val="2"/>
      </rPr>
      <t>t</t>
    </r>
  </si>
  <si>
    <r>
      <t>V</t>
    </r>
    <r>
      <rPr>
        <b/>
        <vertAlign val="subscript"/>
        <sz val="11"/>
        <color theme="1"/>
        <rFont val="Tahoma"/>
        <family val="2"/>
      </rPr>
      <t>swap</t>
    </r>
    <r>
      <rPr>
        <b/>
        <sz val="11"/>
        <color theme="1"/>
        <rFont val="Tahoma"/>
        <family val="2"/>
      </rPr>
      <t xml:space="preserve"> COP</t>
    </r>
  </si>
  <si>
    <r>
      <t>rd</t>
    </r>
    <r>
      <rPr>
        <b/>
        <vertAlign val="subscript"/>
        <sz val="11"/>
        <color theme="1"/>
        <rFont val="Tahoma"/>
        <family val="2"/>
      </rPr>
      <t>t</t>
    </r>
    <r>
      <rPr>
        <b/>
        <sz val="11"/>
        <color theme="1"/>
        <rFont val="Tahoma"/>
        <family val="2"/>
      </rPr>
      <t xml:space="preserve"> Nominal</t>
    </r>
  </si>
  <si>
    <r>
      <t>rf</t>
    </r>
    <r>
      <rPr>
        <b/>
        <vertAlign val="subscript"/>
        <sz val="11"/>
        <color theme="1"/>
        <rFont val="Tahoma"/>
        <family val="2"/>
      </rPr>
      <t>t</t>
    </r>
    <r>
      <rPr>
        <b/>
        <sz val="11"/>
        <color theme="1"/>
        <rFont val="Tahoma"/>
        <family val="2"/>
      </rPr>
      <t xml:space="preserve"> Nominal</t>
    </r>
  </si>
  <si>
    <t>LIBOR 3M</t>
  </si>
  <si>
    <r>
      <t>V</t>
    </r>
    <r>
      <rPr>
        <b/>
        <vertAlign val="subscript"/>
        <sz val="11"/>
        <color theme="1"/>
        <rFont val="Tahoma"/>
        <family val="2"/>
      </rPr>
      <t>Swap</t>
    </r>
  </si>
  <si>
    <t>Se contrata un Swap IRS por un año con pagos trimestrales sobre un valor nocional de $500.000, pagando tasa fija. Suponga la siguiente estructura de tasas de interés:
¿Cuál debería ser la tasa fija del Swap?
Suponga que inmediatamente después del primer pago en el Swap se tiene la siguiente estructura de tasas de interés:
¿Cuál es el valor de la posición en el Swap tres meses después de contratar el Swap?
Nota: realice los cálculos con tasas nominales simples.</t>
  </si>
  <si>
    <t xml:space="preserve">Una empresa ha emitido un bono a tasa variable por 5 millones de USD con un valor facial (tasa cupón) de LIBOR a 6 meses más 100 pbp semestrales (puntos básicos porcentuales, 1 pbp = 1 punto básico = 0,01%, así que 100 pbp = 1%) con vencimiento en un año. La empresa está preocupada por el incremento en las tasas de interés, por tanto, desea protegerse en contra de este riesgo de mercado. ¿Cómo se podría hacer esta cobertura con swaps? Suponga la siguiente estructura de tasas de interés:
Suponga que la tasa LIBOR a 6 meses en el momento en que se realiza el swap es de 0,3% nominal y la LIBOR a 12 meses es de 0,38% nominal y que 6 meses después, la tasa LIBOR a 6 meses incrementa a 0,5% nominal. ¿Qué tan efectiva fue la estrategia de gestión del riesgo?
Nota: realice los cálculos con tasas nominales simples.
Respuesta: La empresa puede entrar en un swap pagando tasa fija y recibir tasa variable, y así convertir los pagos en tasa variable en pagos en tasa fija.
Para una cobertura completa, la empresa debe entrar en un swap de un año con un valor nocional de 5.000.000 USD, con pagos semestrales, con LIBOR 6 meses como tasa flotante.
</t>
  </si>
  <si>
    <t>Una empresa negoció un swap sobre divisas en el cual recibe un 4% en JPY y paga 6% sobre USD anualmente. Los nominales son 1.000 millones de JPY y 10 millones de USD. El swap tiene un plazo vigente de dos años y la tasa de cambio actual es de 115 USD/JPY. Las tasas spot anualizadas con capitalización continua son 0,5% y 0,8% en JPY para uno y dos años, respectivamente y las tasas spot anualizadas con capitalización continua para USD son del 2% para uno y 2,5% para dos años. ¿Cuál es el valor actual del swap para la empresa en USD?
Nota: realice los cálculos con tasas compuestas continuas.</t>
  </si>
  <si>
    <t>Una empresa colombiana tiene un préstamo en USD contratado con una entidad internacional. En el préstamo tiene que pagar cada 90 días LIBOR 3M sobre un principal de 10 millones de USD por el siguiente año (faltan 4 pagos).
Una entidad financiera ofrece hacer la cobertura sobre la tasa de cambio y sobre la tasa de interés para todos los pagos por medio de un swap donde la empresa pague tasa fija en COP y reciba LIBOR 3M en USD. El principal en USD es de 10 millones y 35.000 millones en COP. La tasa de cambio USD/COP actual es de 3.500 por dólar. ¿Cuál debería ser la tasa fija para un intercambio justo en el swap?
Las tasas de interés en las dos monedas se muestran a continuación:
Nota: realice los cálculos con tasas nominales simples.</t>
  </si>
  <si>
    <t>Nominal Anual Semestre Vencido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</si>
</sst>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0.0000"/>
    <numFmt numFmtId="167" formatCode="&quot;$&quot;#,##0;[Red]\-&quot;$&quot;#,##0"/>
    <numFmt numFmtId="168" formatCode="0.000"/>
    <numFmt numFmtId="169" formatCode="&quot;$&quot;#,##0.000;[Red]\-&quot;$&quot;#,##0.000"/>
    <numFmt numFmtId="170" formatCode="0.0000%"/>
  </numFmts>
  <fonts count="6" x14ac:knownFonts="1">
    <font>
      <sz val="11"/>
      <color theme="1"/>
      <name val="Calibri"/>
      <family val="2"/>
      <scheme val="minor"/>
    </font>
    <font>
      <sz val="11"/>
      <color theme="1"/>
      <name val="Calibri"/>
      <family val="2"/>
      <scheme val="minor"/>
    </font>
    <font>
      <b/>
      <sz val="11"/>
      <color theme="1"/>
      <name val="Tahoma"/>
      <family val="2"/>
    </font>
    <font>
      <b/>
      <vertAlign val="subscript"/>
      <sz val="11"/>
      <color theme="1"/>
      <name val="Tahoma"/>
      <family val="2"/>
    </font>
    <font>
      <sz val="11"/>
      <color theme="1"/>
      <name val="Tahoma"/>
      <family val="2"/>
    </font>
    <font>
      <vertAlign val="subscript"/>
      <sz val="11"/>
      <color theme="1"/>
      <name val="Tahoma"/>
      <family val="2"/>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7">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10" fontId="4" fillId="0" borderId="0" xfId="1" applyNumberFormat="1" applyFont="1" applyBorder="1" applyAlignment="1">
      <alignment horizontal="center" vertical="center"/>
    </xf>
    <xf numFmtId="0" fontId="4" fillId="0" borderId="0" xfId="0" applyFont="1"/>
    <xf numFmtId="0" fontId="4" fillId="0" borderId="0" xfId="0" applyFont="1" applyAlignment="1">
      <alignment horizontal="center" vertical="center" wrapText="1"/>
    </xf>
    <xf numFmtId="3" fontId="4" fillId="0" borderId="0" xfId="0" applyNumberFormat="1" applyFont="1" applyAlignment="1">
      <alignment horizontal="center" vertical="center"/>
    </xf>
    <xf numFmtId="0" fontId="2" fillId="0" borderId="0" xfId="0" applyFont="1" applyAlignment="1">
      <alignment horizontal="center" vertical="center"/>
    </xf>
    <xf numFmtId="10" fontId="4" fillId="0" borderId="0" xfId="0" applyNumberFormat="1" applyFont="1"/>
    <xf numFmtId="164" fontId="4" fillId="0" borderId="0" xfId="1" applyNumberFormat="1" applyFont="1" applyAlignment="1">
      <alignment horizontal="center" vertical="center"/>
    </xf>
    <xf numFmtId="0" fontId="2" fillId="0" borderId="0" xfId="0" applyFont="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xf>
    <xf numFmtId="3" fontId="4" fillId="0" borderId="5" xfId="0" applyNumberFormat="1" applyFont="1" applyBorder="1" applyAlignment="1">
      <alignment horizontal="center" vertical="center"/>
    </xf>
    <xf numFmtId="0" fontId="4" fillId="0" borderId="6" xfId="0" applyFont="1" applyBorder="1" applyAlignment="1">
      <alignment horizontal="center" vertical="center"/>
    </xf>
    <xf numFmtId="3" fontId="4" fillId="0" borderId="8" xfId="0" applyNumberFormat="1" applyFont="1" applyBorder="1" applyAlignment="1">
      <alignment horizontal="center" vertical="center"/>
    </xf>
    <xf numFmtId="3" fontId="2" fillId="0" borderId="0" xfId="0" applyNumberFormat="1" applyFont="1" applyAlignment="1">
      <alignment horizontal="center" vertical="center"/>
    </xf>
    <xf numFmtId="0" fontId="4" fillId="0" borderId="4" xfId="0" applyFont="1" applyBorder="1"/>
    <xf numFmtId="0" fontId="4" fillId="0" borderId="5" xfId="0" applyFont="1" applyBorder="1"/>
    <xf numFmtId="9" fontId="4" fillId="0" borderId="5" xfId="0" applyNumberFormat="1" applyFont="1" applyBorder="1"/>
    <xf numFmtId="0" fontId="4" fillId="0" borderId="6" xfId="0" applyFont="1" applyBorder="1"/>
    <xf numFmtId="0" fontId="4" fillId="0" borderId="7" xfId="0" applyFont="1" applyBorder="1"/>
    <xf numFmtId="0" fontId="4" fillId="0" borderId="8" xfId="0" applyFont="1" applyBorder="1"/>
    <xf numFmtId="164" fontId="4" fillId="0" borderId="0" xfId="0" applyNumberFormat="1" applyFont="1"/>
    <xf numFmtId="0" fontId="2" fillId="0" borderId="7" xfId="0" applyFont="1" applyBorder="1"/>
    <xf numFmtId="3" fontId="2" fillId="0" borderId="7" xfId="0" applyNumberFormat="1" applyFont="1" applyBorder="1" applyAlignment="1">
      <alignment horizontal="center" vertical="center"/>
    </xf>
    <xf numFmtId="3" fontId="2" fillId="0" borderId="0" xfId="0" applyNumberFormat="1" applyFont="1"/>
    <xf numFmtId="0" fontId="4" fillId="0" borderId="1" xfId="0" applyFont="1" applyBorder="1"/>
    <xf numFmtId="0" fontId="4" fillId="0" borderId="3" xfId="0" applyFont="1" applyBorder="1"/>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64" fontId="4" fillId="0" borderId="2" xfId="1" applyNumberFormat="1" applyFont="1" applyBorder="1" applyAlignment="1">
      <alignment horizontal="center" vertical="center"/>
    </xf>
    <xf numFmtId="164" fontId="4" fillId="0" borderId="7" xfId="1" applyNumberFormat="1" applyFont="1" applyBorder="1" applyAlignment="1">
      <alignment horizontal="center" vertical="center"/>
    </xf>
    <xf numFmtId="0" fontId="4" fillId="0" borderId="9" xfId="0" applyFont="1" applyBorder="1"/>
    <xf numFmtId="0" fontId="4" fillId="0" borderId="11" xfId="0" applyFont="1" applyBorder="1"/>
    <xf numFmtId="0" fontId="4" fillId="0" borderId="8" xfId="0" applyFont="1" applyBorder="1" applyAlignment="1">
      <alignment horizontal="center" vertical="center"/>
    </xf>
    <xf numFmtId="166" fontId="4" fillId="0" borderId="0" xfId="0" applyNumberFormat="1" applyFont="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4" fillId="0" borderId="7" xfId="0" applyFont="1" applyBorder="1" applyAlignment="1">
      <alignment horizontal="center" vertical="center"/>
    </xf>
    <xf numFmtId="3" fontId="4" fillId="0" borderId="7" xfId="0" applyNumberFormat="1" applyFont="1" applyBorder="1" applyAlignment="1">
      <alignment horizontal="center" vertical="center"/>
    </xf>
    <xf numFmtId="3" fontId="2" fillId="0" borderId="8" xfId="0" applyNumberFormat="1" applyFont="1" applyBorder="1" applyAlignment="1">
      <alignment horizontal="center" vertical="center"/>
    </xf>
    <xf numFmtId="0" fontId="4" fillId="0" borderId="2" xfId="0" applyFont="1" applyBorder="1"/>
    <xf numFmtId="9" fontId="4" fillId="0" borderId="0" xfId="0" applyNumberFormat="1" applyFont="1"/>
    <xf numFmtId="9" fontId="4" fillId="0" borderId="7" xfId="0" applyNumberFormat="1" applyFont="1" applyBorder="1"/>
    <xf numFmtId="3" fontId="4" fillId="0" borderId="0" xfId="0" applyNumberFormat="1" applyFont="1" applyAlignment="1">
      <alignment horizontal="center"/>
    </xf>
    <xf numFmtId="9" fontId="4" fillId="0" borderId="10" xfId="0" applyNumberFormat="1" applyFont="1" applyBorder="1"/>
    <xf numFmtId="167" fontId="4" fillId="0" borderId="0" xfId="0" applyNumberFormat="1" applyFont="1" applyAlignment="1">
      <alignment horizontal="center" vertical="center"/>
    </xf>
    <xf numFmtId="10" fontId="4" fillId="0" borderId="0" xfId="1" applyNumberFormat="1" applyFont="1" applyAlignment="1">
      <alignment horizontal="center" vertical="center"/>
    </xf>
    <xf numFmtId="169" fontId="4" fillId="0" borderId="0" xfId="0" applyNumberFormat="1" applyFont="1" applyAlignment="1">
      <alignment horizontal="center" vertical="center"/>
    </xf>
    <xf numFmtId="0" fontId="4" fillId="0" borderId="0" xfId="0" applyFont="1" applyAlignment="1">
      <alignment vertical="center" wrapText="1"/>
    </xf>
    <xf numFmtId="10" fontId="2" fillId="0" borderId="12" xfId="1" applyNumberFormat="1" applyFont="1" applyFill="1" applyBorder="1" applyAlignment="1">
      <alignment horizontal="center" vertical="center"/>
    </xf>
    <xf numFmtId="167" fontId="2" fillId="0" borderId="12" xfId="0" applyNumberFormat="1" applyFont="1" applyBorder="1" applyAlignment="1">
      <alignment horizontal="center" vertical="center"/>
    </xf>
    <xf numFmtId="165" fontId="4" fillId="0" borderId="2" xfId="0" applyNumberFormat="1" applyFont="1" applyBorder="1" applyAlignment="1">
      <alignment horizontal="center" vertical="center"/>
    </xf>
    <xf numFmtId="165" fontId="4" fillId="0" borderId="0" xfId="0" applyNumberFormat="1" applyFont="1" applyAlignment="1">
      <alignment horizontal="center" vertical="center"/>
    </xf>
    <xf numFmtId="167" fontId="4" fillId="0" borderId="3" xfId="0" applyNumberFormat="1" applyFont="1" applyBorder="1" applyAlignment="1">
      <alignment horizontal="center" vertical="center"/>
    </xf>
    <xf numFmtId="167" fontId="4" fillId="0" borderId="5" xfId="0" applyNumberFormat="1" applyFont="1" applyBorder="1" applyAlignment="1">
      <alignment horizontal="center" vertical="center"/>
    </xf>
    <xf numFmtId="168" fontId="4" fillId="0" borderId="7" xfId="0" applyNumberFormat="1" applyFont="1" applyBorder="1" applyAlignment="1">
      <alignment horizontal="center" vertical="center"/>
    </xf>
    <xf numFmtId="10" fontId="4" fillId="0" borderId="5" xfId="1" applyNumberFormat="1" applyFont="1" applyBorder="1" applyAlignment="1">
      <alignment horizontal="center" vertical="center"/>
    </xf>
    <xf numFmtId="10" fontId="4" fillId="0" borderId="8" xfId="1" applyNumberFormat="1" applyFont="1" applyBorder="1" applyAlignment="1">
      <alignment horizontal="center" vertical="center"/>
    </xf>
    <xf numFmtId="9" fontId="2" fillId="0" borderId="2" xfId="1" applyFont="1" applyBorder="1" applyAlignment="1">
      <alignment horizontal="center" vertical="center"/>
    </xf>
    <xf numFmtId="10" fontId="2" fillId="0" borderId="7" xfId="1" applyNumberFormat="1" applyFont="1" applyBorder="1" applyAlignment="1">
      <alignment horizontal="center" vertical="center"/>
    </xf>
    <xf numFmtId="167" fontId="2" fillId="0" borderId="8" xfId="0" applyNumberFormat="1" applyFont="1" applyBorder="1" applyAlignment="1">
      <alignment horizontal="center" vertical="center"/>
    </xf>
    <xf numFmtId="164" fontId="4" fillId="0" borderId="10" xfId="1" applyNumberFormat="1" applyFont="1" applyBorder="1" applyAlignment="1">
      <alignment horizontal="left" vertical="center"/>
    </xf>
    <xf numFmtId="0" fontId="4" fillId="0" borderId="0" xfId="0" applyFont="1" applyAlignment="1">
      <alignment horizontal="center"/>
    </xf>
    <xf numFmtId="0" fontId="4" fillId="0" borderId="4" xfId="0" applyFont="1" applyBorder="1" applyAlignment="1">
      <alignment horizontal="lef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4" fillId="0" borderId="7" xfId="0" applyFont="1" applyBorder="1" applyAlignment="1">
      <alignment horizontal="center"/>
    </xf>
    <xf numFmtId="3" fontId="4" fillId="0" borderId="5" xfId="0" applyNumberFormat="1" applyFont="1" applyBorder="1" applyAlignment="1">
      <alignment horizontal="center"/>
    </xf>
    <xf numFmtId="0" fontId="4" fillId="0" borderId="9" xfId="0" applyFont="1" applyBorder="1" applyAlignment="1">
      <alignment horizontal="left" vertical="center"/>
    </xf>
    <xf numFmtId="3" fontId="4" fillId="0" borderId="11" xfId="0" applyNumberFormat="1" applyFont="1" applyBorder="1" applyAlignment="1">
      <alignment horizontal="center"/>
    </xf>
    <xf numFmtId="170" fontId="4" fillId="0" borderId="0" xfId="0" applyNumberFormat="1" applyFont="1" applyAlignment="1">
      <alignment horizontal="center" vertical="center"/>
    </xf>
    <xf numFmtId="4" fontId="4" fillId="0" borderId="0" xfId="0" applyNumberFormat="1" applyFont="1" applyAlignment="1">
      <alignment horizontal="center"/>
    </xf>
    <xf numFmtId="4" fontId="4" fillId="0" borderId="7" xfId="0" applyNumberFormat="1" applyFont="1" applyBorder="1" applyAlignment="1">
      <alignment horizontal="center"/>
    </xf>
    <xf numFmtId="10" fontId="2" fillId="0" borderId="9" xfId="1" applyNumberFormat="1" applyFont="1" applyFill="1" applyBorder="1" applyAlignment="1">
      <alignment horizontal="center" vertical="center"/>
    </xf>
    <xf numFmtId="10" fontId="4" fillId="0" borderId="5" xfId="0" applyNumberFormat="1" applyFont="1" applyBorder="1" applyAlignment="1">
      <alignment horizontal="center" vertical="center"/>
    </xf>
    <xf numFmtId="0" fontId="4" fillId="0" borderId="9" xfId="0" applyFont="1" applyBorder="1" applyAlignment="1">
      <alignment horizontal="center"/>
    </xf>
    <xf numFmtId="170" fontId="4" fillId="0" borderId="10" xfId="0" applyNumberFormat="1" applyFont="1" applyBorder="1" applyAlignment="1">
      <alignment horizontal="center"/>
    </xf>
    <xf numFmtId="4" fontId="4" fillId="0" borderId="3" xfId="0" applyNumberFormat="1" applyFont="1" applyBorder="1" applyAlignment="1">
      <alignment horizontal="center" vertical="center"/>
    </xf>
    <xf numFmtId="4" fontId="4" fillId="0" borderId="5" xfId="0" applyNumberFormat="1" applyFont="1" applyBorder="1" applyAlignment="1">
      <alignment horizontal="center" vertical="center"/>
    </xf>
    <xf numFmtId="165" fontId="4" fillId="0" borderId="0" xfId="1" applyNumberFormat="1" applyFont="1" applyBorder="1" applyAlignment="1">
      <alignment horizontal="center" vertical="center"/>
    </xf>
    <xf numFmtId="0" fontId="4" fillId="0" borderId="1" xfId="0" applyFont="1" applyBorder="1" applyAlignment="1">
      <alignment horizontal="center" vertical="center"/>
    </xf>
    <xf numFmtId="10" fontId="4" fillId="0" borderId="10" xfId="0" applyNumberFormat="1" applyFont="1" applyBorder="1" applyAlignment="1">
      <alignment horizontal="center" vertical="center"/>
    </xf>
    <xf numFmtId="3" fontId="4" fillId="0" borderId="2" xfId="0" applyNumberFormat="1" applyFont="1" applyBorder="1" applyAlignment="1">
      <alignment horizontal="center" vertical="center"/>
    </xf>
    <xf numFmtId="167" fontId="4" fillId="0" borderId="6" xfId="0" applyNumberFormat="1" applyFont="1" applyBorder="1" applyAlignment="1">
      <alignment horizontal="center" vertical="center"/>
    </xf>
    <xf numFmtId="167" fontId="4" fillId="0" borderId="0" xfId="0" applyNumberFormat="1" applyFont="1"/>
    <xf numFmtId="9" fontId="4" fillId="0" borderId="2" xfId="0" applyNumberFormat="1" applyFont="1" applyBorder="1" applyAlignment="1">
      <alignment horizontal="center" vertical="center"/>
    </xf>
    <xf numFmtId="0" fontId="2" fillId="0" borderId="6" xfId="0" applyFont="1" applyBorder="1"/>
    <xf numFmtId="4" fontId="2" fillId="0" borderId="8" xfId="0" applyNumberFormat="1" applyFont="1" applyBorder="1" applyAlignment="1">
      <alignment horizontal="center" vertical="center"/>
    </xf>
    <xf numFmtId="3" fontId="2" fillId="0" borderId="8" xfId="0" applyNumberFormat="1" applyFont="1" applyBorder="1" applyAlignment="1">
      <alignment horizontal="center"/>
    </xf>
    <xf numFmtId="0" fontId="2" fillId="0" borderId="2" xfId="0" applyFont="1" applyBorder="1" applyAlignment="1">
      <alignment vertical="center"/>
    </xf>
    <xf numFmtId="0" fontId="2" fillId="0" borderId="3" xfId="0" applyFont="1" applyBorder="1" applyAlignment="1">
      <alignment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942975</xdr:colOff>
      <xdr:row>22</xdr:row>
      <xdr:rowOff>114300</xdr:rowOff>
    </xdr:from>
    <xdr:to>
      <xdr:col>7</xdr:col>
      <xdr:colOff>730905</xdr:colOff>
      <xdr:row>25</xdr:row>
      <xdr:rowOff>13635</xdr:rowOff>
    </xdr:to>
    <mc:AlternateContent xmlns:mc="http://schemas.openxmlformats.org/markup-compatibility/2006" xmlns:a14="http://schemas.microsoft.com/office/drawing/2010/main">
      <mc:Choice Requires="a14">
        <xdr:sp macro="" textlink="">
          <xdr:nvSpPr>
            <xdr:cNvPr id="2" name="CuadroTexto 16">
              <a:extLst>
                <a:ext uri="{FF2B5EF4-FFF2-40B4-BE49-F238E27FC236}">
                  <a16:creationId xmlns:a16="http://schemas.microsoft.com/office/drawing/2014/main" id="{EF46D6FF-F89F-4EB5-85D4-D773FCD6826F}"/>
                </a:ext>
              </a:extLst>
            </xdr:cNvPr>
            <xdr:cNvSpPr txBox="1"/>
          </xdr:nvSpPr>
          <xdr:spPr>
            <a:xfrm>
              <a:off x="5076825" y="4133850"/>
              <a:ext cx="1569105" cy="442260"/>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400" i="1">
                        <a:latin typeface="Cambria Math" panose="02040503050406030204" pitchFamily="18" charset="0"/>
                      </a:rPr>
                      <m:t>𝑆</m:t>
                    </m:r>
                    <m:r>
                      <a:rPr lang="es-MX" sz="1400" b="0" i="1">
                        <a:latin typeface="Cambria Math" panose="02040503050406030204" pitchFamily="18" charset="0"/>
                      </a:rPr>
                      <m:t>=</m:t>
                    </m:r>
                    <m:f>
                      <m:fPr>
                        <m:ctrlPr>
                          <a:rPr lang="es-MX" sz="1400" b="0" i="1">
                            <a:latin typeface="Cambria Math" panose="02040503050406030204" pitchFamily="18" charset="0"/>
                          </a:rPr>
                        </m:ctrlPr>
                      </m:fPr>
                      <m:num>
                        <m:d>
                          <m:dPr>
                            <m:ctrlPr>
                              <a:rPr lang="es-MX" sz="1400" i="1">
                                <a:latin typeface="Cambria Math" panose="02040503050406030204" pitchFamily="18" charset="0"/>
                              </a:rPr>
                            </m:ctrlPr>
                          </m:dPr>
                          <m:e>
                            <m:r>
                              <a:rPr lang="es-MX" sz="1400" i="1">
                                <a:latin typeface="Cambria Math" panose="02040503050406030204" pitchFamily="18" charset="0"/>
                              </a:rPr>
                              <m:t>1</m:t>
                            </m:r>
                            <m:r>
                              <a:rPr lang="es-MX" sz="1400" b="0" i="1">
                                <a:latin typeface="Cambria Math" panose="02040503050406030204" pitchFamily="18" charset="0"/>
                              </a:rPr>
                              <m:t>−</m:t>
                            </m:r>
                            <m:sSub>
                              <m:sSubPr>
                                <m:ctrlPr>
                                  <a:rPr lang="es-MX" sz="1400" i="1">
                                    <a:latin typeface="Cambria Math" panose="02040503050406030204" pitchFamily="18" charset="0"/>
                                  </a:rPr>
                                </m:ctrlPr>
                              </m:sSubPr>
                              <m:e>
                                <m:r>
                                  <a:rPr lang="es-MX" sz="1400" i="1">
                                    <a:latin typeface="Cambria Math" panose="02040503050406030204" pitchFamily="18" charset="0"/>
                                  </a:rPr>
                                  <m:t>𝐹𝐷</m:t>
                                </m:r>
                              </m:e>
                              <m:sub>
                                <m:r>
                                  <a:rPr lang="es-MX" sz="1400" i="1">
                                    <a:latin typeface="Cambria Math" panose="02040503050406030204" pitchFamily="18" charset="0"/>
                                  </a:rPr>
                                  <m:t>𝑇</m:t>
                                </m:r>
                              </m:sub>
                            </m:sSub>
                          </m:e>
                        </m:d>
                      </m:num>
                      <m:den>
                        <m:nary>
                          <m:naryPr>
                            <m:chr m:val="∑"/>
                            <m:ctrlPr>
                              <a:rPr lang="es-MX" sz="1400" b="0" i="1">
                                <a:latin typeface="Cambria Math" panose="02040503050406030204" pitchFamily="18" charset="0"/>
                              </a:rPr>
                            </m:ctrlPr>
                          </m:naryPr>
                          <m:sub>
                            <m:r>
                              <m:rPr>
                                <m:brk m:alnAt="23"/>
                              </m:rPr>
                              <a:rPr lang="es-MX" sz="1400" b="0" i="1">
                                <a:latin typeface="Cambria Math" panose="02040503050406030204" pitchFamily="18" charset="0"/>
                              </a:rPr>
                              <m:t>𝑡</m:t>
                            </m:r>
                            <m:r>
                              <a:rPr lang="es-MX" sz="1400" b="0" i="1">
                                <a:latin typeface="Cambria Math" panose="02040503050406030204" pitchFamily="18" charset="0"/>
                              </a:rPr>
                              <m:t>=1</m:t>
                            </m:r>
                          </m:sub>
                          <m:sup>
                            <m:r>
                              <a:rPr lang="es-MX" sz="1400" b="0" i="1">
                                <a:latin typeface="Cambria Math" panose="02040503050406030204" pitchFamily="18" charset="0"/>
                              </a:rPr>
                              <m:t>𝑇</m:t>
                            </m:r>
                          </m:sup>
                          <m:e>
                            <m:sSub>
                              <m:sSubPr>
                                <m:ctrlPr>
                                  <a:rPr lang="es-MX" sz="1400" b="0" i="1">
                                    <a:latin typeface="Cambria Math" panose="02040503050406030204" pitchFamily="18" charset="0"/>
                                  </a:rPr>
                                </m:ctrlPr>
                              </m:sSubPr>
                              <m:e>
                                <m:r>
                                  <a:rPr lang="es-MX" sz="1400" b="0" i="1">
                                    <a:latin typeface="Cambria Math" panose="02040503050406030204" pitchFamily="18" charset="0"/>
                                  </a:rPr>
                                  <m:t>𝐹𝐷</m:t>
                                </m:r>
                              </m:e>
                              <m:sub>
                                <m:r>
                                  <a:rPr lang="es-MX" sz="1400" b="0" i="1">
                                    <a:latin typeface="Cambria Math" panose="02040503050406030204" pitchFamily="18" charset="0"/>
                                  </a:rPr>
                                  <m:t>𝑡</m:t>
                                </m:r>
                              </m:sub>
                            </m:sSub>
                          </m:e>
                        </m:nary>
                      </m:den>
                    </m:f>
                  </m:oMath>
                </m:oMathPara>
              </a14:m>
              <a:endParaRPr lang="es-CO" sz="1400"/>
            </a:p>
          </xdr:txBody>
        </xdr:sp>
      </mc:Choice>
      <mc:Fallback xmlns="">
        <xdr:sp macro="" textlink="">
          <xdr:nvSpPr>
            <xdr:cNvPr id="2" name="CuadroTexto 16">
              <a:extLst>
                <a:ext uri="{FF2B5EF4-FFF2-40B4-BE49-F238E27FC236}">
                  <a16:creationId xmlns:a16="http://schemas.microsoft.com/office/drawing/2014/main" id="{EF46D6FF-F89F-4EB5-85D4-D773FCD6826F}"/>
                </a:ext>
              </a:extLst>
            </xdr:cNvPr>
            <xdr:cNvSpPr txBox="1"/>
          </xdr:nvSpPr>
          <xdr:spPr>
            <a:xfrm>
              <a:off x="5076825" y="4133850"/>
              <a:ext cx="1569105" cy="442260"/>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400" i="0">
                  <a:latin typeface="Cambria Math" panose="02040503050406030204" pitchFamily="18" charset="0"/>
                </a:rPr>
                <a:t>𝑆</a:t>
              </a:r>
              <a:r>
                <a:rPr lang="es-MX" sz="1400" b="0" i="0">
                  <a:latin typeface="Cambria Math" panose="02040503050406030204" pitchFamily="18" charset="0"/>
                </a:rPr>
                <a:t>=((</a:t>
              </a:r>
              <a:r>
                <a:rPr lang="es-MX" sz="1400" i="0">
                  <a:latin typeface="Cambria Math" panose="02040503050406030204" pitchFamily="18" charset="0"/>
                </a:rPr>
                <a:t>1</a:t>
              </a:r>
              <a:r>
                <a:rPr lang="es-MX" sz="1400" b="0" i="0">
                  <a:latin typeface="Cambria Math" panose="02040503050406030204" pitchFamily="18" charset="0"/>
                </a:rPr>
                <a:t>−〖</a:t>
              </a:r>
              <a:r>
                <a:rPr lang="es-MX" sz="1400" i="0">
                  <a:latin typeface="Cambria Math" panose="02040503050406030204" pitchFamily="18" charset="0"/>
                </a:rPr>
                <a:t>𝐹𝐷〗_𝑇 )</a:t>
              </a:r>
              <a:r>
                <a:rPr lang="es-MX" sz="1400" b="0" i="0">
                  <a:latin typeface="Cambria Math" panose="02040503050406030204" pitchFamily="18" charset="0"/>
                </a:rPr>
                <a:t>)/(∑_(𝑡=1)^𝑇▒〖𝐹𝐷〗_𝑡 )</a:t>
              </a:r>
              <a:endParaRPr lang="es-CO" sz="1400"/>
            </a:p>
          </xdr:txBody>
        </xdr:sp>
      </mc:Fallback>
    </mc:AlternateContent>
    <xdr:clientData/>
  </xdr:twoCellAnchor>
  <xdr:twoCellAnchor>
    <xdr:from>
      <xdr:col>5</xdr:col>
      <xdr:colOff>228600</xdr:colOff>
      <xdr:row>33</xdr:row>
      <xdr:rowOff>66675</xdr:rowOff>
    </xdr:from>
    <xdr:to>
      <xdr:col>7</xdr:col>
      <xdr:colOff>604939</xdr:colOff>
      <xdr:row>35</xdr:row>
      <xdr:rowOff>215282</xdr:rowOff>
    </xdr:to>
    <mc:AlternateContent xmlns:mc="http://schemas.openxmlformats.org/markup-compatibility/2006" xmlns:a14="http://schemas.microsoft.com/office/drawing/2010/main">
      <mc:Choice Requires="a14">
        <xdr:sp macro="" textlink="">
          <xdr:nvSpPr>
            <xdr:cNvPr id="3" name="CuadroTexto 4">
              <a:extLst>
                <a:ext uri="{FF2B5EF4-FFF2-40B4-BE49-F238E27FC236}">
                  <a16:creationId xmlns:a16="http://schemas.microsoft.com/office/drawing/2014/main" id="{63D63942-4396-4312-A44B-F0F47608EA20}"/>
                </a:ext>
              </a:extLst>
            </xdr:cNvPr>
            <xdr:cNvSpPr txBox="1"/>
          </xdr:nvSpPr>
          <xdr:spPr>
            <a:xfrm>
              <a:off x="4495800" y="6115050"/>
              <a:ext cx="2157514" cy="548657"/>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1400" i="1">
                            <a:latin typeface="Cambria Math" panose="02040503050406030204" pitchFamily="18" charset="0"/>
                          </a:rPr>
                        </m:ctrlPr>
                      </m:sSubPr>
                      <m:e>
                        <m:r>
                          <a:rPr lang="es-MX" sz="1400" b="0" i="1">
                            <a:latin typeface="Cambria Math" panose="02040503050406030204" pitchFamily="18" charset="0"/>
                          </a:rPr>
                          <m:t>𝑉</m:t>
                        </m:r>
                      </m:e>
                      <m:sub>
                        <m:r>
                          <a:rPr lang="es-MX" sz="1400" b="0" i="1">
                            <a:latin typeface="Cambria Math" panose="02040503050406030204" pitchFamily="18" charset="0"/>
                          </a:rPr>
                          <m:t>𝐹𝑖𝑗𝑎</m:t>
                        </m:r>
                      </m:sub>
                    </m:sSub>
                    <m:r>
                      <a:rPr lang="es-MX" sz="1400" b="0" i="1">
                        <a:latin typeface="Cambria Math" panose="02040503050406030204" pitchFamily="18" charset="0"/>
                      </a:rPr>
                      <m:t>=</m:t>
                    </m:r>
                    <m:r>
                      <a:rPr lang="es-MX" sz="1400" i="1">
                        <a:latin typeface="Cambria Math" panose="02040503050406030204" pitchFamily="18" charset="0"/>
                      </a:rPr>
                      <m:t>𝑆</m:t>
                    </m:r>
                    <m:r>
                      <a:rPr lang="es-MX" sz="1400" i="1">
                        <a:latin typeface="Cambria Math" panose="02040503050406030204" pitchFamily="18" charset="0"/>
                        <a:ea typeface="Cambria Math" panose="02040503050406030204" pitchFamily="18" charset="0"/>
                      </a:rPr>
                      <m:t>×</m:t>
                    </m:r>
                    <m:r>
                      <a:rPr lang="es-MX" sz="1400" i="1">
                        <a:latin typeface="Cambria Math" panose="02040503050406030204" pitchFamily="18" charset="0"/>
                      </a:rPr>
                      <m:t>𝑁</m:t>
                    </m:r>
                    <m:nary>
                      <m:naryPr>
                        <m:chr m:val="∑"/>
                        <m:ctrlPr>
                          <a:rPr lang="es-MX" sz="1400" b="0" i="1">
                            <a:latin typeface="Cambria Math" panose="02040503050406030204" pitchFamily="18" charset="0"/>
                          </a:rPr>
                        </m:ctrlPr>
                      </m:naryPr>
                      <m:sub>
                        <m:r>
                          <m:rPr>
                            <m:brk m:alnAt="23"/>
                          </m:rPr>
                          <a:rPr lang="es-MX" sz="1400" b="0" i="1">
                            <a:latin typeface="Cambria Math" panose="02040503050406030204" pitchFamily="18" charset="0"/>
                          </a:rPr>
                          <m:t>𝑡</m:t>
                        </m:r>
                        <m:r>
                          <a:rPr lang="es-MX" sz="1400" b="0" i="1">
                            <a:latin typeface="Cambria Math" panose="02040503050406030204" pitchFamily="18" charset="0"/>
                          </a:rPr>
                          <m:t>=1</m:t>
                        </m:r>
                      </m:sub>
                      <m:sup>
                        <m:r>
                          <a:rPr lang="es-MX" sz="1400" b="0" i="1">
                            <a:latin typeface="Cambria Math" panose="02040503050406030204" pitchFamily="18" charset="0"/>
                          </a:rPr>
                          <m:t>𝑇</m:t>
                        </m:r>
                      </m:sup>
                      <m:e>
                        <m:sSub>
                          <m:sSubPr>
                            <m:ctrlPr>
                              <a:rPr lang="es-MX" sz="1400" b="0" i="1">
                                <a:latin typeface="Cambria Math" panose="02040503050406030204" pitchFamily="18" charset="0"/>
                              </a:rPr>
                            </m:ctrlPr>
                          </m:sSubPr>
                          <m:e>
                            <m:r>
                              <a:rPr lang="es-MX" sz="1400" b="0" i="1">
                                <a:latin typeface="Cambria Math" panose="02040503050406030204" pitchFamily="18" charset="0"/>
                              </a:rPr>
                              <m:t>𝐹𝐷</m:t>
                            </m:r>
                          </m:e>
                          <m:sub>
                            <m:r>
                              <a:rPr lang="es-MX" sz="1400" b="0" i="1">
                                <a:latin typeface="Cambria Math" panose="02040503050406030204" pitchFamily="18" charset="0"/>
                              </a:rPr>
                              <m:t>𝑡</m:t>
                            </m:r>
                          </m:sub>
                        </m:sSub>
                      </m:e>
                    </m:nary>
                  </m:oMath>
                </m:oMathPara>
              </a14:m>
              <a:endParaRPr lang="es-CO" sz="1400"/>
            </a:p>
          </xdr:txBody>
        </xdr:sp>
      </mc:Choice>
      <mc:Fallback xmlns="">
        <xdr:sp macro="" textlink="">
          <xdr:nvSpPr>
            <xdr:cNvPr id="3" name="CuadroTexto 4">
              <a:extLst>
                <a:ext uri="{FF2B5EF4-FFF2-40B4-BE49-F238E27FC236}">
                  <a16:creationId xmlns:a16="http://schemas.microsoft.com/office/drawing/2014/main" id="{63D63942-4396-4312-A44B-F0F47608EA20}"/>
                </a:ext>
              </a:extLst>
            </xdr:cNvPr>
            <xdr:cNvSpPr txBox="1"/>
          </xdr:nvSpPr>
          <xdr:spPr>
            <a:xfrm>
              <a:off x="4495800" y="6115050"/>
              <a:ext cx="2157514" cy="548657"/>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400" b="0" i="0">
                  <a:latin typeface="Cambria Math" panose="02040503050406030204" pitchFamily="18" charset="0"/>
                </a:rPr>
                <a:t>𝑉</a:t>
              </a:r>
              <a:r>
                <a:rPr lang="es-CO" sz="1400" b="0" i="0">
                  <a:latin typeface="Cambria Math" panose="02040503050406030204" pitchFamily="18" charset="0"/>
                </a:rPr>
                <a:t>_</a:t>
              </a:r>
              <a:r>
                <a:rPr lang="es-MX" sz="1400" b="0" i="0">
                  <a:latin typeface="Cambria Math" panose="02040503050406030204" pitchFamily="18" charset="0"/>
                </a:rPr>
                <a:t>𝐹𝑖𝑗𝑎=</a:t>
              </a:r>
              <a:r>
                <a:rPr lang="es-MX" sz="1400" i="0">
                  <a:latin typeface="Cambria Math" panose="02040503050406030204" pitchFamily="18" charset="0"/>
                </a:rPr>
                <a:t>𝑆</a:t>
              </a:r>
              <a:r>
                <a:rPr lang="es-MX" sz="1400" i="0">
                  <a:latin typeface="Cambria Math" panose="02040503050406030204" pitchFamily="18" charset="0"/>
                  <a:ea typeface="Cambria Math" panose="02040503050406030204" pitchFamily="18" charset="0"/>
                </a:rPr>
                <a:t>×</a:t>
              </a:r>
              <a:r>
                <a:rPr lang="es-MX" sz="1400" i="0">
                  <a:latin typeface="Cambria Math" panose="02040503050406030204" pitchFamily="18" charset="0"/>
                </a:rPr>
                <a:t>𝑁</a:t>
              </a:r>
              <a:r>
                <a:rPr lang="es-MX" sz="1400" b="0" i="0">
                  <a:latin typeface="Cambria Math" panose="02040503050406030204" pitchFamily="18" charset="0"/>
                </a:rPr>
                <a:t>∑_(𝑡=1)^𝑇▒〖𝐹𝐷〗_𝑡 </a:t>
              </a:r>
              <a:endParaRPr lang="es-CO" sz="1400"/>
            </a:p>
          </xdr:txBody>
        </xdr:sp>
      </mc:Fallback>
    </mc:AlternateContent>
    <xdr:clientData/>
  </xdr:twoCellAnchor>
  <xdr:twoCellAnchor>
    <xdr:from>
      <xdr:col>5</xdr:col>
      <xdr:colOff>133350</xdr:colOff>
      <xdr:row>38</xdr:row>
      <xdr:rowOff>66675</xdr:rowOff>
    </xdr:from>
    <xdr:to>
      <xdr:col>8</xdr:col>
      <xdr:colOff>65019</xdr:colOff>
      <xdr:row>39</xdr:row>
      <xdr:rowOff>109252</xdr:rowOff>
    </xdr:to>
    <mc:AlternateContent xmlns:mc="http://schemas.openxmlformats.org/markup-compatibility/2006" xmlns:a14="http://schemas.microsoft.com/office/drawing/2010/main">
      <mc:Choice Requires="a14">
        <xdr:sp macro="" textlink="">
          <xdr:nvSpPr>
            <xdr:cNvPr id="4" name="CuadroTexto 10">
              <a:extLst>
                <a:ext uri="{FF2B5EF4-FFF2-40B4-BE49-F238E27FC236}">
                  <a16:creationId xmlns:a16="http://schemas.microsoft.com/office/drawing/2014/main" id="{ED7C4630-5E46-48C6-A82D-A5C3AB2A9614}"/>
                </a:ext>
              </a:extLst>
            </xdr:cNvPr>
            <xdr:cNvSpPr txBox="1"/>
          </xdr:nvSpPr>
          <xdr:spPr>
            <a:xfrm>
              <a:off x="4400550" y="7134225"/>
              <a:ext cx="2474844" cy="223552"/>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1400" i="1">
                            <a:latin typeface="Cambria Math" panose="02040503050406030204" pitchFamily="18" charset="0"/>
                          </a:rPr>
                        </m:ctrlPr>
                      </m:sSubPr>
                      <m:e>
                        <m:r>
                          <a:rPr lang="es-MX" sz="1400" b="0" i="1">
                            <a:latin typeface="Cambria Math" panose="02040503050406030204" pitchFamily="18" charset="0"/>
                          </a:rPr>
                          <m:t>𝑉</m:t>
                        </m:r>
                      </m:e>
                      <m:sub>
                        <m:r>
                          <a:rPr lang="es-MX" sz="1400" b="0" i="1">
                            <a:latin typeface="Cambria Math" panose="02040503050406030204" pitchFamily="18" charset="0"/>
                          </a:rPr>
                          <m:t>𝑠𝑤𝑎𝑝</m:t>
                        </m:r>
                      </m:sub>
                    </m:sSub>
                    <m:r>
                      <a:rPr lang="es-MX" sz="1400" b="0" i="1">
                        <a:latin typeface="Cambria Math" panose="02040503050406030204" pitchFamily="18" charset="0"/>
                      </a:rPr>
                      <m:t>=</m:t>
                    </m:r>
                    <m:sSub>
                      <m:sSubPr>
                        <m:ctrlPr>
                          <a:rPr lang="es-MX" sz="1400" b="0" i="1">
                            <a:latin typeface="Cambria Math" panose="02040503050406030204" pitchFamily="18" charset="0"/>
                          </a:rPr>
                        </m:ctrlPr>
                      </m:sSubPr>
                      <m:e>
                        <m:sSub>
                          <m:sSubPr>
                            <m:ctrlPr>
                              <a:rPr lang="es-MX" sz="1400" i="1">
                                <a:latin typeface="Cambria Math" panose="02040503050406030204" pitchFamily="18" charset="0"/>
                              </a:rPr>
                            </m:ctrlPr>
                          </m:sSubPr>
                          <m:e>
                            <m:r>
                              <a:rPr lang="es-MX" sz="1400" i="1">
                                <a:latin typeface="Cambria Math" panose="02040503050406030204" pitchFamily="18" charset="0"/>
                              </a:rPr>
                              <m:t>𝑉</m:t>
                            </m:r>
                          </m:e>
                          <m:sub>
                            <m:r>
                              <a:rPr lang="es-MX" sz="1400" i="1">
                                <a:latin typeface="Cambria Math" panose="02040503050406030204" pitchFamily="18" charset="0"/>
                              </a:rPr>
                              <m:t>𝑣𝑎𝑟𝑖𝑎𝑏𝑙𝑒</m:t>
                            </m:r>
                          </m:sub>
                        </m:sSub>
                        <m:r>
                          <a:rPr lang="es-MX" sz="1400" b="0" i="1">
                            <a:latin typeface="Cambria Math" panose="02040503050406030204" pitchFamily="18" charset="0"/>
                          </a:rPr>
                          <m:t>−</m:t>
                        </m:r>
                        <m:r>
                          <a:rPr lang="es-MX" sz="1400" b="0" i="1">
                            <a:latin typeface="Cambria Math" panose="02040503050406030204" pitchFamily="18" charset="0"/>
                          </a:rPr>
                          <m:t>𝑉</m:t>
                        </m:r>
                      </m:e>
                      <m:sub>
                        <m:r>
                          <a:rPr lang="es-MX" sz="1400" b="0" i="1">
                            <a:latin typeface="Cambria Math" panose="02040503050406030204" pitchFamily="18" charset="0"/>
                          </a:rPr>
                          <m:t>𝐹𝑖𝑗𝑎</m:t>
                        </m:r>
                      </m:sub>
                    </m:sSub>
                  </m:oMath>
                </m:oMathPara>
              </a14:m>
              <a:endParaRPr lang="es-CO" sz="1400"/>
            </a:p>
          </xdr:txBody>
        </xdr:sp>
      </mc:Choice>
      <mc:Fallback xmlns="">
        <xdr:sp macro="" textlink="">
          <xdr:nvSpPr>
            <xdr:cNvPr id="4" name="CuadroTexto 10">
              <a:extLst>
                <a:ext uri="{FF2B5EF4-FFF2-40B4-BE49-F238E27FC236}">
                  <a16:creationId xmlns:a16="http://schemas.microsoft.com/office/drawing/2014/main" id="{ED7C4630-5E46-48C6-A82D-A5C3AB2A9614}"/>
                </a:ext>
              </a:extLst>
            </xdr:cNvPr>
            <xdr:cNvSpPr txBox="1"/>
          </xdr:nvSpPr>
          <xdr:spPr>
            <a:xfrm>
              <a:off x="4400550" y="7134225"/>
              <a:ext cx="2474844" cy="223552"/>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400" b="0" i="0">
                  <a:latin typeface="Cambria Math" panose="02040503050406030204" pitchFamily="18" charset="0"/>
                </a:rPr>
                <a:t>𝑉</a:t>
              </a:r>
              <a:r>
                <a:rPr lang="es-CO" sz="1400" b="0" i="0">
                  <a:latin typeface="Cambria Math" panose="02040503050406030204" pitchFamily="18" charset="0"/>
                </a:rPr>
                <a:t>_</a:t>
              </a:r>
              <a:r>
                <a:rPr lang="es-MX" sz="1400" b="0" i="0">
                  <a:latin typeface="Cambria Math" panose="02040503050406030204" pitchFamily="18" charset="0"/>
                </a:rPr>
                <a:t>𝑠𝑤𝑎𝑝=〖</a:t>
              </a:r>
              <a:r>
                <a:rPr lang="es-MX" sz="1400" i="0">
                  <a:latin typeface="Cambria Math" panose="02040503050406030204" pitchFamily="18" charset="0"/>
                </a:rPr>
                <a:t>𝑉_𝑣𝑎𝑟𝑖𝑎𝑏𝑙𝑒</a:t>
              </a:r>
              <a:r>
                <a:rPr lang="es-MX" sz="1400" b="0" i="0">
                  <a:latin typeface="Cambria Math" panose="02040503050406030204" pitchFamily="18" charset="0"/>
                </a:rPr>
                <a:t>−𝑉〗_𝐹𝑖𝑗𝑎</a:t>
              </a:r>
              <a:endParaRPr lang="es-CO" sz="1400"/>
            </a:p>
          </xdr:txBody>
        </xdr:sp>
      </mc:Fallback>
    </mc:AlternateContent>
    <xdr:clientData/>
  </xdr:twoCellAnchor>
  <xdr:twoCellAnchor>
    <xdr:from>
      <xdr:col>4</xdr:col>
      <xdr:colOff>914400</xdr:colOff>
      <xdr:row>36</xdr:row>
      <xdr:rowOff>95250</xdr:rowOff>
    </xdr:from>
    <xdr:to>
      <xdr:col>7</xdr:col>
      <xdr:colOff>478316</xdr:colOff>
      <xdr:row>37</xdr:row>
      <xdr:rowOff>95338</xdr:rowOff>
    </xdr:to>
    <mc:AlternateContent xmlns:mc="http://schemas.openxmlformats.org/markup-compatibility/2006" xmlns:a14="http://schemas.microsoft.com/office/drawing/2010/main">
      <mc:Choice Requires="a14">
        <xdr:sp macro="" textlink="">
          <xdr:nvSpPr>
            <xdr:cNvPr id="5" name="CuadroTexto 20">
              <a:extLst>
                <a:ext uri="{FF2B5EF4-FFF2-40B4-BE49-F238E27FC236}">
                  <a16:creationId xmlns:a16="http://schemas.microsoft.com/office/drawing/2014/main" id="{0956E61F-7FAF-490D-BA62-BB5C6111B16B}"/>
                </a:ext>
              </a:extLst>
            </xdr:cNvPr>
            <xdr:cNvSpPr txBox="1"/>
          </xdr:nvSpPr>
          <xdr:spPr>
            <a:xfrm>
              <a:off x="4238625" y="6762750"/>
              <a:ext cx="2288066" cy="21916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s-CO" sz="1400" i="1">
                            <a:latin typeface="Cambria Math" panose="02040503050406030204" pitchFamily="18" charset="0"/>
                          </a:rPr>
                        </m:ctrlPr>
                      </m:sSubPr>
                      <m:e>
                        <m:r>
                          <a:rPr lang="es-MX" sz="1400" b="0" i="1">
                            <a:latin typeface="Cambria Math" panose="02040503050406030204" pitchFamily="18" charset="0"/>
                          </a:rPr>
                          <m:t>𝑉</m:t>
                        </m:r>
                      </m:e>
                      <m:sub>
                        <m:r>
                          <a:rPr lang="es-MX" sz="1400" b="0" i="1">
                            <a:latin typeface="Cambria Math" panose="02040503050406030204" pitchFamily="18" charset="0"/>
                          </a:rPr>
                          <m:t>𝑣𝑎𝑟𝑖𝑎𝑏𝑙𝑒</m:t>
                        </m:r>
                      </m:sub>
                    </m:sSub>
                    <m:r>
                      <a:rPr lang="es-MX" sz="1400" b="0" i="1">
                        <a:latin typeface="Cambria Math" panose="02040503050406030204" pitchFamily="18" charset="0"/>
                      </a:rPr>
                      <m:t>=</m:t>
                    </m:r>
                    <m:r>
                      <a:rPr lang="es-MX" sz="1400" b="0" i="1">
                        <a:latin typeface="Cambria Math" panose="02040503050406030204" pitchFamily="18" charset="0"/>
                      </a:rPr>
                      <m:t>𝑁</m:t>
                    </m:r>
                    <m:d>
                      <m:dPr>
                        <m:ctrlPr>
                          <a:rPr lang="es-MX" sz="1400" i="1">
                            <a:latin typeface="Cambria Math" panose="02040503050406030204" pitchFamily="18" charset="0"/>
                          </a:rPr>
                        </m:ctrlPr>
                      </m:dPr>
                      <m:e>
                        <m:r>
                          <a:rPr lang="es-MX" sz="1400" i="1">
                            <a:latin typeface="Cambria Math" panose="02040503050406030204" pitchFamily="18" charset="0"/>
                          </a:rPr>
                          <m:t>1−</m:t>
                        </m:r>
                        <m:sSub>
                          <m:sSubPr>
                            <m:ctrlPr>
                              <a:rPr lang="es-MX" sz="1400" i="1">
                                <a:latin typeface="Cambria Math" panose="02040503050406030204" pitchFamily="18" charset="0"/>
                              </a:rPr>
                            </m:ctrlPr>
                          </m:sSubPr>
                          <m:e>
                            <m:r>
                              <a:rPr lang="es-MX" sz="1400" i="1">
                                <a:latin typeface="Cambria Math" panose="02040503050406030204" pitchFamily="18" charset="0"/>
                              </a:rPr>
                              <m:t>𝐹𝐷</m:t>
                            </m:r>
                          </m:e>
                          <m:sub>
                            <m:r>
                              <a:rPr lang="es-MX" sz="1400" i="1">
                                <a:latin typeface="Cambria Math" panose="02040503050406030204" pitchFamily="18" charset="0"/>
                              </a:rPr>
                              <m:t>𝑇</m:t>
                            </m:r>
                          </m:sub>
                        </m:sSub>
                      </m:e>
                    </m:d>
                  </m:oMath>
                </m:oMathPara>
              </a14:m>
              <a:endParaRPr lang="es-CO" sz="1400"/>
            </a:p>
          </xdr:txBody>
        </xdr:sp>
      </mc:Choice>
      <mc:Fallback xmlns="">
        <xdr:sp macro="" textlink="">
          <xdr:nvSpPr>
            <xdr:cNvPr id="5" name="CuadroTexto 20">
              <a:extLst>
                <a:ext uri="{FF2B5EF4-FFF2-40B4-BE49-F238E27FC236}">
                  <a16:creationId xmlns:a16="http://schemas.microsoft.com/office/drawing/2014/main" id="{0956E61F-7FAF-490D-BA62-BB5C6111B16B}"/>
                </a:ext>
              </a:extLst>
            </xdr:cNvPr>
            <xdr:cNvSpPr txBox="1"/>
          </xdr:nvSpPr>
          <xdr:spPr>
            <a:xfrm>
              <a:off x="4238625" y="6762750"/>
              <a:ext cx="2288066" cy="21916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400" b="0" i="0">
                  <a:latin typeface="Cambria Math" panose="02040503050406030204" pitchFamily="18" charset="0"/>
                </a:rPr>
                <a:t>𝑉</a:t>
              </a:r>
              <a:r>
                <a:rPr lang="es-CO" sz="1400" b="0" i="0">
                  <a:latin typeface="Cambria Math" panose="02040503050406030204" pitchFamily="18" charset="0"/>
                </a:rPr>
                <a:t>_</a:t>
              </a:r>
              <a:r>
                <a:rPr lang="es-MX" sz="1400" b="0" i="0">
                  <a:latin typeface="Cambria Math" panose="02040503050406030204" pitchFamily="18" charset="0"/>
                </a:rPr>
                <a:t>𝑣𝑎𝑟𝑖𝑎𝑏𝑙𝑒=𝑁</a:t>
              </a:r>
              <a:r>
                <a:rPr lang="es-MX" sz="1400" i="0">
                  <a:latin typeface="Cambria Math" panose="02040503050406030204" pitchFamily="18" charset="0"/>
                </a:rPr>
                <a:t>(1−〖𝐹𝐷〗_𝑇 )</a:t>
              </a:r>
              <a:endParaRPr lang="es-CO" sz="14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638175</xdr:colOff>
      <xdr:row>28</xdr:row>
      <xdr:rowOff>76200</xdr:rowOff>
    </xdr:from>
    <xdr:to>
      <xdr:col>7</xdr:col>
      <xdr:colOff>683280</xdr:colOff>
      <xdr:row>30</xdr:row>
      <xdr:rowOff>137460</xdr:rowOff>
    </xdr:to>
    <mc:AlternateContent xmlns:mc="http://schemas.openxmlformats.org/markup-compatibility/2006" xmlns:a14="http://schemas.microsoft.com/office/drawing/2010/main">
      <mc:Choice Requires="a14">
        <xdr:sp macro="" textlink="">
          <xdr:nvSpPr>
            <xdr:cNvPr id="2" name="CuadroTexto 16">
              <a:extLst>
                <a:ext uri="{FF2B5EF4-FFF2-40B4-BE49-F238E27FC236}">
                  <a16:creationId xmlns:a16="http://schemas.microsoft.com/office/drawing/2014/main" id="{18DB5C14-4D77-4CF5-80D4-6C303C15B6A4}"/>
                </a:ext>
              </a:extLst>
            </xdr:cNvPr>
            <xdr:cNvSpPr txBox="1"/>
          </xdr:nvSpPr>
          <xdr:spPr>
            <a:xfrm>
              <a:off x="4543425" y="5248275"/>
              <a:ext cx="1569105" cy="442260"/>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400" i="1">
                        <a:latin typeface="Cambria Math" panose="02040503050406030204" pitchFamily="18" charset="0"/>
                      </a:rPr>
                      <m:t>𝑆</m:t>
                    </m:r>
                    <m:r>
                      <a:rPr lang="es-MX" sz="1400" b="0" i="1">
                        <a:latin typeface="Cambria Math" panose="02040503050406030204" pitchFamily="18" charset="0"/>
                      </a:rPr>
                      <m:t>=</m:t>
                    </m:r>
                    <m:f>
                      <m:fPr>
                        <m:ctrlPr>
                          <a:rPr lang="es-MX" sz="1400" b="0" i="1">
                            <a:latin typeface="Cambria Math" panose="02040503050406030204" pitchFamily="18" charset="0"/>
                          </a:rPr>
                        </m:ctrlPr>
                      </m:fPr>
                      <m:num>
                        <m:d>
                          <m:dPr>
                            <m:ctrlPr>
                              <a:rPr lang="es-MX" sz="1400" i="1">
                                <a:latin typeface="Cambria Math" panose="02040503050406030204" pitchFamily="18" charset="0"/>
                              </a:rPr>
                            </m:ctrlPr>
                          </m:dPr>
                          <m:e>
                            <m:r>
                              <a:rPr lang="es-MX" sz="1400" i="1">
                                <a:latin typeface="Cambria Math" panose="02040503050406030204" pitchFamily="18" charset="0"/>
                              </a:rPr>
                              <m:t>1</m:t>
                            </m:r>
                            <m:r>
                              <a:rPr lang="es-MX" sz="1400" b="0" i="1">
                                <a:latin typeface="Cambria Math" panose="02040503050406030204" pitchFamily="18" charset="0"/>
                              </a:rPr>
                              <m:t>−</m:t>
                            </m:r>
                            <m:sSub>
                              <m:sSubPr>
                                <m:ctrlPr>
                                  <a:rPr lang="es-MX" sz="1400" i="1">
                                    <a:latin typeface="Cambria Math" panose="02040503050406030204" pitchFamily="18" charset="0"/>
                                  </a:rPr>
                                </m:ctrlPr>
                              </m:sSubPr>
                              <m:e>
                                <m:r>
                                  <a:rPr lang="es-MX" sz="1400" i="1">
                                    <a:latin typeface="Cambria Math" panose="02040503050406030204" pitchFamily="18" charset="0"/>
                                  </a:rPr>
                                  <m:t>𝐹𝐷</m:t>
                                </m:r>
                              </m:e>
                              <m:sub>
                                <m:r>
                                  <a:rPr lang="es-MX" sz="1400" i="1">
                                    <a:latin typeface="Cambria Math" panose="02040503050406030204" pitchFamily="18" charset="0"/>
                                  </a:rPr>
                                  <m:t>𝑇</m:t>
                                </m:r>
                              </m:sub>
                            </m:sSub>
                          </m:e>
                        </m:d>
                      </m:num>
                      <m:den>
                        <m:nary>
                          <m:naryPr>
                            <m:chr m:val="∑"/>
                            <m:ctrlPr>
                              <a:rPr lang="es-MX" sz="1400" b="0" i="1">
                                <a:latin typeface="Cambria Math" panose="02040503050406030204" pitchFamily="18" charset="0"/>
                              </a:rPr>
                            </m:ctrlPr>
                          </m:naryPr>
                          <m:sub>
                            <m:r>
                              <m:rPr>
                                <m:brk m:alnAt="23"/>
                              </m:rPr>
                              <a:rPr lang="es-MX" sz="1400" b="0" i="1">
                                <a:latin typeface="Cambria Math" panose="02040503050406030204" pitchFamily="18" charset="0"/>
                              </a:rPr>
                              <m:t>𝑡</m:t>
                            </m:r>
                            <m:r>
                              <a:rPr lang="es-MX" sz="1400" b="0" i="1">
                                <a:latin typeface="Cambria Math" panose="02040503050406030204" pitchFamily="18" charset="0"/>
                              </a:rPr>
                              <m:t>=1</m:t>
                            </m:r>
                          </m:sub>
                          <m:sup>
                            <m:r>
                              <a:rPr lang="es-MX" sz="1400" b="0" i="1">
                                <a:latin typeface="Cambria Math" panose="02040503050406030204" pitchFamily="18" charset="0"/>
                              </a:rPr>
                              <m:t>𝑇</m:t>
                            </m:r>
                          </m:sup>
                          <m:e>
                            <m:sSub>
                              <m:sSubPr>
                                <m:ctrlPr>
                                  <a:rPr lang="es-MX" sz="1400" b="0" i="1">
                                    <a:latin typeface="Cambria Math" panose="02040503050406030204" pitchFamily="18" charset="0"/>
                                  </a:rPr>
                                </m:ctrlPr>
                              </m:sSubPr>
                              <m:e>
                                <m:r>
                                  <a:rPr lang="es-MX" sz="1400" b="0" i="1">
                                    <a:latin typeface="Cambria Math" panose="02040503050406030204" pitchFamily="18" charset="0"/>
                                  </a:rPr>
                                  <m:t>𝐹𝐷</m:t>
                                </m:r>
                              </m:e>
                              <m:sub>
                                <m:r>
                                  <a:rPr lang="es-MX" sz="1400" b="0" i="1">
                                    <a:latin typeface="Cambria Math" panose="02040503050406030204" pitchFamily="18" charset="0"/>
                                  </a:rPr>
                                  <m:t>𝑡</m:t>
                                </m:r>
                              </m:sub>
                            </m:sSub>
                          </m:e>
                        </m:nary>
                      </m:den>
                    </m:f>
                  </m:oMath>
                </m:oMathPara>
              </a14:m>
              <a:endParaRPr lang="es-CO" sz="1400"/>
            </a:p>
          </xdr:txBody>
        </xdr:sp>
      </mc:Choice>
      <mc:Fallback xmlns="">
        <xdr:sp macro="" textlink="">
          <xdr:nvSpPr>
            <xdr:cNvPr id="2" name="CuadroTexto 16">
              <a:extLst>
                <a:ext uri="{FF2B5EF4-FFF2-40B4-BE49-F238E27FC236}">
                  <a16:creationId xmlns:a16="http://schemas.microsoft.com/office/drawing/2014/main" id="{18DB5C14-4D77-4CF5-80D4-6C303C15B6A4}"/>
                </a:ext>
              </a:extLst>
            </xdr:cNvPr>
            <xdr:cNvSpPr txBox="1"/>
          </xdr:nvSpPr>
          <xdr:spPr>
            <a:xfrm>
              <a:off x="4543425" y="5248275"/>
              <a:ext cx="1569105" cy="442260"/>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400" i="0">
                  <a:latin typeface="Cambria Math" panose="02040503050406030204" pitchFamily="18" charset="0"/>
                </a:rPr>
                <a:t>𝑆</a:t>
              </a:r>
              <a:r>
                <a:rPr lang="es-MX" sz="1400" b="0" i="0">
                  <a:latin typeface="Cambria Math" panose="02040503050406030204" pitchFamily="18" charset="0"/>
                </a:rPr>
                <a:t>=((</a:t>
              </a:r>
              <a:r>
                <a:rPr lang="es-MX" sz="1400" i="0">
                  <a:latin typeface="Cambria Math" panose="02040503050406030204" pitchFamily="18" charset="0"/>
                </a:rPr>
                <a:t>1</a:t>
              </a:r>
              <a:r>
                <a:rPr lang="es-MX" sz="1400" b="0" i="0">
                  <a:latin typeface="Cambria Math" panose="02040503050406030204" pitchFamily="18" charset="0"/>
                </a:rPr>
                <a:t>−〖</a:t>
              </a:r>
              <a:r>
                <a:rPr lang="es-MX" sz="1400" i="0">
                  <a:latin typeface="Cambria Math" panose="02040503050406030204" pitchFamily="18" charset="0"/>
                </a:rPr>
                <a:t>𝐹𝐷〗_𝑇 )</a:t>
              </a:r>
              <a:r>
                <a:rPr lang="es-MX" sz="1400" b="0" i="0">
                  <a:latin typeface="Cambria Math" panose="02040503050406030204" pitchFamily="18" charset="0"/>
                </a:rPr>
                <a:t>)/(∑_(𝑡=1)^𝑇▒〖𝐹𝐷〗_𝑡 )</a:t>
              </a:r>
              <a:endParaRPr lang="es-CO" sz="14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125186</xdr:colOff>
      <xdr:row>21</xdr:row>
      <xdr:rowOff>119742</xdr:rowOff>
    </xdr:from>
    <xdr:to>
      <xdr:col>6</xdr:col>
      <xdr:colOff>657170</xdr:colOff>
      <xdr:row>24</xdr:row>
      <xdr:rowOff>82383</xdr:rowOff>
    </xdr:to>
    <mc:AlternateContent xmlns:mc="http://schemas.openxmlformats.org/markup-compatibility/2006" xmlns:a14="http://schemas.microsoft.com/office/drawing/2010/main">
      <mc:Choice Requires="a14">
        <xdr:sp macro="" textlink="">
          <xdr:nvSpPr>
            <xdr:cNvPr id="2" name="CuadroTexto 20">
              <a:extLst>
                <a:ext uri="{FF2B5EF4-FFF2-40B4-BE49-F238E27FC236}">
                  <a16:creationId xmlns:a16="http://schemas.microsoft.com/office/drawing/2014/main" id="{91D2575C-F626-47BF-B1F3-EEA7EBBE88E3}"/>
                </a:ext>
              </a:extLst>
            </xdr:cNvPr>
            <xdr:cNvSpPr txBox="1"/>
          </xdr:nvSpPr>
          <xdr:spPr>
            <a:xfrm>
              <a:off x="5274129" y="3902528"/>
              <a:ext cx="1304870" cy="501484"/>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200" b="0" i="0">
                        <a:latin typeface="Tahoma" panose="020B0604030504040204" pitchFamily="34" charset="0"/>
                        <a:ea typeface="Tahoma" panose="020B0604030504040204" pitchFamily="34" charset="0"/>
                        <a:cs typeface="Tahoma" panose="020B0604030504040204" pitchFamily="34" charset="0"/>
                      </a:rPr>
                      <m:t>K</m:t>
                    </m:r>
                    <m:r>
                      <m:rPr>
                        <m:nor/>
                      </m:rPr>
                      <a:rPr lang="es-MX" sz="1200" b="0" i="0">
                        <a:latin typeface="Tahoma" panose="020B0604030504040204" pitchFamily="34" charset="0"/>
                        <a:ea typeface="Tahoma" panose="020B0604030504040204" pitchFamily="34" charset="0"/>
                        <a:cs typeface="Tahoma" panose="020B0604030504040204" pitchFamily="34" charset="0"/>
                      </a:rPr>
                      <m:t> =</m:t>
                    </m:r>
                    <m:sSub>
                      <m:sSubPr>
                        <m:ctrlPr>
                          <a:rPr lang="es-MX" sz="1200" b="0" i="1">
                            <a:latin typeface="Cambria Math" panose="02040503050406030204" pitchFamily="18" charset="0"/>
                          </a:rPr>
                        </m:ctrlPr>
                      </m:sSubPr>
                      <m:e>
                        <m:r>
                          <m:rPr>
                            <m:nor/>
                          </m:rPr>
                          <a:rPr lang="es-MX" sz="1200" b="0" i="0">
                            <a:latin typeface="Tahoma" panose="020B0604030504040204" pitchFamily="34" charset="0"/>
                            <a:ea typeface="Tahoma" panose="020B0604030504040204" pitchFamily="34" charset="0"/>
                            <a:cs typeface="Tahoma" panose="020B0604030504040204" pitchFamily="34" charset="0"/>
                          </a:rPr>
                          <m:t> </m:t>
                        </m:r>
                        <m:r>
                          <m:rPr>
                            <m:nor/>
                          </m:rPr>
                          <a:rPr lang="es-MX" sz="1200" b="0" i="0">
                            <a:latin typeface="Tahoma" panose="020B0604030504040204" pitchFamily="34" charset="0"/>
                            <a:ea typeface="Tahoma" panose="020B0604030504040204" pitchFamily="34" charset="0"/>
                            <a:cs typeface="Tahoma" panose="020B0604030504040204" pitchFamily="34" charset="0"/>
                          </a:rPr>
                          <m:t>S</m:t>
                        </m:r>
                      </m:e>
                      <m:sub>
                        <m:r>
                          <m:rPr>
                            <m:nor/>
                          </m:rPr>
                          <a:rPr lang="es-MX" sz="1200" b="0" i="0">
                            <a:latin typeface="Tahoma" panose="020B0604030504040204" pitchFamily="34" charset="0"/>
                            <a:ea typeface="Tahoma" panose="020B0604030504040204" pitchFamily="34" charset="0"/>
                            <a:cs typeface="Tahoma" panose="020B0604030504040204" pitchFamily="34" charset="0"/>
                          </a:rPr>
                          <m:t>0</m:t>
                        </m:r>
                      </m:sub>
                    </m:sSub>
                    <m:sSup>
                      <m:sSupPr>
                        <m:ctrlPr>
                          <a:rPr lang="es-MX" sz="1200" b="0" i="1">
                            <a:latin typeface="Cambria Math" panose="02040503050406030204" pitchFamily="18" charset="0"/>
                          </a:rPr>
                        </m:ctrlPr>
                      </m:sSupPr>
                      <m:e>
                        <m:d>
                          <m:dPr>
                            <m:begChr m:val="["/>
                            <m:endChr m:val="]"/>
                            <m:ctrlPr>
                              <a:rPr lang="es-MX" sz="1200" i="1">
                                <a:latin typeface="Cambria Math" panose="02040503050406030204" pitchFamily="18" charset="0"/>
                              </a:rPr>
                            </m:ctrlPr>
                          </m:dPr>
                          <m:e>
                            <m:f>
                              <m:fPr>
                                <m:ctrlPr>
                                  <a:rPr lang="es-MX" sz="1200" i="1">
                                    <a:latin typeface="Cambria Math" panose="02040503050406030204" pitchFamily="18" charset="0"/>
                                  </a:rPr>
                                </m:ctrlPr>
                              </m:fPr>
                              <m:num>
                                <m:r>
                                  <m:rPr>
                                    <m:nor/>
                                  </m:rPr>
                                  <a:rPr lang="es-MX" sz="1200" i="0">
                                    <a:latin typeface="Tahoma" panose="020B0604030504040204" pitchFamily="34" charset="0"/>
                                    <a:ea typeface="Tahoma" panose="020B0604030504040204" pitchFamily="34" charset="0"/>
                                    <a:cs typeface="Tahoma" panose="020B0604030504040204" pitchFamily="34" charset="0"/>
                                  </a:rPr>
                                  <m:t>1</m:t>
                                </m:r>
                                <m:r>
                                  <m:rPr>
                                    <m:nor/>
                                  </m:rPr>
                                  <a:rPr lang="es-MX" sz="1200" b="0" i="0">
                                    <a:latin typeface="Tahoma" panose="020B0604030504040204" pitchFamily="34" charset="0"/>
                                    <a:ea typeface="Tahoma" panose="020B0604030504040204" pitchFamily="34" charset="0"/>
                                    <a:cs typeface="Tahoma" panose="020B0604030504040204" pitchFamily="34" charset="0"/>
                                  </a:rPr>
                                  <m:t> </m:t>
                                </m:r>
                                <m:r>
                                  <m:rPr>
                                    <m:nor/>
                                  </m:rPr>
                                  <a:rPr lang="es-MX" sz="1200" i="0">
                                    <a:latin typeface="Tahoma" panose="020B0604030504040204" pitchFamily="34" charset="0"/>
                                    <a:ea typeface="Tahoma" panose="020B0604030504040204" pitchFamily="34" charset="0"/>
                                    <a:cs typeface="Tahoma" panose="020B0604030504040204" pitchFamily="34" charset="0"/>
                                  </a:rPr>
                                  <m:t>+</m:t>
                                </m:r>
                                <m:r>
                                  <m:rPr>
                                    <m:nor/>
                                  </m:rPr>
                                  <a:rPr lang="es-MX" sz="1200" b="0" i="0">
                                    <a:latin typeface="Tahoma" panose="020B0604030504040204" pitchFamily="34" charset="0"/>
                                    <a:ea typeface="Tahoma" panose="020B0604030504040204" pitchFamily="34" charset="0"/>
                                    <a:cs typeface="Tahoma" panose="020B0604030504040204" pitchFamily="34" charset="0"/>
                                  </a:rPr>
                                  <m:t> </m:t>
                                </m:r>
                                <m:r>
                                  <m:rPr>
                                    <m:nor/>
                                  </m:rPr>
                                  <a:rPr lang="es-CO" sz="1200">
                                    <a:latin typeface="Tahoma" panose="020B0604030504040204" pitchFamily="34" charset="0"/>
                                    <a:ea typeface="Tahoma" panose="020B0604030504040204" pitchFamily="34" charset="0"/>
                                    <a:cs typeface="Tahoma" panose="020B0604030504040204" pitchFamily="34" charset="0"/>
                                  </a:rPr>
                                  <m:t>r</m:t>
                                </m:r>
                                <m:r>
                                  <m:rPr>
                                    <m:nor/>
                                  </m:rPr>
                                  <a:rPr lang="es-CO" sz="1200" baseline="-25000">
                                    <a:latin typeface="Tahoma" panose="020B0604030504040204" pitchFamily="34" charset="0"/>
                                    <a:ea typeface="Tahoma" panose="020B0604030504040204" pitchFamily="34" charset="0"/>
                                    <a:cs typeface="Tahoma" panose="020B0604030504040204" pitchFamily="34" charset="0"/>
                                  </a:rPr>
                                  <m:t>d</m:t>
                                </m:r>
                              </m:num>
                              <m:den>
                                <m:r>
                                  <m:rPr>
                                    <m:nor/>
                                  </m:rPr>
                                  <a:rPr lang="es-MX" sz="1200" i="0">
                                    <a:latin typeface="Tahoma" panose="020B0604030504040204" pitchFamily="34" charset="0"/>
                                    <a:ea typeface="Tahoma" panose="020B0604030504040204" pitchFamily="34" charset="0"/>
                                    <a:cs typeface="Tahoma" panose="020B0604030504040204" pitchFamily="34" charset="0"/>
                                  </a:rPr>
                                  <m:t>1</m:t>
                                </m:r>
                                <m:r>
                                  <m:rPr>
                                    <m:nor/>
                                  </m:rPr>
                                  <a:rPr lang="es-MX" sz="1200" b="0" i="0">
                                    <a:latin typeface="Tahoma" panose="020B0604030504040204" pitchFamily="34" charset="0"/>
                                    <a:ea typeface="Tahoma" panose="020B0604030504040204" pitchFamily="34" charset="0"/>
                                    <a:cs typeface="Tahoma" panose="020B0604030504040204" pitchFamily="34" charset="0"/>
                                  </a:rPr>
                                  <m:t> </m:t>
                                </m:r>
                                <m:r>
                                  <m:rPr>
                                    <m:nor/>
                                  </m:rPr>
                                  <a:rPr lang="es-MX" sz="1200" i="0">
                                    <a:latin typeface="Tahoma" panose="020B0604030504040204" pitchFamily="34" charset="0"/>
                                    <a:ea typeface="Tahoma" panose="020B0604030504040204" pitchFamily="34" charset="0"/>
                                    <a:cs typeface="Tahoma" panose="020B0604030504040204" pitchFamily="34" charset="0"/>
                                  </a:rPr>
                                  <m:t>+</m:t>
                                </m:r>
                                <m:sSub>
                                  <m:sSubPr>
                                    <m:ctrlPr>
                                      <a:rPr lang="es-MX" sz="1200" i="1">
                                        <a:latin typeface="Cambria Math" panose="02040503050406030204" pitchFamily="18" charset="0"/>
                                      </a:rPr>
                                    </m:ctrlPr>
                                  </m:sSubPr>
                                  <m:e>
                                    <m:r>
                                      <m:rPr>
                                        <m:nor/>
                                      </m:rPr>
                                      <a:rPr lang="es-MX" sz="1200" b="0" i="0">
                                        <a:latin typeface="Tahoma" panose="020B0604030504040204" pitchFamily="34" charset="0"/>
                                        <a:ea typeface="Tahoma" panose="020B0604030504040204" pitchFamily="34" charset="0"/>
                                        <a:cs typeface="Tahoma" panose="020B0604030504040204" pitchFamily="34" charset="0"/>
                                      </a:rPr>
                                      <m:t> </m:t>
                                    </m:r>
                                    <m:r>
                                      <m:rPr>
                                        <m:nor/>
                                      </m:rPr>
                                      <a:rPr lang="es-MX" sz="1200" i="0">
                                        <a:latin typeface="Tahoma" panose="020B0604030504040204" pitchFamily="34" charset="0"/>
                                        <a:ea typeface="Tahoma" panose="020B0604030504040204" pitchFamily="34" charset="0"/>
                                        <a:cs typeface="Tahoma" panose="020B0604030504040204" pitchFamily="34" charset="0"/>
                                      </a:rPr>
                                      <m:t>r</m:t>
                                    </m:r>
                                  </m:e>
                                  <m:sub>
                                    <m:r>
                                      <m:rPr>
                                        <m:nor/>
                                      </m:rPr>
                                      <a:rPr lang="es-MX" sz="1200" i="0">
                                        <a:latin typeface="Tahoma" panose="020B0604030504040204" pitchFamily="34" charset="0"/>
                                        <a:ea typeface="Tahoma" panose="020B0604030504040204" pitchFamily="34" charset="0"/>
                                        <a:cs typeface="Tahoma" panose="020B0604030504040204" pitchFamily="34" charset="0"/>
                                      </a:rPr>
                                      <m:t>f</m:t>
                                    </m:r>
                                  </m:sub>
                                </m:sSub>
                              </m:den>
                            </m:f>
                          </m:e>
                        </m:d>
                      </m:e>
                      <m:sup>
                        <m:r>
                          <m:rPr>
                            <m:nor/>
                          </m:rPr>
                          <a:rPr lang="es-MX" sz="1200" b="0" i="0">
                            <a:latin typeface="Tahoma" panose="020B0604030504040204" pitchFamily="34" charset="0"/>
                            <a:ea typeface="Tahoma" panose="020B0604030504040204" pitchFamily="34" charset="0"/>
                            <a:cs typeface="Tahoma" panose="020B0604030504040204" pitchFamily="34" charset="0"/>
                          </a:rPr>
                          <m:t>T</m:t>
                        </m:r>
                      </m:sup>
                    </m:sSup>
                  </m:oMath>
                </m:oMathPara>
              </a14:m>
              <a:endParaRPr lang="es-CO" sz="12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2" name="CuadroTexto 20">
              <a:extLst>
                <a:ext uri="{FF2B5EF4-FFF2-40B4-BE49-F238E27FC236}">
                  <a16:creationId xmlns:a16="http://schemas.microsoft.com/office/drawing/2014/main" id="{91D2575C-F626-47BF-B1F3-EEA7EBBE88E3}"/>
                </a:ext>
              </a:extLst>
            </xdr:cNvPr>
            <xdr:cNvSpPr txBox="1"/>
          </xdr:nvSpPr>
          <xdr:spPr>
            <a:xfrm>
              <a:off x="5274129" y="3902528"/>
              <a:ext cx="1304870" cy="501484"/>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200" b="0" i="0">
                  <a:latin typeface="Cambria Math" panose="02040503050406030204" pitchFamily="18" charset="0"/>
                  <a:ea typeface="Tahoma" panose="020B0604030504040204" pitchFamily="34" charset="0"/>
                  <a:cs typeface="Tahoma" panose="020B0604030504040204" pitchFamily="34" charset="0"/>
                </a:rPr>
                <a:t>"K =" </a:t>
              </a:r>
              <a:r>
                <a:rPr lang="es-MX" sz="1200" b="0" i="0">
                  <a:latin typeface="Cambria Math" panose="02040503050406030204" pitchFamily="18" charset="0"/>
                </a:rPr>
                <a:t>〖"</a:t>
              </a:r>
              <a:r>
                <a:rPr lang="es-MX" sz="1200" b="0" i="0">
                  <a:latin typeface="Tahoma" panose="020B0604030504040204" pitchFamily="34" charset="0"/>
                  <a:ea typeface="Tahoma" panose="020B0604030504040204" pitchFamily="34" charset="0"/>
                  <a:cs typeface="Tahoma" panose="020B0604030504040204" pitchFamily="34" charset="0"/>
                </a:rPr>
                <a:t> S</a:t>
              </a:r>
              <a:r>
                <a:rPr lang="es-MX" sz="1200" b="0" i="0">
                  <a:latin typeface="Cambria Math" panose="02040503050406030204" pitchFamily="18" charset="0"/>
                  <a:ea typeface="Tahoma" panose="020B0604030504040204" pitchFamily="34" charset="0"/>
                  <a:cs typeface="Tahoma" panose="020B0604030504040204" pitchFamily="34" charset="0"/>
                </a:rPr>
                <a:t>" 〗_"</a:t>
              </a:r>
              <a:r>
                <a:rPr lang="es-MX" sz="1200" b="0" i="0">
                  <a:latin typeface="Tahoma" panose="020B0604030504040204" pitchFamily="34" charset="0"/>
                  <a:ea typeface="Tahoma" panose="020B0604030504040204" pitchFamily="34" charset="0"/>
                  <a:cs typeface="Tahoma" panose="020B0604030504040204" pitchFamily="34" charset="0"/>
                </a:rPr>
                <a:t>0</a:t>
              </a:r>
              <a:r>
                <a:rPr lang="es-MX" sz="1200" b="0" i="0">
                  <a:latin typeface="Cambria Math" panose="02040503050406030204" pitchFamily="18" charset="0"/>
                  <a:ea typeface="Tahoma" panose="020B0604030504040204" pitchFamily="34" charset="0"/>
                  <a:cs typeface="Tahoma" panose="020B0604030504040204" pitchFamily="34" charset="0"/>
                </a:rPr>
                <a:t>"  </a:t>
              </a:r>
              <a:r>
                <a:rPr lang="es-MX" sz="1200" i="0">
                  <a:latin typeface="Cambria Math" panose="02040503050406030204" pitchFamily="18" charset="0"/>
                </a:rPr>
                <a:t>["</a:t>
              </a:r>
              <a:r>
                <a:rPr lang="es-MX" sz="1200" i="0">
                  <a:latin typeface="Tahoma" panose="020B0604030504040204" pitchFamily="34" charset="0"/>
                  <a:ea typeface="Tahoma" panose="020B0604030504040204" pitchFamily="34" charset="0"/>
                  <a:cs typeface="Tahoma" panose="020B0604030504040204" pitchFamily="34" charset="0"/>
                </a:rPr>
                <a:t>1</a:t>
              </a:r>
              <a:r>
                <a:rPr lang="es-MX" sz="1200" b="0" i="0">
                  <a:latin typeface="Tahoma" panose="020B0604030504040204" pitchFamily="34" charset="0"/>
                  <a:ea typeface="Tahoma" panose="020B0604030504040204" pitchFamily="34" charset="0"/>
                  <a:cs typeface="Tahoma" panose="020B0604030504040204" pitchFamily="34" charset="0"/>
                </a:rPr>
                <a:t> </a:t>
              </a:r>
              <a:r>
                <a:rPr lang="es-MX" sz="1200" i="0">
                  <a:latin typeface="Tahoma" panose="020B0604030504040204" pitchFamily="34" charset="0"/>
                  <a:ea typeface="Tahoma" panose="020B0604030504040204" pitchFamily="34" charset="0"/>
                  <a:cs typeface="Tahoma" panose="020B0604030504040204" pitchFamily="34" charset="0"/>
                </a:rPr>
                <a:t>+</a:t>
              </a:r>
              <a:r>
                <a:rPr lang="es-MX" sz="1200" b="0" i="0">
                  <a:latin typeface="Tahoma" panose="020B0604030504040204" pitchFamily="34" charset="0"/>
                  <a:ea typeface="Tahoma" panose="020B0604030504040204" pitchFamily="34" charset="0"/>
                  <a:cs typeface="Tahoma" panose="020B0604030504040204" pitchFamily="34" charset="0"/>
                </a:rPr>
                <a:t> </a:t>
              </a:r>
              <a:r>
                <a:rPr lang="es-CO" sz="1200" i="0">
                  <a:latin typeface="Tahoma" panose="020B0604030504040204" pitchFamily="34" charset="0"/>
                  <a:ea typeface="Tahoma" panose="020B0604030504040204" pitchFamily="34" charset="0"/>
                  <a:cs typeface="Tahoma" panose="020B0604030504040204" pitchFamily="34" charset="0"/>
                </a:rPr>
                <a:t>r</a:t>
              </a:r>
              <a:r>
                <a:rPr lang="es-CO" sz="1200" i="0" baseline="-25000">
                  <a:latin typeface="Tahoma" panose="020B0604030504040204" pitchFamily="34" charset="0"/>
                  <a:ea typeface="Tahoma" panose="020B0604030504040204" pitchFamily="34" charset="0"/>
                  <a:cs typeface="Tahoma" panose="020B0604030504040204" pitchFamily="34" charset="0"/>
                </a:rPr>
                <a:t>d</a:t>
              </a:r>
              <a:r>
                <a:rPr lang="es-CO" sz="1200" i="0" baseline="-25000">
                  <a:latin typeface="Cambria Math" panose="02040503050406030204" pitchFamily="18" charset="0"/>
                  <a:ea typeface="Tahoma" panose="020B0604030504040204" pitchFamily="34" charset="0"/>
                  <a:cs typeface="Tahoma" panose="020B0604030504040204" pitchFamily="34" charset="0"/>
                </a:rPr>
                <a:t>" </a:t>
              </a:r>
              <a:r>
                <a:rPr lang="es-MX" sz="1200" i="0" baseline="-25000">
                  <a:latin typeface="Cambria Math" panose="02040503050406030204" pitchFamily="18" charset="0"/>
                  <a:ea typeface="Tahoma" panose="020B0604030504040204" pitchFamily="34" charset="0"/>
                  <a:cs typeface="Tahoma" panose="020B0604030504040204" pitchFamily="34" charset="0"/>
                </a:rPr>
                <a:t>/("</a:t>
              </a:r>
              <a:r>
                <a:rPr lang="es-MX" sz="1200" i="0">
                  <a:latin typeface="Tahoma" panose="020B0604030504040204" pitchFamily="34" charset="0"/>
                  <a:ea typeface="Tahoma" panose="020B0604030504040204" pitchFamily="34" charset="0"/>
                  <a:cs typeface="Tahoma" panose="020B0604030504040204" pitchFamily="34" charset="0"/>
                </a:rPr>
                <a:t>1</a:t>
              </a:r>
              <a:r>
                <a:rPr lang="es-MX" sz="1200" b="0" i="0">
                  <a:latin typeface="Tahoma" panose="020B0604030504040204" pitchFamily="34" charset="0"/>
                  <a:ea typeface="Tahoma" panose="020B0604030504040204" pitchFamily="34" charset="0"/>
                  <a:cs typeface="Tahoma" panose="020B0604030504040204" pitchFamily="34" charset="0"/>
                </a:rPr>
                <a:t> </a:t>
              </a:r>
              <a:r>
                <a:rPr lang="es-MX" sz="1200" i="0">
                  <a:latin typeface="Tahoma" panose="020B0604030504040204" pitchFamily="34" charset="0"/>
                  <a:ea typeface="Tahoma" panose="020B0604030504040204" pitchFamily="34" charset="0"/>
                  <a:cs typeface="Tahoma" panose="020B0604030504040204" pitchFamily="34" charset="0"/>
                </a:rPr>
                <a:t>+</a:t>
              </a:r>
              <a:r>
                <a:rPr lang="es-MX" sz="1200" i="0">
                  <a:latin typeface="Cambria Math" panose="02040503050406030204" pitchFamily="18" charset="0"/>
                  <a:ea typeface="Tahoma" panose="020B0604030504040204" pitchFamily="34" charset="0"/>
                  <a:cs typeface="Tahoma" panose="020B0604030504040204" pitchFamily="34" charset="0"/>
                </a:rPr>
                <a:t>" 〖</a:t>
              </a:r>
              <a:r>
                <a:rPr lang="es-MX" sz="1200" b="0" i="0">
                  <a:latin typeface="Cambria Math" panose="02040503050406030204" pitchFamily="18" charset="0"/>
                  <a:ea typeface="Tahoma" panose="020B0604030504040204" pitchFamily="34" charset="0"/>
                  <a:cs typeface="Tahoma" panose="020B0604030504040204" pitchFamily="34" charset="0"/>
                </a:rPr>
                <a:t>"</a:t>
              </a:r>
              <a:r>
                <a:rPr lang="es-MX" sz="1200" b="0" i="0">
                  <a:latin typeface="Tahoma" panose="020B0604030504040204" pitchFamily="34" charset="0"/>
                  <a:ea typeface="Tahoma" panose="020B0604030504040204" pitchFamily="34" charset="0"/>
                  <a:cs typeface="Tahoma" panose="020B0604030504040204" pitchFamily="34" charset="0"/>
                </a:rPr>
                <a:t> </a:t>
              </a:r>
              <a:r>
                <a:rPr lang="es-MX" sz="1200" i="0">
                  <a:latin typeface="Tahoma" panose="020B0604030504040204" pitchFamily="34" charset="0"/>
                  <a:ea typeface="Tahoma" panose="020B0604030504040204" pitchFamily="34" charset="0"/>
                  <a:cs typeface="Tahoma" panose="020B0604030504040204" pitchFamily="34" charset="0"/>
                </a:rPr>
                <a:t>r</a:t>
              </a:r>
              <a:r>
                <a:rPr lang="es-MX" sz="1200" i="0">
                  <a:latin typeface="Cambria Math" panose="02040503050406030204" pitchFamily="18" charset="0"/>
                  <a:ea typeface="Tahoma" panose="020B0604030504040204" pitchFamily="34" charset="0"/>
                  <a:cs typeface="Tahoma" panose="020B0604030504040204" pitchFamily="34" charset="0"/>
                </a:rPr>
                <a:t>" 〗_"</a:t>
              </a:r>
              <a:r>
                <a:rPr lang="es-MX" sz="1200" i="0">
                  <a:latin typeface="Tahoma" panose="020B0604030504040204" pitchFamily="34" charset="0"/>
                  <a:ea typeface="Tahoma" panose="020B0604030504040204" pitchFamily="34" charset="0"/>
                  <a:cs typeface="Tahoma" panose="020B0604030504040204" pitchFamily="34" charset="0"/>
                </a:rPr>
                <a:t>f</a:t>
              </a:r>
              <a:r>
                <a:rPr lang="es-MX" sz="1200" i="0">
                  <a:latin typeface="Cambria Math" panose="02040503050406030204" pitchFamily="18" charset="0"/>
                  <a:ea typeface="Tahoma" panose="020B0604030504040204" pitchFamily="34" charset="0"/>
                  <a:cs typeface="Tahoma" panose="020B0604030504040204" pitchFamily="34" charset="0"/>
                </a:rPr>
                <a:t>"  )]</a:t>
              </a:r>
              <a:r>
                <a:rPr lang="es-MX" sz="1200" b="0" i="0">
                  <a:latin typeface="Cambria Math" panose="02040503050406030204" pitchFamily="18" charset="0"/>
                  <a:ea typeface="Tahoma" panose="020B0604030504040204" pitchFamily="34" charset="0"/>
                  <a:cs typeface="Tahoma" panose="020B0604030504040204" pitchFamily="34" charset="0"/>
                </a:rPr>
                <a:t>^"</a:t>
              </a:r>
              <a:r>
                <a:rPr lang="es-MX" sz="1200" b="0" i="0">
                  <a:latin typeface="Tahoma" panose="020B0604030504040204" pitchFamily="34" charset="0"/>
                  <a:ea typeface="Tahoma" panose="020B0604030504040204" pitchFamily="34" charset="0"/>
                  <a:cs typeface="Tahoma" panose="020B0604030504040204" pitchFamily="34" charset="0"/>
                </a:rPr>
                <a:t>T</a:t>
              </a:r>
              <a:r>
                <a:rPr lang="es-MX" sz="1200" b="0" i="0">
                  <a:latin typeface="Cambria Math" panose="02040503050406030204" pitchFamily="18" charset="0"/>
                  <a:ea typeface="Tahoma" panose="020B0604030504040204" pitchFamily="34" charset="0"/>
                  <a:cs typeface="Tahoma" panose="020B0604030504040204" pitchFamily="34" charset="0"/>
                </a:rPr>
                <a:t>" </a:t>
              </a:r>
              <a:endParaRPr lang="es-CO" sz="12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310243</xdr:colOff>
      <xdr:row>28</xdr:row>
      <xdr:rowOff>146957</xdr:rowOff>
    </xdr:from>
    <xdr:to>
      <xdr:col>5</xdr:col>
      <xdr:colOff>626799</xdr:colOff>
      <xdr:row>30</xdr:row>
      <xdr:rowOff>50223</xdr:rowOff>
    </xdr:to>
    <mc:AlternateContent xmlns:mc="http://schemas.openxmlformats.org/markup-compatibility/2006" xmlns:a14="http://schemas.microsoft.com/office/drawing/2010/main">
      <mc:Choice Requires="a14">
        <xdr:sp macro="" textlink="">
          <xdr:nvSpPr>
            <xdr:cNvPr id="2" name="CuadroTexto 19">
              <a:extLst>
                <a:ext uri="{FF2B5EF4-FFF2-40B4-BE49-F238E27FC236}">
                  <a16:creationId xmlns:a16="http://schemas.microsoft.com/office/drawing/2014/main" id="{B64747E2-8851-4870-B6F0-1BBB23368787}"/>
                </a:ext>
              </a:extLst>
            </xdr:cNvPr>
            <xdr:cNvSpPr txBox="1"/>
          </xdr:nvSpPr>
          <xdr:spPr>
            <a:xfrm>
              <a:off x="4348843" y="5252357"/>
              <a:ext cx="1432342" cy="30059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200" b="0" i="0">
                        <a:latin typeface="Tahoma" panose="020B0604030504040204" pitchFamily="34" charset="0"/>
                        <a:ea typeface="Tahoma" panose="020B0604030504040204" pitchFamily="34" charset="0"/>
                        <a:cs typeface="Tahoma" panose="020B0604030504040204" pitchFamily="34" charset="0"/>
                      </a:rPr>
                      <m:t>K</m:t>
                    </m:r>
                    <m:r>
                      <m:rPr>
                        <m:nor/>
                      </m:rPr>
                      <a:rPr lang="es-MX" sz="1200" b="0" i="0">
                        <a:latin typeface="Tahoma" panose="020B0604030504040204" pitchFamily="34" charset="0"/>
                        <a:ea typeface="Tahoma" panose="020B0604030504040204" pitchFamily="34" charset="0"/>
                        <a:cs typeface="Tahoma" panose="020B0604030504040204" pitchFamily="34" charset="0"/>
                      </a:rPr>
                      <m:t> =</m:t>
                    </m:r>
                    <m:sSub>
                      <m:sSubPr>
                        <m:ctrlPr>
                          <a:rPr lang="es-MX" sz="1200" b="0" i="1">
                            <a:latin typeface="Cambria Math" panose="02040503050406030204" pitchFamily="18" charset="0"/>
                          </a:rPr>
                        </m:ctrlPr>
                      </m:sSubPr>
                      <m:e>
                        <m:r>
                          <m:rPr>
                            <m:nor/>
                          </m:rPr>
                          <a:rPr lang="es-MX" sz="1200" b="0" i="0">
                            <a:latin typeface="Cambria Math" panose="02040503050406030204" pitchFamily="18" charset="0"/>
                          </a:rPr>
                          <m:t> </m:t>
                        </m:r>
                        <m:r>
                          <m:rPr>
                            <m:nor/>
                          </m:rPr>
                          <a:rPr lang="es-MX" sz="1200" b="0" i="0">
                            <a:latin typeface="Tahoma" panose="020B0604030504040204" pitchFamily="34" charset="0"/>
                            <a:ea typeface="Tahoma" panose="020B0604030504040204" pitchFamily="34" charset="0"/>
                            <a:cs typeface="Tahoma" panose="020B0604030504040204" pitchFamily="34" charset="0"/>
                          </a:rPr>
                          <m:t>S</m:t>
                        </m:r>
                      </m:e>
                      <m:sub>
                        <m:r>
                          <m:rPr>
                            <m:nor/>
                          </m:rPr>
                          <a:rPr lang="es-MX" sz="1200" b="0" i="0">
                            <a:latin typeface="Tahoma" panose="020B0604030504040204" pitchFamily="34" charset="0"/>
                            <a:ea typeface="Tahoma" panose="020B0604030504040204" pitchFamily="34" charset="0"/>
                            <a:cs typeface="Tahoma" panose="020B0604030504040204" pitchFamily="34" charset="0"/>
                          </a:rPr>
                          <m:t>0</m:t>
                        </m:r>
                      </m:sub>
                    </m:sSub>
                    <m:sSup>
                      <m:sSupPr>
                        <m:ctrlPr>
                          <a:rPr lang="es-MX" sz="1200" b="0" i="1">
                            <a:latin typeface="Cambria Math" panose="02040503050406030204" pitchFamily="18" charset="0"/>
                          </a:rPr>
                        </m:ctrlPr>
                      </m:sSupPr>
                      <m:e>
                        <m:r>
                          <m:rPr>
                            <m:nor/>
                          </m:rPr>
                          <a:rPr lang="es-MX" sz="1200" b="0" i="0">
                            <a:latin typeface="Tahoma" panose="020B0604030504040204" pitchFamily="34" charset="0"/>
                            <a:ea typeface="Tahoma" panose="020B0604030504040204" pitchFamily="34" charset="0"/>
                            <a:cs typeface="Tahoma" panose="020B0604030504040204" pitchFamily="34" charset="0"/>
                          </a:rPr>
                          <m:t>e</m:t>
                        </m:r>
                      </m:e>
                      <m:sup>
                        <m:d>
                          <m:dPr>
                            <m:ctrlPr>
                              <a:rPr lang="es-MX" sz="1200" b="0" i="1">
                                <a:latin typeface="Cambria Math" panose="02040503050406030204" pitchFamily="18" charset="0"/>
                              </a:rPr>
                            </m:ctrlPr>
                          </m:dPr>
                          <m:e>
                            <m:r>
                              <m:rPr>
                                <m:nor/>
                              </m:rPr>
                              <a:rPr lang="es-CO" sz="1200">
                                <a:latin typeface="Tahoma" panose="020B0604030504040204" pitchFamily="34" charset="0"/>
                                <a:ea typeface="Tahoma" panose="020B0604030504040204" pitchFamily="34" charset="0"/>
                                <a:cs typeface="Tahoma" panose="020B0604030504040204" pitchFamily="34" charset="0"/>
                              </a:rPr>
                              <m:t>r</m:t>
                            </m:r>
                            <m:r>
                              <m:rPr>
                                <m:nor/>
                              </m:rPr>
                              <a:rPr lang="es-CO" sz="1200" baseline="-25000">
                                <a:latin typeface="Tahoma" panose="020B0604030504040204" pitchFamily="34" charset="0"/>
                                <a:ea typeface="Tahoma" panose="020B0604030504040204" pitchFamily="34" charset="0"/>
                                <a:cs typeface="Tahoma" panose="020B0604030504040204" pitchFamily="34" charset="0"/>
                              </a:rPr>
                              <m:t>d</m:t>
                            </m:r>
                            <m:r>
                              <a:rPr lang="es-MX" sz="1200" b="0" i="1" baseline="-25000">
                                <a:latin typeface="Cambria Math" panose="02040503050406030204" pitchFamily="18" charset="0"/>
                                <a:ea typeface="Tahoma" panose="020B0604030504040204" pitchFamily="34" charset="0"/>
                                <a:cs typeface="Tahoma" panose="020B0604030504040204" pitchFamily="34" charset="0"/>
                              </a:rPr>
                              <m:t> </m:t>
                            </m:r>
                            <m:r>
                              <a:rPr lang="es-MX" sz="1200" i="1">
                                <a:solidFill>
                                  <a:schemeClr val="tx1"/>
                                </a:solidFill>
                                <a:latin typeface="Cambria Math" panose="02040503050406030204" pitchFamily="18" charset="0"/>
                                <a:ea typeface="Tahoma" panose="020B0604030504040204" pitchFamily="34" charset="0"/>
                                <a:cs typeface="Tahoma" panose="020B0604030504040204" pitchFamily="34" charset="0"/>
                              </a:rPr>
                              <m:t>−</m:t>
                            </m:r>
                            <m:r>
                              <a:rPr lang="es-MX" sz="1200" b="0" i="1">
                                <a:solidFill>
                                  <a:schemeClr val="accent6">
                                    <a:lumMod val="75000"/>
                                  </a:schemeClr>
                                </a:solidFill>
                                <a:latin typeface="Cambria Math" panose="02040503050406030204" pitchFamily="18" charset="0"/>
                                <a:ea typeface="Tahoma" panose="020B0604030504040204" pitchFamily="34" charset="0"/>
                                <a:cs typeface="Tahoma" panose="020B0604030504040204" pitchFamily="34" charset="0"/>
                              </a:rPr>
                              <m:t> </m:t>
                            </m:r>
                            <m:sSub>
                              <m:sSubPr>
                                <m:ctrlPr>
                                  <a:rPr lang="es-MX" sz="1200" b="0" i="1">
                                    <a:latin typeface="Cambria Math" panose="02040503050406030204" pitchFamily="18" charset="0"/>
                                  </a:rPr>
                                </m:ctrlPr>
                              </m:sSubPr>
                              <m:e>
                                <m:r>
                                  <m:rPr>
                                    <m:nor/>
                                  </m:rPr>
                                  <a:rPr lang="es-MX" sz="1200" b="0" i="0">
                                    <a:latin typeface="Tahoma" panose="020B0604030504040204" pitchFamily="34" charset="0"/>
                                    <a:ea typeface="Tahoma" panose="020B0604030504040204" pitchFamily="34" charset="0"/>
                                    <a:cs typeface="Tahoma" panose="020B0604030504040204" pitchFamily="34" charset="0"/>
                                  </a:rPr>
                                  <m:t>r</m:t>
                                </m:r>
                              </m:e>
                              <m:sub>
                                <m:r>
                                  <m:rPr>
                                    <m:nor/>
                                  </m:rPr>
                                  <a:rPr lang="es-MX" sz="1200" b="0" i="0">
                                    <a:latin typeface="Tahoma" panose="020B0604030504040204" pitchFamily="34" charset="0"/>
                                    <a:ea typeface="Tahoma" panose="020B0604030504040204" pitchFamily="34" charset="0"/>
                                    <a:cs typeface="Tahoma" panose="020B0604030504040204" pitchFamily="34" charset="0"/>
                                  </a:rPr>
                                  <m:t>f</m:t>
                                </m:r>
                              </m:sub>
                            </m:sSub>
                          </m:e>
                        </m:d>
                        <m:r>
                          <m:rPr>
                            <m:nor/>
                          </m:rPr>
                          <a:rPr lang="es-MX" sz="1200" b="0" i="0">
                            <a:latin typeface="Tahoma" panose="020B0604030504040204" pitchFamily="34" charset="0"/>
                            <a:ea typeface="Tahoma" panose="020B0604030504040204" pitchFamily="34" charset="0"/>
                            <a:cs typeface="Tahoma" panose="020B0604030504040204" pitchFamily="34" charset="0"/>
                          </a:rPr>
                          <m:t>T</m:t>
                        </m:r>
                      </m:sup>
                    </m:sSup>
                  </m:oMath>
                </m:oMathPara>
              </a14:m>
              <a:endParaRPr lang="es-CO" sz="12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2" name="CuadroTexto 19">
              <a:extLst>
                <a:ext uri="{FF2B5EF4-FFF2-40B4-BE49-F238E27FC236}">
                  <a16:creationId xmlns:a16="http://schemas.microsoft.com/office/drawing/2014/main" id="{B64747E2-8851-4870-B6F0-1BBB23368787}"/>
                </a:ext>
              </a:extLst>
            </xdr:cNvPr>
            <xdr:cNvSpPr txBox="1"/>
          </xdr:nvSpPr>
          <xdr:spPr>
            <a:xfrm>
              <a:off x="4348843" y="5252357"/>
              <a:ext cx="1432342" cy="300595"/>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200" b="0" i="0">
                  <a:latin typeface="Cambria Math" panose="02040503050406030204" pitchFamily="18" charset="0"/>
                  <a:ea typeface="Tahoma" panose="020B0604030504040204" pitchFamily="34" charset="0"/>
                  <a:cs typeface="Tahoma" panose="020B0604030504040204" pitchFamily="34" charset="0"/>
                </a:rPr>
                <a:t>"K =" </a:t>
              </a:r>
              <a:r>
                <a:rPr lang="es-MX" sz="1200" b="0" i="0">
                  <a:latin typeface="Cambria Math" panose="02040503050406030204" pitchFamily="18" charset="0"/>
                </a:rPr>
                <a:t>〖" </a:t>
              </a:r>
              <a:r>
                <a:rPr lang="es-MX" sz="1200" b="0" i="0">
                  <a:latin typeface="Tahoma" panose="020B0604030504040204" pitchFamily="34" charset="0"/>
                  <a:ea typeface="Tahoma" panose="020B0604030504040204" pitchFamily="34" charset="0"/>
                  <a:cs typeface="Tahoma" panose="020B0604030504040204" pitchFamily="34" charset="0"/>
                </a:rPr>
                <a:t>S</a:t>
              </a:r>
              <a:r>
                <a:rPr lang="es-MX" sz="1200" b="0" i="0">
                  <a:latin typeface="Cambria Math" panose="02040503050406030204" pitchFamily="18" charset="0"/>
                  <a:ea typeface="Tahoma" panose="020B0604030504040204" pitchFamily="34" charset="0"/>
                  <a:cs typeface="Tahoma" panose="020B0604030504040204" pitchFamily="34" charset="0"/>
                </a:rPr>
                <a:t>" 〗_"</a:t>
              </a:r>
              <a:r>
                <a:rPr lang="es-MX" sz="1200" b="0" i="0">
                  <a:latin typeface="Tahoma" panose="020B0604030504040204" pitchFamily="34" charset="0"/>
                  <a:ea typeface="Tahoma" panose="020B0604030504040204" pitchFamily="34" charset="0"/>
                  <a:cs typeface="Tahoma" panose="020B0604030504040204" pitchFamily="34" charset="0"/>
                </a:rPr>
                <a:t>0</a:t>
              </a:r>
              <a:r>
                <a:rPr lang="es-MX" sz="1200" b="0" i="0">
                  <a:latin typeface="Cambria Math" panose="02040503050406030204" pitchFamily="18" charset="0"/>
                  <a:ea typeface="Tahoma" panose="020B0604030504040204" pitchFamily="34" charset="0"/>
                  <a:cs typeface="Tahoma" panose="020B0604030504040204" pitchFamily="34" charset="0"/>
                </a:rPr>
                <a:t>"  </a:t>
              </a:r>
              <a:r>
                <a:rPr lang="es-MX" sz="1200" b="0" i="0">
                  <a:latin typeface="Tahoma" panose="020B0604030504040204" pitchFamily="34" charset="0"/>
                  <a:ea typeface="Tahoma" panose="020B0604030504040204" pitchFamily="34" charset="0"/>
                  <a:cs typeface="Tahoma" panose="020B0604030504040204" pitchFamily="34" charset="0"/>
                </a:rPr>
                <a:t>"e</a:t>
              </a:r>
              <a:r>
                <a:rPr lang="es-MX" sz="1200" b="0" i="0">
                  <a:latin typeface="Cambria Math" panose="02040503050406030204" pitchFamily="18" charset="0"/>
                  <a:ea typeface="Tahoma" panose="020B0604030504040204" pitchFamily="34" charset="0"/>
                  <a:cs typeface="Tahoma" panose="020B0604030504040204" pitchFamily="34" charset="0"/>
                </a:rPr>
                <a:t>" ^(</a:t>
              </a:r>
              <a:r>
                <a:rPr lang="es-CO" sz="1200" b="0" i="0">
                  <a:latin typeface="Cambria Math" panose="02040503050406030204" pitchFamily="18" charset="0"/>
                  <a:ea typeface="Tahoma" panose="020B0604030504040204" pitchFamily="34" charset="0"/>
                  <a:cs typeface="Tahoma" panose="020B0604030504040204" pitchFamily="34" charset="0"/>
                </a:rPr>
                <a:t>"</a:t>
              </a:r>
              <a:r>
                <a:rPr lang="es-CO" sz="1200" i="0">
                  <a:latin typeface="Tahoma" panose="020B0604030504040204" pitchFamily="34" charset="0"/>
                  <a:ea typeface="Tahoma" panose="020B0604030504040204" pitchFamily="34" charset="0"/>
                  <a:cs typeface="Tahoma" panose="020B0604030504040204" pitchFamily="34" charset="0"/>
                </a:rPr>
                <a:t>r</a:t>
              </a:r>
              <a:r>
                <a:rPr lang="es-CO" sz="1200" i="0" baseline="-25000">
                  <a:latin typeface="Tahoma" panose="020B0604030504040204" pitchFamily="34" charset="0"/>
                  <a:ea typeface="Tahoma" panose="020B0604030504040204" pitchFamily="34" charset="0"/>
                  <a:cs typeface="Tahoma" panose="020B0604030504040204" pitchFamily="34" charset="0"/>
                </a:rPr>
                <a:t>d</a:t>
              </a:r>
              <a:r>
                <a:rPr lang="es-MX" sz="1200" b="0" i="0" baseline="-25000">
                  <a:latin typeface="Cambria Math" panose="02040503050406030204" pitchFamily="18" charset="0"/>
                  <a:ea typeface="Tahoma" panose="020B0604030504040204" pitchFamily="34" charset="0"/>
                  <a:cs typeface="Tahoma" panose="020B0604030504040204" pitchFamily="34" charset="0"/>
                </a:rPr>
                <a:t>"  </a:t>
              </a:r>
              <a:r>
                <a:rPr lang="es-MX" sz="1200" i="0">
                  <a:solidFill>
                    <a:schemeClr val="tx1"/>
                  </a:solidFill>
                  <a:latin typeface="Cambria Math" panose="02040503050406030204" pitchFamily="18" charset="0"/>
                  <a:ea typeface="Tahoma" panose="020B0604030504040204" pitchFamily="34" charset="0"/>
                  <a:cs typeface="Tahoma" panose="020B0604030504040204" pitchFamily="34" charset="0"/>
                </a:rPr>
                <a:t>−</a:t>
              </a:r>
              <a:r>
                <a:rPr lang="es-MX" sz="1200" b="0" i="0">
                  <a:solidFill>
                    <a:schemeClr val="accent6">
                      <a:lumMod val="75000"/>
                    </a:schemeClr>
                  </a:solidFill>
                  <a:latin typeface="Cambria Math" panose="02040503050406030204" pitchFamily="18" charset="0"/>
                  <a:ea typeface="Tahoma" panose="020B0604030504040204" pitchFamily="34" charset="0"/>
                  <a:cs typeface="Tahoma" panose="020B0604030504040204" pitchFamily="34" charset="0"/>
                </a:rPr>
                <a:t> "</a:t>
              </a:r>
              <a:r>
                <a:rPr lang="es-MX" sz="1200" b="0" i="0">
                  <a:latin typeface="Tahoma" panose="020B0604030504040204" pitchFamily="34" charset="0"/>
                  <a:ea typeface="Tahoma" panose="020B0604030504040204" pitchFamily="34" charset="0"/>
                  <a:cs typeface="Tahoma" panose="020B0604030504040204" pitchFamily="34" charset="0"/>
                </a:rPr>
                <a:t>r</a:t>
              </a:r>
              <a:r>
                <a:rPr lang="es-MX" sz="1200" b="0" i="0">
                  <a:latin typeface="Cambria Math" panose="02040503050406030204" pitchFamily="18" charset="0"/>
                  <a:ea typeface="Tahoma" panose="020B0604030504040204" pitchFamily="34" charset="0"/>
                  <a:cs typeface="Tahoma" panose="020B0604030504040204" pitchFamily="34" charset="0"/>
                </a:rPr>
                <a:t>" _"</a:t>
              </a:r>
              <a:r>
                <a:rPr lang="es-MX" sz="1200" b="0" i="0">
                  <a:latin typeface="Tahoma" panose="020B0604030504040204" pitchFamily="34" charset="0"/>
                  <a:ea typeface="Tahoma" panose="020B0604030504040204" pitchFamily="34" charset="0"/>
                  <a:cs typeface="Tahoma" panose="020B0604030504040204" pitchFamily="34" charset="0"/>
                </a:rPr>
                <a:t>f</a:t>
              </a:r>
              <a:r>
                <a:rPr lang="es-MX" sz="1200" b="0" i="0">
                  <a:latin typeface="Cambria Math" panose="02040503050406030204" pitchFamily="18" charset="0"/>
                  <a:ea typeface="Tahoma" panose="020B0604030504040204" pitchFamily="34" charset="0"/>
                  <a:cs typeface="Tahoma" panose="020B0604030504040204" pitchFamily="34" charset="0"/>
                </a:rPr>
                <a:t>"  )"</a:t>
              </a:r>
              <a:r>
                <a:rPr lang="es-MX" sz="1200" b="0" i="0">
                  <a:latin typeface="Tahoma" panose="020B0604030504040204" pitchFamily="34" charset="0"/>
                  <a:ea typeface="Tahoma" panose="020B0604030504040204" pitchFamily="34" charset="0"/>
                  <a:cs typeface="Tahoma" panose="020B0604030504040204" pitchFamily="34" charset="0"/>
                </a:rPr>
                <a:t>T</a:t>
              </a:r>
              <a:r>
                <a:rPr lang="es-MX" sz="1200" b="0" i="0">
                  <a:latin typeface="Cambria Math" panose="02040503050406030204" pitchFamily="18" charset="0"/>
                  <a:ea typeface="Tahoma" panose="020B0604030504040204" pitchFamily="34" charset="0"/>
                  <a:cs typeface="Tahoma" panose="020B0604030504040204" pitchFamily="34" charset="0"/>
                </a:rPr>
                <a:t>" </a:t>
              </a:r>
              <a:endParaRPr lang="es-CO" sz="12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160193</xdr:colOff>
      <xdr:row>28</xdr:row>
      <xdr:rowOff>148145</xdr:rowOff>
    </xdr:from>
    <xdr:to>
      <xdr:col>7</xdr:col>
      <xdr:colOff>253320</xdr:colOff>
      <xdr:row>31</xdr:row>
      <xdr:rowOff>6259</xdr:rowOff>
    </xdr:to>
    <mc:AlternateContent xmlns:mc="http://schemas.openxmlformats.org/markup-compatibility/2006" xmlns:a14="http://schemas.microsoft.com/office/drawing/2010/main">
      <mc:Choice Requires="a14">
        <xdr:sp macro="" textlink="">
          <xdr:nvSpPr>
            <xdr:cNvPr id="2" name="CuadroTexto 16">
              <a:extLst>
                <a:ext uri="{FF2B5EF4-FFF2-40B4-BE49-F238E27FC236}">
                  <a16:creationId xmlns:a16="http://schemas.microsoft.com/office/drawing/2014/main" id="{8F67A922-E30B-41D5-A11D-601D66D50F3A}"/>
                </a:ext>
              </a:extLst>
            </xdr:cNvPr>
            <xdr:cNvSpPr txBox="1"/>
          </xdr:nvSpPr>
          <xdr:spPr>
            <a:xfrm>
              <a:off x="6130636" y="5287315"/>
              <a:ext cx="1188502" cy="403637"/>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200" i="1">
                        <a:latin typeface="Cambria Math" panose="02040503050406030204" pitchFamily="18" charset="0"/>
                      </a:rPr>
                      <m:t>𝑆</m:t>
                    </m:r>
                    <m:r>
                      <a:rPr lang="es-MX" sz="1200" b="0" i="1">
                        <a:latin typeface="Cambria Math" panose="02040503050406030204" pitchFamily="18" charset="0"/>
                      </a:rPr>
                      <m:t>=</m:t>
                    </m:r>
                    <m:f>
                      <m:fPr>
                        <m:ctrlPr>
                          <a:rPr lang="es-MX" sz="1200" b="0" i="1">
                            <a:latin typeface="Cambria Math" panose="02040503050406030204" pitchFamily="18" charset="0"/>
                          </a:rPr>
                        </m:ctrlPr>
                      </m:fPr>
                      <m:num>
                        <m:d>
                          <m:dPr>
                            <m:ctrlPr>
                              <a:rPr lang="es-MX" sz="1200" i="1">
                                <a:latin typeface="Cambria Math" panose="02040503050406030204" pitchFamily="18" charset="0"/>
                              </a:rPr>
                            </m:ctrlPr>
                          </m:dPr>
                          <m:e>
                            <m:r>
                              <a:rPr lang="es-MX" sz="1200" i="1">
                                <a:latin typeface="Cambria Math" panose="02040503050406030204" pitchFamily="18" charset="0"/>
                              </a:rPr>
                              <m:t>1</m:t>
                            </m:r>
                            <m:r>
                              <a:rPr lang="es-MX" sz="1200" b="0" i="1">
                                <a:latin typeface="Cambria Math" panose="02040503050406030204" pitchFamily="18" charset="0"/>
                              </a:rPr>
                              <m:t>−</m:t>
                            </m:r>
                            <m:sSub>
                              <m:sSubPr>
                                <m:ctrlPr>
                                  <a:rPr lang="es-MX" sz="1200" i="1">
                                    <a:latin typeface="Cambria Math" panose="02040503050406030204" pitchFamily="18" charset="0"/>
                                  </a:rPr>
                                </m:ctrlPr>
                              </m:sSubPr>
                              <m:e>
                                <m:r>
                                  <a:rPr lang="es-MX" sz="1200" i="1">
                                    <a:latin typeface="Cambria Math" panose="02040503050406030204" pitchFamily="18" charset="0"/>
                                  </a:rPr>
                                  <m:t>𝐹𝐷</m:t>
                                </m:r>
                              </m:e>
                              <m:sub>
                                <m:r>
                                  <a:rPr lang="es-MX" sz="1200" i="1">
                                    <a:latin typeface="Cambria Math" panose="02040503050406030204" pitchFamily="18" charset="0"/>
                                  </a:rPr>
                                  <m:t>𝑇</m:t>
                                </m:r>
                              </m:sub>
                            </m:sSub>
                          </m:e>
                        </m:d>
                      </m:num>
                      <m:den>
                        <m:nary>
                          <m:naryPr>
                            <m:chr m:val="∑"/>
                            <m:ctrlPr>
                              <a:rPr lang="es-MX" sz="1200" b="0" i="1">
                                <a:latin typeface="Cambria Math" panose="02040503050406030204" pitchFamily="18" charset="0"/>
                              </a:rPr>
                            </m:ctrlPr>
                          </m:naryPr>
                          <m:sub>
                            <m:r>
                              <m:rPr>
                                <m:brk m:alnAt="23"/>
                              </m:rPr>
                              <a:rPr lang="es-MX" sz="1200" b="0" i="1">
                                <a:latin typeface="Cambria Math" panose="02040503050406030204" pitchFamily="18" charset="0"/>
                              </a:rPr>
                              <m:t>𝑡</m:t>
                            </m:r>
                            <m:r>
                              <a:rPr lang="es-MX" sz="1200" b="0" i="1">
                                <a:latin typeface="Cambria Math" panose="02040503050406030204" pitchFamily="18" charset="0"/>
                              </a:rPr>
                              <m:t>=1</m:t>
                            </m:r>
                          </m:sub>
                          <m:sup>
                            <m:r>
                              <a:rPr lang="es-MX" sz="1200" b="0" i="1">
                                <a:latin typeface="Cambria Math" panose="02040503050406030204" pitchFamily="18" charset="0"/>
                              </a:rPr>
                              <m:t>𝑇</m:t>
                            </m:r>
                          </m:sup>
                          <m:e>
                            <m:sSub>
                              <m:sSubPr>
                                <m:ctrlPr>
                                  <a:rPr lang="es-MX" sz="1200" b="0" i="1">
                                    <a:latin typeface="Cambria Math" panose="02040503050406030204" pitchFamily="18" charset="0"/>
                                  </a:rPr>
                                </m:ctrlPr>
                              </m:sSubPr>
                              <m:e>
                                <m:r>
                                  <a:rPr lang="es-MX" sz="1200" b="0" i="1">
                                    <a:latin typeface="Cambria Math" panose="02040503050406030204" pitchFamily="18" charset="0"/>
                                  </a:rPr>
                                  <m:t>𝐹𝐷</m:t>
                                </m:r>
                              </m:e>
                              <m:sub>
                                <m:r>
                                  <a:rPr lang="es-MX" sz="1200" b="0" i="1">
                                    <a:latin typeface="Cambria Math" panose="02040503050406030204" pitchFamily="18" charset="0"/>
                                  </a:rPr>
                                  <m:t>𝑡</m:t>
                                </m:r>
                              </m:sub>
                            </m:sSub>
                          </m:e>
                        </m:nary>
                      </m:den>
                    </m:f>
                  </m:oMath>
                </m:oMathPara>
              </a14:m>
              <a:endParaRPr lang="es-CO" sz="1200"/>
            </a:p>
          </xdr:txBody>
        </xdr:sp>
      </mc:Choice>
      <mc:Fallback xmlns="">
        <xdr:sp macro="" textlink="">
          <xdr:nvSpPr>
            <xdr:cNvPr id="2" name="CuadroTexto 16">
              <a:extLst>
                <a:ext uri="{FF2B5EF4-FFF2-40B4-BE49-F238E27FC236}">
                  <a16:creationId xmlns:a16="http://schemas.microsoft.com/office/drawing/2014/main" id="{8F67A922-E30B-41D5-A11D-601D66D50F3A}"/>
                </a:ext>
              </a:extLst>
            </xdr:cNvPr>
            <xdr:cNvSpPr txBox="1"/>
          </xdr:nvSpPr>
          <xdr:spPr>
            <a:xfrm>
              <a:off x="6130636" y="5287315"/>
              <a:ext cx="1188502" cy="403637"/>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200" i="0">
                  <a:latin typeface="Cambria Math" panose="02040503050406030204" pitchFamily="18" charset="0"/>
                </a:rPr>
                <a:t>𝑆</a:t>
              </a:r>
              <a:r>
                <a:rPr lang="es-MX" sz="1200" b="0" i="0">
                  <a:latin typeface="Cambria Math" panose="02040503050406030204" pitchFamily="18" charset="0"/>
                </a:rPr>
                <a:t>=((</a:t>
              </a:r>
              <a:r>
                <a:rPr lang="es-MX" sz="1200" i="0">
                  <a:latin typeface="Cambria Math" panose="02040503050406030204" pitchFamily="18" charset="0"/>
                </a:rPr>
                <a:t>1</a:t>
              </a:r>
              <a:r>
                <a:rPr lang="es-MX" sz="1200" b="0" i="0">
                  <a:latin typeface="Cambria Math" panose="02040503050406030204" pitchFamily="18" charset="0"/>
                </a:rPr>
                <a:t>−〖</a:t>
              </a:r>
              <a:r>
                <a:rPr lang="es-MX" sz="1200" i="0">
                  <a:latin typeface="Cambria Math" panose="02040503050406030204" pitchFamily="18" charset="0"/>
                </a:rPr>
                <a:t>𝐹𝐷〗_𝑇 )</a:t>
              </a:r>
              <a:r>
                <a:rPr lang="es-MX" sz="1200" b="0" i="0">
                  <a:latin typeface="Cambria Math" panose="02040503050406030204" pitchFamily="18" charset="0"/>
                </a:rPr>
                <a:t>)/(∑_(𝑡=1)^𝑇▒〖𝐹𝐷〗_𝑡 )</a:t>
              </a:r>
              <a:endParaRPr lang="es-CO" sz="1200"/>
            </a:p>
          </xdr:txBody>
        </xdr:sp>
      </mc:Fallback>
    </mc:AlternateContent>
    <xdr:clientData/>
  </xdr:twoCellAnchor>
  <xdr:twoCellAnchor>
    <xdr:from>
      <xdr:col>5</xdr:col>
      <xdr:colOff>315684</xdr:colOff>
      <xdr:row>44</xdr:row>
      <xdr:rowOff>81644</xdr:rowOff>
    </xdr:from>
    <xdr:to>
      <xdr:col>6</xdr:col>
      <xdr:colOff>892474</xdr:colOff>
      <xdr:row>47</xdr:row>
      <xdr:rowOff>159508</xdr:rowOff>
    </xdr:to>
    <mc:AlternateContent xmlns:mc="http://schemas.openxmlformats.org/markup-compatibility/2006" xmlns:a14="http://schemas.microsoft.com/office/drawing/2010/main">
      <mc:Choice Requires="a14">
        <xdr:sp macro="" textlink="">
          <xdr:nvSpPr>
            <xdr:cNvPr id="6" name="CuadroTexto 13">
              <a:extLst>
                <a:ext uri="{FF2B5EF4-FFF2-40B4-BE49-F238E27FC236}">
                  <a16:creationId xmlns:a16="http://schemas.microsoft.com/office/drawing/2014/main" id="{3D016FE6-E4D8-4936-A48B-00BC6D9A5D5A}"/>
                </a:ext>
              </a:extLst>
            </xdr:cNvPr>
            <xdr:cNvSpPr txBox="1"/>
          </xdr:nvSpPr>
          <xdr:spPr>
            <a:xfrm>
              <a:off x="5056413" y="7854044"/>
              <a:ext cx="1627261" cy="616707"/>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200" b="0" i="0">
                        <a:latin typeface="Tahoma" panose="020B0604030504040204" pitchFamily="34" charset="0"/>
                        <a:ea typeface="Tahoma" panose="020B0604030504040204" pitchFamily="34" charset="0"/>
                        <a:cs typeface="Tahoma" panose="020B0604030504040204" pitchFamily="34" charset="0"/>
                      </a:rPr>
                      <m:t>K</m:t>
                    </m:r>
                    <m:r>
                      <m:rPr>
                        <m:nor/>
                      </m:rPr>
                      <a:rPr lang="es-MX" sz="1200" b="0" i="0">
                        <a:latin typeface="Tahoma" panose="020B0604030504040204" pitchFamily="34" charset="0"/>
                        <a:ea typeface="Tahoma" panose="020B0604030504040204" pitchFamily="34" charset="0"/>
                        <a:cs typeface="Tahoma" panose="020B0604030504040204" pitchFamily="34" charset="0"/>
                      </a:rPr>
                      <m:t> =</m:t>
                    </m:r>
                    <m:sSub>
                      <m:sSubPr>
                        <m:ctrlPr>
                          <a:rPr lang="es-MX" sz="1200" b="0" i="1">
                            <a:latin typeface="Cambria Math" panose="02040503050406030204" pitchFamily="18" charset="0"/>
                          </a:rPr>
                        </m:ctrlPr>
                      </m:sSubPr>
                      <m:e>
                        <m:r>
                          <m:rPr>
                            <m:nor/>
                          </m:rPr>
                          <a:rPr lang="es-MX" sz="1200" b="0" i="0">
                            <a:latin typeface="Cambria Math" panose="02040503050406030204" pitchFamily="18" charset="0"/>
                          </a:rPr>
                          <m:t> </m:t>
                        </m:r>
                        <m:r>
                          <m:rPr>
                            <m:nor/>
                          </m:rPr>
                          <a:rPr lang="es-MX" sz="1200" b="0" i="0">
                            <a:latin typeface="Tahoma" panose="020B0604030504040204" pitchFamily="34" charset="0"/>
                            <a:ea typeface="Tahoma" panose="020B0604030504040204" pitchFamily="34" charset="0"/>
                            <a:cs typeface="Tahoma" panose="020B0604030504040204" pitchFamily="34" charset="0"/>
                          </a:rPr>
                          <m:t>S</m:t>
                        </m:r>
                      </m:e>
                      <m:sub>
                        <m:r>
                          <m:rPr>
                            <m:nor/>
                          </m:rPr>
                          <a:rPr lang="es-MX" sz="1200" b="0" i="0">
                            <a:latin typeface="Tahoma" panose="020B0604030504040204" pitchFamily="34" charset="0"/>
                            <a:ea typeface="Tahoma" panose="020B0604030504040204" pitchFamily="34" charset="0"/>
                            <a:cs typeface="Tahoma" panose="020B0604030504040204" pitchFamily="34" charset="0"/>
                          </a:rPr>
                          <m:t>0</m:t>
                        </m:r>
                      </m:sub>
                    </m:sSub>
                    <m:d>
                      <m:dPr>
                        <m:begChr m:val="["/>
                        <m:endChr m:val="]"/>
                        <m:ctrlPr>
                          <a:rPr lang="es-MX" sz="1200" i="1">
                            <a:latin typeface="Cambria Math" panose="02040503050406030204" pitchFamily="18" charset="0"/>
                          </a:rPr>
                        </m:ctrlPr>
                      </m:dPr>
                      <m:e>
                        <m:f>
                          <m:fPr>
                            <m:ctrlPr>
                              <a:rPr lang="es-MX" sz="1200" i="1">
                                <a:latin typeface="Cambria Math" panose="02040503050406030204" pitchFamily="18" charset="0"/>
                              </a:rPr>
                            </m:ctrlPr>
                          </m:fPr>
                          <m:num>
                            <m:r>
                              <m:rPr>
                                <m:nor/>
                              </m:rPr>
                              <a:rPr lang="es-MX" sz="1200">
                                <a:latin typeface="Tahoma" panose="020B0604030504040204" pitchFamily="34" charset="0"/>
                                <a:ea typeface="Tahoma" panose="020B0604030504040204" pitchFamily="34" charset="0"/>
                                <a:cs typeface="Tahoma" panose="020B0604030504040204" pitchFamily="34" charset="0"/>
                              </a:rPr>
                              <m:t>1 + </m:t>
                            </m:r>
                            <m:r>
                              <m:rPr>
                                <m:nor/>
                              </m:rPr>
                              <a:rPr lang="es-CO" sz="1200">
                                <a:latin typeface="Tahoma" panose="020B0604030504040204" pitchFamily="34" charset="0"/>
                                <a:ea typeface="Tahoma" panose="020B0604030504040204" pitchFamily="34" charset="0"/>
                                <a:cs typeface="Tahoma" panose="020B0604030504040204" pitchFamily="34" charset="0"/>
                              </a:rPr>
                              <m:t>r</m:t>
                            </m:r>
                            <m:r>
                              <m:rPr>
                                <m:nor/>
                              </m:rPr>
                              <a:rPr lang="es-CO" sz="1200" baseline="-25000">
                                <a:latin typeface="Tahoma" panose="020B0604030504040204" pitchFamily="34" charset="0"/>
                                <a:ea typeface="Tahoma" panose="020B0604030504040204" pitchFamily="34" charset="0"/>
                                <a:cs typeface="Tahoma" panose="020B0604030504040204" pitchFamily="34" charset="0"/>
                              </a:rPr>
                              <m:t>d</m:t>
                            </m:r>
                            <m:f>
                              <m:fPr>
                                <m:ctrlPr>
                                  <a:rPr lang="es-MX" sz="1200" i="1">
                                    <a:latin typeface="Cambria Math" panose="02040503050406030204" pitchFamily="18" charset="0"/>
                                  </a:rPr>
                                </m:ctrlPr>
                              </m:fPr>
                              <m:num>
                                <m:r>
                                  <a:rPr lang="es-MX" sz="1200" b="0" i="1">
                                    <a:latin typeface="Cambria Math" panose="02040503050406030204" pitchFamily="18" charset="0"/>
                                  </a:rPr>
                                  <m:t>𝑇</m:t>
                                </m:r>
                              </m:num>
                              <m:den>
                                <m:r>
                                  <a:rPr lang="es-MX" sz="1200" i="1">
                                    <a:latin typeface="Cambria Math" panose="02040503050406030204" pitchFamily="18" charset="0"/>
                                  </a:rPr>
                                  <m:t>𝑏𝑎𝑠𝑒</m:t>
                                </m:r>
                              </m:den>
                            </m:f>
                          </m:num>
                          <m:den>
                            <m:r>
                              <m:rPr>
                                <m:nor/>
                              </m:rPr>
                              <a:rPr lang="es-MX" sz="1200">
                                <a:latin typeface="Tahoma" panose="020B0604030504040204" pitchFamily="34" charset="0"/>
                                <a:ea typeface="Tahoma" panose="020B0604030504040204" pitchFamily="34" charset="0"/>
                                <a:cs typeface="Tahoma" panose="020B0604030504040204" pitchFamily="34" charset="0"/>
                              </a:rPr>
                              <m:t>1 +</m:t>
                            </m:r>
                            <m:sSub>
                              <m:sSubPr>
                                <m:ctrlPr>
                                  <a:rPr lang="es-MX" sz="1200" i="1">
                                    <a:latin typeface="Cambria Math" panose="02040503050406030204" pitchFamily="18" charset="0"/>
                                  </a:rPr>
                                </m:ctrlPr>
                              </m:sSubPr>
                              <m:e>
                                <m:r>
                                  <m:rPr>
                                    <m:nor/>
                                  </m:rPr>
                                  <a:rPr lang="es-MX" sz="1200">
                                    <a:latin typeface="Tahoma" panose="020B0604030504040204" pitchFamily="34" charset="0"/>
                                    <a:ea typeface="Tahoma" panose="020B0604030504040204" pitchFamily="34" charset="0"/>
                                    <a:cs typeface="Tahoma" panose="020B0604030504040204" pitchFamily="34" charset="0"/>
                                  </a:rPr>
                                  <m:t> </m:t>
                                </m:r>
                                <m:r>
                                  <m:rPr>
                                    <m:nor/>
                                  </m:rPr>
                                  <a:rPr lang="es-MX" sz="1200">
                                    <a:latin typeface="Tahoma" panose="020B0604030504040204" pitchFamily="34" charset="0"/>
                                    <a:ea typeface="Tahoma" panose="020B0604030504040204" pitchFamily="34" charset="0"/>
                                    <a:cs typeface="Tahoma" panose="020B0604030504040204" pitchFamily="34" charset="0"/>
                                  </a:rPr>
                                  <m:t>r</m:t>
                                </m:r>
                              </m:e>
                              <m:sub>
                                <m:r>
                                  <m:rPr>
                                    <m:nor/>
                                  </m:rPr>
                                  <a:rPr lang="es-MX" sz="1200">
                                    <a:latin typeface="Tahoma" panose="020B0604030504040204" pitchFamily="34" charset="0"/>
                                    <a:ea typeface="Tahoma" panose="020B0604030504040204" pitchFamily="34" charset="0"/>
                                    <a:cs typeface="Tahoma" panose="020B0604030504040204" pitchFamily="34" charset="0"/>
                                  </a:rPr>
                                  <m:t>f</m:t>
                                </m:r>
                              </m:sub>
                            </m:sSub>
                            <m:f>
                              <m:fPr>
                                <m:ctrlPr>
                                  <a:rPr lang="es-MX" sz="1200" i="1">
                                    <a:latin typeface="Cambria Math" panose="02040503050406030204" pitchFamily="18" charset="0"/>
                                  </a:rPr>
                                </m:ctrlPr>
                              </m:fPr>
                              <m:num>
                                <m:r>
                                  <a:rPr lang="es-MX" sz="1200" i="1">
                                    <a:latin typeface="Cambria Math" panose="02040503050406030204" pitchFamily="18" charset="0"/>
                                  </a:rPr>
                                  <m:t>𝑇</m:t>
                                </m:r>
                              </m:num>
                              <m:den>
                                <m:r>
                                  <a:rPr lang="es-MX" sz="1200" i="1">
                                    <a:latin typeface="Cambria Math" panose="02040503050406030204" pitchFamily="18" charset="0"/>
                                  </a:rPr>
                                  <m:t>𝑏𝑎𝑠𝑒</m:t>
                                </m:r>
                              </m:den>
                            </m:f>
                          </m:den>
                        </m:f>
                      </m:e>
                    </m:d>
                  </m:oMath>
                </m:oMathPara>
              </a14:m>
              <a:endParaRPr lang="es-CO" sz="12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6" name="CuadroTexto 13">
              <a:extLst>
                <a:ext uri="{FF2B5EF4-FFF2-40B4-BE49-F238E27FC236}">
                  <a16:creationId xmlns:a16="http://schemas.microsoft.com/office/drawing/2014/main" id="{3D016FE6-E4D8-4936-A48B-00BC6D9A5D5A}"/>
                </a:ext>
              </a:extLst>
            </xdr:cNvPr>
            <xdr:cNvSpPr txBox="1"/>
          </xdr:nvSpPr>
          <xdr:spPr>
            <a:xfrm>
              <a:off x="5056413" y="7854044"/>
              <a:ext cx="1627261" cy="616707"/>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200" b="0" i="0">
                  <a:latin typeface="Cambria Math" panose="02040503050406030204" pitchFamily="18" charset="0"/>
                  <a:ea typeface="Tahoma" panose="020B0604030504040204" pitchFamily="34" charset="0"/>
                  <a:cs typeface="Tahoma" panose="020B0604030504040204" pitchFamily="34" charset="0"/>
                </a:rPr>
                <a:t>"K =" </a:t>
              </a:r>
              <a:r>
                <a:rPr lang="es-MX" sz="1200" b="0" i="0">
                  <a:latin typeface="Cambria Math" panose="02040503050406030204" pitchFamily="18" charset="0"/>
                </a:rPr>
                <a:t>〖" </a:t>
              </a:r>
              <a:r>
                <a:rPr lang="es-MX" sz="1200" b="0" i="0">
                  <a:latin typeface="Tahoma" panose="020B0604030504040204" pitchFamily="34" charset="0"/>
                  <a:ea typeface="Tahoma" panose="020B0604030504040204" pitchFamily="34" charset="0"/>
                  <a:cs typeface="Tahoma" panose="020B0604030504040204" pitchFamily="34" charset="0"/>
                </a:rPr>
                <a:t>S</a:t>
              </a:r>
              <a:r>
                <a:rPr lang="es-MX" sz="1200" b="0" i="0">
                  <a:latin typeface="Cambria Math" panose="02040503050406030204" pitchFamily="18" charset="0"/>
                  <a:ea typeface="Tahoma" panose="020B0604030504040204" pitchFamily="34" charset="0"/>
                  <a:cs typeface="Tahoma" panose="020B0604030504040204" pitchFamily="34" charset="0"/>
                </a:rPr>
                <a:t>" 〗_"</a:t>
              </a:r>
              <a:r>
                <a:rPr lang="es-MX" sz="1200" b="0" i="0">
                  <a:latin typeface="Tahoma" panose="020B0604030504040204" pitchFamily="34" charset="0"/>
                  <a:ea typeface="Tahoma" panose="020B0604030504040204" pitchFamily="34" charset="0"/>
                  <a:cs typeface="Tahoma" panose="020B0604030504040204" pitchFamily="34" charset="0"/>
                </a:rPr>
                <a:t>0</a:t>
              </a:r>
              <a:r>
                <a:rPr lang="es-MX" sz="1200" b="0" i="0">
                  <a:latin typeface="Cambria Math" panose="02040503050406030204" pitchFamily="18" charset="0"/>
                  <a:ea typeface="Tahoma" panose="020B0604030504040204" pitchFamily="34" charset="0"/>
                  <a:cs typeface="Tahoma" panose="020B0604030504040204" pitchFamily="34" charset="0"/>
                </a:rPr>
                <a:t>"  </a:t>
              </a:r>
              <a:r>
                <a:rPr lang="es-MX" sz="1200" i="0">
                  <a:latin typeface="Cambria Math" panose="02040503050406030204" pitchFamily="18" charset="0"/>
                </a:rPr>
                <a:t>[("</a:t>
              </a:r>
              <a:r>
                <a:rPr lang="es-MX" sz="1200" i="0">
                  <a:latin typeface="Tahoma" panose="020B0604030504040204" pitchFamily="34" charset="0"/>
                  <a:ea typeface="Tahoma" panose="020B0604030504040204" pitchFamily="34" charset="0"/>
                  <a:cs typeface="Tahoma" panose="020B0604030504040204" pitchFamily="34" charset="0"/>
                </a:rPr>
                <a:t>1 + </a:t>
              </a:r>
              <a:r>
                <a:rPr lang="es-CO" sz="1200" i="0">
                  <a:latin typeface="Tahoma" panose="020B0604030504040204" pitchFamily="34" charset="0"/>
                  <a:ea typeface="Tahoma" panose="020B0604030504040204" pitchFamily="34" charset="0"/>
                  <a:cs typeface="Tahoma" panose="020B0604030504040204" pitchFamily="34" charset="0"/>
                </a:rPr>
                <a:t>r</a:t>
              </a:r>
              <a:r>
                <a:rPr lang="es-CO" sz="1200" i="0" baseline="-25000">
                  <a:latin typeface="Tahoma" panose="020B0604030504040204" pitchFamily="34" charset="0"/>
                  <a:ea typeface="Tahoma" panose="020B0604030504040204" pitchFamily="34" charset="0"/>
                  <a:cs typeface="Tahoma" panose="020B0604030504040204" pitchFamily="34" charset="0"/>
                </a:rPr>
                <a:t>d</a:t>
              </a:r>
              <a:r>
                <a:rPr lang="es-MX" sz="1200" i="0" baseline="-25000">
                  <a:latin typeface="Cambria Math" panose="02040503050406030204" pitchFamily="18" charset="0"/>
                  <a:ea typeface="Tahoma" panose="020B0604030504040204" pitchFamily="34" charset="0"/>
                  <a:cs typeface="Tahoma" panose="020B0604030504040204" pitchFamily="34" charset="0"/>
                </a:rPr>
                <a:t>" </a:t>
              </a:r>
              <a:r>
                <a:rPr lang="es-MX" sz="1200" b="0" i="0" baseline="-25000">
                  <a:latin typeface="Cambria Math" panose="02040503050406030204" pitchFamily="18" charset="0"/>
                  <a:ea typeface="Tahoma" panose="020B0604030504040204" pitchFamily="34" charset="0"/>
                  <a:cs typeface="Tahoma" panose="020B0604030504040204" pitchFamily="34" charset="0"/>
                </a:rPr>
                <a:t> </a:t>
              </a:r>
              <a:r>
                <a:rPr lang="es-MX" sz="1200" b="0" i="0">
                  <a:latin typeface="Cambria Math" panose="02040503050406030204" pitchFamily="18" charset="0"/>
                </a:rPr>
                <a:t>𝑇/</a:t>
              </a:r>
              <a:r>
                <a:rPr lang="es-MX" sz="1200" i="0">
                  <a:latin typeface="Cambria Math" panose="02040503050406030204" pitchFamily="18" charset="0"/>
                </a:rPr>
                <a:t>𝑏𝑎𝑠𝑒)/("</a:t>
              </a:r>
              <a:r>
                <a:rPr lang="es-MX" sz="1200" i="0">
                  <a:latin typeface="Tahoma" panose="020B0604030504040204" pitchFamily="34" charset="0"/>
                  <a:ea typeface="Tahoma" panose="020B0604030504040204" pitchFamily="34" charset="0"/>
                  <a:cs typeface="Tahoma" panose="020B0604030504040204" pitchFamily="34" charset="0"/>
                </a:rPr>
                <a:t>1 +</a:t>
              </a:r>
              <a:r>
                <a:rPr lang="es-MX" sz="1200" i="0">
                  <a:latin typeface="Cambria Math" panose="02040503050406030204" pitchFamily="18" charset="0"/>
                  <a:ea typeface="Tahoma" panose="020B0604030504040204" pitchFamily="34" charset="0"/>
                  <a:cs typeface="Tahoma" panose="020B0604030504040204" pitchFamily="34" charset="0"/>
                </a:rPr>
                <a:t>" 〖"</a:t>
              </a:r>
              <a:r>
                <a:rPr lang="es-MX" sz="1200" i="0">
                  <a:latin typeface="Tahoma" panose="020B0604030504040204" pitchFamily="34" charset="0"/>
                  <a:ea typeface="Tahoma" panose="020B0604030504040204" pitchFamily="34" charset="0"/>
                  <a:cs typeface="Tahoma" panose="020B0604030504040204" pitchFamily="34" charset="0"/>
                </a:rPr>
                <a:t> r</a:t>
              </a:r>
              <a:r>
                <a:rPr lang="es-MX" sz="1200" i="0">
                  <a:latin typeface="Cambria Math" panose="02040503050406030204" pitchFamily="18" charset="0"/>
                  <a:ea typeface="Tahoma" panose="020B0604030504040204" pitchFamily="34" charset="0"/>
                  <a:cs typeface="Tahoma" panose="020B0604030504040204" pitchFamily="34" charset="0"/>
                </a:rPr>
                <a:t>" 〗_"</a:t>
              </a:r>
              <a:r>
                <a:rPr lang="es-MX" sz="1200" i="0">
                  <a:latin typeface="Tahoma" panose="020B0604030504040204" pitchFamily="34" charset="0"/>
                  <a:ea typeface="Tahoma" panose="020B0604030504040204" pitchFamily="34" charset="0"/>
                  <a:cs typeface="Tahoma" panose="020B0604030504040204" pitchFamily="34" charset="0"/>
                </a:rPr>
                <a:t>f</a:t>
              </a:r>
              <a:r>
                <a:rPr lang="es-MX" sz="1200" i="0">
                  <a:latin typeface="Cambria Math" panose="02040503050406030204" pitchFamily="18" charset="0"/>
                  <a:ea typeface="Tahoma" panose="020B0604030504040204" pitchFamily="34" charset="0"/>
                  <a:cs typeface="Tahoma" panose="020B0604030504040204" pitchFamily="34" charset="0"/>
                </a:rPr>
                <a:t>"   </a:t>
              </a:r>
              <a:r>
                <a:rPr lang="es-MX" sz="1200" i="0">
                  <a:latin typeface="Cambria Math" panose="02040503050406030204" pitchFamily="18" charset="0"/>
                </a:rPr>
                <a:t>𝑇/𝑏𝑎𝑠𝑒)]</a:t>
              </a:r>
              <a:endParaRPr lang="es-CO" sz="12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69D5A-9213-40CA-9A6C-5C9E04D63FC0}">
  <dimension ref="B1:K37"/>
  <sheetViews>
    <sheetView showGridLines="0" tabSelected="1" zoomScale="175" zoomScaleNormal="175" workbookViewId="0">
      <selection activeCell="B1" sqref="B1:K10"/>
    </sheetView>
  </sheetViews>
  <sheetFormatPr baseColWidth="10" defaultRowHeight="14.25" x14ac:dyDescent="0.2"/>
  <cols>
    <col min="1" max="2" width="11.42578125" style="6"/>
    <col min="3" max="3" width="14.5703125" style="6" customWidth="1"/>
    <col min="4" max="4" width="12.42578125" style="6" bestFit="1" customWidth="1"/>
    <col min="5" max="5" width="14.140625" style="6" customWidth="1"/>
    <col min="6" max="6" width="15.28515625" style="6" bestFit="1" customWidth="1"/>
    <col min="7" max="16384" width="11.42578125" style="6"/>
  </cols>
  <sheetData>
    <row r="1" spans="2:11" x14ac:dyDescent="0.2">
      <c r="B1" s="98" t="s">
        <v>98</v>
      </c>
      <c r="C1" s="99"/>
      <c r="D1" s="99"/>
      <c r="E1" s="99"/>
      <c r="F1" s="99"/>
      <c r="G1" s="99"/>
      <c r="H1" s="99"/>
      <c r="I1" s="99"/>
      <c r="J1" s="99"/>
      <c r="K1" s="100"/>
    </row>
    <row r="2" spans="2:11" x14ac:dyDescent="0.2">
      <c r="B2" s="101"/>
      <c r="C2" s="102"/>
      <c r="D2" s="102"/>
      <c r="E2" s="102"/>
      <c r="F2" s="102"/>
      <c r="G2" s="102"/>
      <c r="H2" s="102"/>
      <c r="I2" s="102"/>
      <c r="J2" s="102"/>
      <c r="K2" s="103"/>
    </row>
    <row r="3" spans="2:11" x14ac:dyDescent="0.2">
      <c r="B3" s="101"/>
      <c r="C3" s="102"/>
      <c r="D3" s="102"/>
      <c r="E3" s="102"/>
      <c r="F3" s="102"/>
      <c r="G3" s="102"/>
      <c r="H3" s="102"/>
      <c r="I3" s="102"/>
      <c r="J3" s="102"/>
      <c r="K3" s="103"/>
    </row>
    <row r="4" spans="2:11" x14ac:dyDescent="0.2">
      <c r="B4" s="101"/>
      <c r="C4" s="102"/>
      <c r="D4" s="102"/>
      <c r="E4" s="102"/>
      <c r="F4" s="102"/>
      <c r="G4" s="102"/>
      <c r="H4" s="102"/>
      <c r="I4" s="102"/>
      <c r="J4" s="102"/>
      <c r="K4" s="103"/>
    </row>
    <row r="5" spans="2:11" x14ac:dyDescent="0.2">
      <c r="B5" s="101"/>
      <c r="C5" s="102"/>
      <c r="D5" s="102"/>
      <c r="E5" s="102"/>
      <c r="F5" s="102"/>
      <c r="G5" s="102"/>
      <c r="H5" s="102"/>
      <c r="I5" s="102"/>
      <c r="J5" s="102"/>
      <c r="K5" s="103"/>
    </row>
    <row r="6" spans="2:11" x14ac:dyDescent="0.2">
      <c r="B6" s="101"/>
      <c r="C6" s="102"/>
      <c r="D6" s="102"/>
      <c r="E6" s="102"/>
      <c r="F6" s="102"/>
      <c r="G6" s="102"/>
      <c r="H6" s="102"/>
      <c r="I6" s="102"/>
      <c r="J6" s="102"/>
      <c r="K6" s="103"/>
    </row>
    <row r="7" spans="2:11" x14ac:dyDescent="0.2">
      <c r="B7" s="101"/>
      <c r="C7" s="102"/>
      <c r="D7" s="102"/>
      <c r="E7" s="102"/>
      <c r="F7" s="102"/>
      <c r="G7" s="102"/>
      <c r="H7" s="102"/>
      <c r="I7" s="102"/>
      <c r="J7" s="102"/>
      <c r="K7" s="103"/>
    </row>
    <row r="8" spans="2:11" x14ac:dyDescent="0.2">
      <c r="B8" s="101"/>
      <c r="C8" s="102"/>
      <c r="D8" s="102"/>
      <c r="E8" s="102"/>
      <c r="F8" s="102"/>
      <c r="G8" s="102"/>
      <c r="H8" s="102"/>
      <c r="I8" s="102"/>
      <c r="J8" s="102"/>
      <c r="K8" s="103"/>
    </row>
    <row r="9" spans="2:11" x14ac:dyDescent="0.2">
      <c r="B9" s="101"/>
      <c r="C9" s="102"/>
      <c r="D9" s="102"/>
      <c r="E9" s="102"/>
      <c r="F9" s="102"/>
      <c r="G9" s="102"/>
      <c r="H9" s="102"/>
      <c r="I9" s="102"/>
      <c r="J9" s="102"/>
      <c r="K9" s="103"/>
    </row>
    <row r="10" spans="2:11" x14ac:dyDescent="0.2">
      <c r="B10" s="104"/>
      <c r="C10" s="105"/>
      <c r="D10" s="105"/>
      <c r="E10" s="105"/>
      <c r="F10" s="105"/>
      <c r="G10" s="105"/>
      <c r="H10" s="105"/>
      <c r="I10" s="105"/>
      <c r="J10" s="105"/>
      <c r="K10" s="106"/>
    </row>
    <row r="11" spans="2:11" x14ac:dyDescent="0.2">
      <c r="B11" s="7"/>
      <c r="C11" s="7"/>
      <c r="D11" s="7"/>
      <c r="E11" s="7"/>
      <c r="F11" s="7"/>
      <c r="G11" s="7"/>
      <c r="H11" s="7"/>
      <c r="I11" s="7"/>
      <c r="J11" s="7"/>
      <c r="K11" s="7"/>
    </row>
    <row r="12" spans="2:11" x14ac:dyDescent="0.2">
      <c r="B12" s="7"/>
      <c r="C12" s="13" t="s">
        <v>6</v>
      </c>
      <c r="D12" s="14"/>
      <c r="E12" s="7"/>
      <c r="F12" s="7"/>
      <c r="G12" s="7"/>
      <c r="H12" s="7"/>
      <c r="I12" s="7"/>
      <c r="J12" s="7"/>
      <c r="K12" s="7"/>
    </row>
    <row r="13" spans="2:11" x14ac:dyDescent="0.2">
      <c r="B13" s="4"/>
      <c r="C13" s="3" t="s">
        <v>7</v>
      </c>
      <c r="D13" s="15"/>
      <c r="E13" s="4"/>
      <c r="F13" s="7"/>
      <c r="G13" s="7"/>
      <c r="H13" s="7"/>
      <c r="I13" s="7"/>
      <c r="J13" s="7"/>
      <c r="K13" s="7"/>
    </row>
    <row r="14" spans="2:11" x14ac:dyDescent="0.2">
      <c r="B14" s="4"/>
      <c r="C14" s="3" t="s">
        <v>8</v>
      </c>
      <c r="D14" s="16">
        <v>500000</v>
      </c>
      <c r="E14" s="4"/>
      <c r="F14" s="7"/>
      <c r="G14" s="7"/>
      <c r="H14" s="7"/>
      <c r="I14" s="7"/>
      <c r="J14" s="7"/>
      <c r="K14" s="7"/>
    </row>
    <row r="15" spans="2:11" x14ac:dyDescent="0.2">
      <c r="B15" s="4"/>
      <c r="C15" s="17" t="s">
        <v>9</v>
      </c>
      <c r="D15" s="18" t="s">
        <v>10</v>
      </c>
      <c r="E15" s="4"/>
      <c r="F15" s="7"/>
      <c r="G15" s="7"/>
      <c r="H15" s="7"/>
      <c r="I15" s="7"/>
      <c r="J15" s="7"/>
      <c r="K15" s="7"/>
    </row>
    <row r="17" spans="3:9" ht="17.25" x14ac:dyDescent="0.2">
      <c r="C17" s="1" t="s">
        <v>2</v>
      </c>
      <c r="D17" s="2" t="s">
        <v>12</v>
      </c>
      <c r="E17" s="42" t="s">
        <v>0</v>
      </c>
    </row>
    <row r="18" spans="3:9" x14ac:dyDescent="0.2">
      <c r="C18" s="3">
        <v>0.25</v>
      </c>
      <c r="D18" s="86">
        <v>0.02</v>
      </c>
      <c r="E18" s="15">
        <f>1/(1+D18*C18)</f>
        <v>0.99502487562189068</v>
      </c>
      <c r="F18" s="10"/>
    </row>
    <row r="19" spans="3:9" x14ac:dyDescent="0.2">
      <c r="C19" s="3">
        <v>0.5</v>
      </c>
      <c r="D19" s="86">
        <v>2.4E-2</v>
      </c>
      <c r="E19" s="15">
        <f t="shared" ref="E19:E21" si="0">1/(1+D19*C19)</f>
        <v>0.98814229249011853</v>
      </c>
    </row>
    <row r="20" spans="3:9" x14ac:dyDescent="0.2">
      <c r="C20" s="3">
        <v>0.75</v>
      </c>
      <c r="D20" s="86">
        <v>2.8000000000000001E-2</v>
      </c>
      <c r="E20" s="15">
        <f t="shared" si="0"/>
        <v>0.97943192948090119</v>
      </c>
    </row>
    <row r="21" spans="3:9" x14ac:dyDescent="0.2">
      <c r="C21" s="3">
        <v>1</v>
      </c>
      <c r="D21" s="86">
        <v>0.03</v>
      </c>
      <c r="E21" s="15">
        <f t="shared" si="0"/>
        <v>0.970873786407767</v>
      </c>
    </row>
    <row r="22" spans="3:9" x14ac:dyDescent="0.2">
      <c r="C22" s="17"/>
      <c r="D22" s="34" t="s">
        <v>1</v>
      </c>
      <c r="E22" s="35">
        <f>SUM(E18:E21)</f>
        <v>3.9334728840006772</v>
      </c>
    </row>
    <row r="24" spans="3:9" x14ac:dyDescent="0.2">
      <c r="D24" s="87" t="s">
        <v>3</v>
      </c>
      <c r="E24" s="36">
        <f>+(1-E21)/E22</f>
        <v>7.4047068458774155E-3</v>
      </c>
      <c r="F24" s="31" t="s">
        <v>4</v>
      </c>
    </row>
    <row r="25" spans="3:9" x14ac:dyDescent="0.2">
      <c r="D25" s="17" t="s">
        <v>3</v>
      </c>
      <c r="E25" s="37">
        <f>+E24*4</f>
        <v>2.9618827383509662E-2</v>
      </c>
      <c r="F25" s="25" t="s">
        <v>5</v>
      </c>
    </row>
    <row r="27" spans="3:9" x14ac:dyDescent="0.2">
      <c r="C27" s="107" t="s">
        <v>11</v>
      </c>
      <c r="D27" s="108"/>
      <c r="E27" s="108"/>
      <c r="F27" s="108"/>
      <c r="G27" s="108"/>
      <c r="H27" s="108"/>
      <c r="I27" s="109"/>
    </row>
    <row r="29" spans="3:9" ht="17.25" x14ac:dyDescent="0.2">
      <c r="C29" s="1" t="s">
        <v>2</v>
      </c>
      <c r="D29" s="2" t="s">
        <v>12</v>
      </c>
      <c r="E29" s="42" t="s">
        <v>0</v>
      </c>
    </row>
    <row r="30" spans="3:9" x14ac:dyDescent="0.2">
      <c r="C30" s="3">
        <v>0.25</v>
      </c>
      <c r="D30" s="86">
        <v>0.03</v>
      </c>
      <c r="E30" s="15">
        <f>1/(1+D30*C30)</f>
        <v>0.99255583126550861</v>
      </c>
    </row>
    <row r="31" spans="3:9" x14ac:dyDescent="0.2">
      <c r="C31" s="3">
        <v>0.5</v>
      </c>
      <c r="D31" s="86">
        <v>3.3000000000000002E-2</v>
      </c>
      <c r="E31" s="15">
        <f t="shared" ref="E31:E32" si="1">1/(1+D31*C31)</f>
        <v>0.9837678307919332</v>
      </c>
    </row>
    <row r="32" spans="3:9" x14ac:dyDescent="0.2">
      <c r="C32" s="3">
        <v>0.75</v>
      </c>
      <c r="D32" s="86">
        <v>3.5000000000000003E-2</v>
      </c>
      <c r="E32" s="15">
        <f t="shared" si="1"/>
        <v>0.97442143727161989</v>
      </c>
    </row>
    <row r="33" spans="3:5" x14ac:dyDescent="0.2">
      <c r="C33" s="17"/>
      <c r="D33" s="34" t="s">
        <v>1</v>
      </c>
      <c r="E33" s="40">
        <f>SUM(E30:E32)</f>
        <v>2.9507450993290618</v>
      </c>
    </row>
    <row r="35" spans="3:5" ht="17.25" x14ac:dyDescent="0.3">
      <c r="D35" s="30" t="s">
        <v>13</v>
      </c>
      <c r="E35" s="84">
        <f>+E24*D14*E33</f>
        <v>10924.701218720569</v>
      </c>
    </row>
    <row r="36" spans="3:5" ht="17.25" x14ac:dyDescent="0.3">
      <c r="D36" s="20" t="s">
        <v>14</v>
      </c>
      <c r="E36" s="85">
        <f>+D14*(1-E32)</f>
        <v>12789.281364190052</v>
      </c>
    </row>
    <row r="37" spans="3:5" ht="17.25" x14ac:dyDescent="0.3">
      <c r="D37" s="93" t="s">
        <v>97</v>
      </c>
      <c r="E37" s="94">
        <f>+E36-E35</f>
        <v>1864.5801454694829</v>
      </c>
    </row>
  </sheetData>
  <mergeCells count="2">
    <mergeCell ref="B1:K10"/>
    <mergeCell ref="C27:I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3397-3AFA-4A05-827D-9421FDC45719}">
  <dimension ref="B1:J47"/>
  <sheetViews>
    <sheetView showGridLines="0" zoomScale="175" zoomScaleNormal="175" workbookViewId="0">
      <selection activeCell="B1" sqref="B1:J16"/>
    </sheetView>
  </sheetViews>
  <sheetFormatPr baseColWidth="10" defaultRowHeight="14.25" x14ac:dyDescent="0.2"/>
  <cols>
    <col min="1" max="2" width="11.42578125" style="6"/>
    <col min="3" max="3" width="12.85546875" style="6" bestFit="1" customWidth="1"/>
    <col min="4" max="4" width="15.7109375" style="6" customWidth="1"/>
    <col min="5" max="16384" width="11.42578125" style="6"/>
  </cols>
  <sheetData>
    <row r="1" spans="2:10" x14ac:dyDescent="0.2">
      <c r="B1" s="98" t="s">
        <v>99</v>
      </c>
      <c r="C1" s="110"/>
      <c r="D1" s="110"/>
      <c r="E1" s="110"/>
      <c r="F1" s="110"/>
      <c r="G1" s="110"/>
      <c r="H1" s="110"/>
      <c r="I1" s="110"/>
      <c r="J1" s="111"/>
    </row>
    <row r="2" spans="2:10" x14ac:dyDescent="0.2">
      <c r="B2" s="112"/>
      <c r="C2" s="113"/>
      <c r="D2" s="113"/>
      <c r="E2" s="113"/>
      <c r="F2" s="113"/>
      <c r="G2" s="113"/>
      <c r="H2" s="113"/>
      <c r="I2" s="113"/>
      <c r="J2" s="114"/>
    </row>
    <row r="3" spans="2:10" x14ac:dyDescent="0.2">
      <c r="B3" s="112"/>
      <c r="C3" s="113"/>
      <c r="D3" s="113"/>
      <c r="E3" s="113"/>
      <c r="F3" s="113"/>
      <c r="G3" s="113"/>
      <c r="H3" s="113"/>
      <c r="I3" s="113"/>
      <c r="J3" s="114"/>
    </row>
    <row r="4" spans="2:10" x14ac:dyDescent="0.2">
      <c r="B4" s="112"/>
      <c r="C4" s="113"/>
      <c r="D4" s="113"/>
      <c r="E4" s="113"/>
      <c r="F4" s="113"/>
      <c r="G4" s="113"/>
      <c r="H4" s="113"/>
      <c r="I4" s="113"/>
      <c r="J4" s="114"/>
    </row>
    <row r="5" spans="2:10" x14ac:dyDescent="0.2">
      <c r="B5" s="112"/>
      <c r="C5" s="113"/>
      <c r="D5" s="113"/>
      <c r="E5" s="113"/>
      <c r="F5" s="113"/>
      <c r="G5" s="113"/>
      <c r="H5" s="113"/>
      <c r="I5" s="113"/>
      <c r="J5" s="114"/>
    </row>
    <row r="6" spans="2:10" x14ac:dyDescent="0.2">
      <c r="B6" s="112"/>
      <c r="C6" s="113"/>
      <c r="D6" s="113"/>
      <c r="E6" s="113"/>
      <c r="F6" s="113"/>
      <c r="G6" s="113"/>
      <c r="H6" s="113"/>
      <c r="I6" s="113"/>
      <c r="J6" s="114"/>
    </row>
    <row r="7" spans="2:10" x14ac:dyDescent="0.2">
      <c r="B7" s="112"/>
      <c r="C7" s="113"/>
      <c r="D7" s="113"/>
      <c r="E7" s="113"/>
      <c r="F7" s="113"/>
      <c r="G7" s="113"/>
      <c r="H7" s="113"/>
      <c r="I7" s="113"/>
      <c r="J7" s="114"/>
    </row>
    <row r="8" spans="2:10" x14ac:dyDescent="0.2">
      <c r="B8" s="112"/>
      <c r="C8" s="113"/>
      <c r="D8" s="113"/>
      <c r="E8" s="113"/>
      <c r="F8" s="113"/>
      <c r="G8" s="113"/>
      <c r="H8" s="113"/>
      <c r="I8" s="113"/>
      <c r="J8" s="114"/>
    </row>
    <row r="9" spans="2:10" x14ac:dyDescent="0.2">
      <c r="B9" s="112"/>
      <c r="C9" s="113"/>
      <c r="D9" s="113"/>
      <c r="E9" s="113"/>
      <c r="F9" s="113"/>
      <c r="G9" s="113"/>
      <c r="H9" s="113"/>
      <c r="I9" s="113"/>
      <c r="J9" s="114"/>
    </row>
    <row r="10" spans="2:10" x14ac:dyDescent="0.2">
      <c r="B10" s="112"/>
      <c r="C10" s="113"/>
      <c r="D10" s="113"/>
      <c r="E10" s="113"/>
      <c r="F10" s="113"/>
      <c r="G10" s="113"/>
      <c r="H10" s="113"/>
      <c r="I10" s="113"/>
      <c r="J10" s="114"/>
    </row>
    <row r="11" spans="2:10" x14ac:dyDescent="0.2">
      <c r="B11" s="112"/>
      <c r="C11" s="113"/>
      <c r="D11" s="113"/>
      <c r="E11" s="113"/>
      <c r="F11" s="113"/>
      <c r="G11" s="113"/>
      <c r="H11" s="113"/>
      <c r="I11" s="113"/>
      <c r="J11" s="114"/>
    </row>
    <row r="12" spans="2:10" x14ac:dyDescent="0.2">
      <c r="B12" s="112"/>
      <c r="C12" s="113"/>
      <c r="D12" s="113"/>
      <c r="E12" s="113"/>
      <c r="F12" s="113"/>
      <c r="G12" s="113"/>
      <c r="H12" s="113"/>
      <c r="I12" s="113"/>
      <c r="J12" s="114"/>
    </row>
    <row r="13" spans="2:10" x14ac:dyDescent="0.2">
      <c r="B13" s="112"/>
      <c r="C13" s="113"/>
      <c r="D13" s="113"/>
      <c r="E13" s="113"/>
      <c r="F13" s="113"/>
      <c r="G13" s="113"/>
      <c r="H13" s="113"/>
      <c r="I13" s="113"/>
      <c r="J13" s="114"/>
    </row>
    <row r="14" spans="2:10" x14ac:dyDescent="0.2">
      <c r="B14" s="112"/>
      <c r="C14" s="113"/>
      <c r="D14" s="113"/>
      <c r="E14" s="113"/>
      <c r="F14" s="113"/>
      <c r="G14" s="113"/>
      <c r="H14" s="113"/>
      <c r="I14" s="113"/>
      <c r="J14" s="114"/>
    </row>
    <row r="15" spans="2:10" x14ac:dyDescent="0.2">
      <c r="B15" s="112"/>
      <c r="C15" s="113"/>
      <c r="D15" s="113"/>
      <c r="E15" s="113"/>
      <c r="F15" s="113"/>
      <c r="G15" s="113"/>
      <c r="H15" s="113"/>
      <c r="I15" s="113"/>
      <c r="J15" s="114"/>
    </row>
    <row r="16" spans="2:10" x14ac:dyDescent="0.2">
      <c r="B16" s="115"/>
      <c r="C16" s="116"/>
      <c r="D16" s="116"/>
      <c r="E16" s="116"/>
      <c r="F16" s="116"/>
      <c r="G16" s="116"/>
      <c r="H16" s="116"/>
      <c r="I16" s="116"/>
      <c r="J16" s="117"/>
    </row>
    <row r="18" spans="3:6" x14ac:dyDescent="0.2">
      <c r="C18" s="118" t="s">
        <v>15</v>
      </c>
      <c r="D18" s="119"/>
      <c r="E18" s="120"/>
    </row>
    <row r="19" spans="3:6" x14ac:dyDescent="0.2">
      <c r="C19" s="20" t="s">
        <v>5</v>
      </c>
      <c r="D19" s="8">
        <v>5000000</v>
      </c>
      <c r="E19" s="21" t="s">
        <v>17</v>
      </c>
    </row>
    <row r="20" spans="3:6" x14ac:dyDescent="0.2">
      <c r="C20" s="20" t="s">
        <v>18</v>
      </c>
      <c r="D20" s="6" t="s">
        <v>81</v>
      </c>
      <c r="E20" s="22">
        <v>0.01</v>
      </c>
    </row>
    <row r="21" spans="3:6" x14ac:dyDescent="0.2">
      <c r="C21" s="20" t="s">
        <v>19</v>
      </c>
      <c r="D21" s="6">
        <v>1</v>
      </c>
      <c r="E21" s="21" t="s">
        <v>20</v>
      </c>
    </row>
    <row r="22" spans="3:6" x14ac:dyDescent="0.2">
      <c r="C22" s="23" t="s">
        <v>21</v>
      </c>
      <c r="D22" s="24" t="s">
        <v>22</v>
      </c>
      <c r="E22" s="25"/>
    </row>
    <row r="24" spans="3:6" x14ac:dyDescent="0.2">
      <c r="C24" s="121" t="s">
        <v>24</v>
      </c>
      <c r="D24" s="122"/>
      <c r="E24" s="123"/>
    </row>
    <row r="25" spans="3:6" ht="17.25" x14ac:dyDescent="0.2">
      <c r="C25" s="32" t="s">
        <v>2</v>
      </c>
      <c r="D25" s="9" t="s">
        <v>12</v>
      </c>
      <c r="E25" s="33" t="s">
        <v>0</v>
      </c>
    </row>
    <row r="26" spans="3:6" x14ac:dyDescent="0.2">
      <c r="C26" s="3">
        <v>0.5</v>
      </c>
      <c r="D26" s="5">
        <v>3.0000000000000001E-3</v>
      </c>
      <c r="E26" s="15">
        <f t="shared" ref="E26:E27" si="0">1/(1+D26*C26)</f>
        <v>0.99850224663005482</v>
      </c>
    </row>
    <row r="27" spans="3:6" x14ac:dyDescent="0.2">
      <c r="C27" s="3">
        <v>1</v>
      </c>
      <c r="D27" s="5">
        <v>3.8E-3</v>
      </c>
      <c r="E27" s="15">
        <f t="shared" si="0"/>
        <v>0.99621438533572426</v>
      </c>
    </row>
    <row r="28" spans="3:6" x14ac:dyDescent="0.2">
      <c r="C28" s="17"/>
      <c r="D28" s="34" t="s">
        <v>1</v>
      </c>
      <c r="E28" s="35">
        <f>SUM(E26:E27)</f>
        <v>1.9947166319657792</v>
      </c>
    </row>
    <row r="30" spans="3:6" x14ac:dyDescent="0.2">
      <c r="D30" s="87" t="s">
        <v>3</v>
      </c>
      <c r="E30" s="36">
        <f>+(1-E27)/E28+E20</f>
        <v>1.1897820774946385E-2</v>
      </c>
      <c r="F30" s="31" t="s">
        <v>23</v>
      </c>
    </row>
    <row r="31" spans="3:6" x14ac:dyDescent="0.2">
      <c r="D31" s="17" t="s">
        <v>3</v>
      </c>
      <c r="E31" s="37">
        <f>+E30*2</f>
        <v>2.379564154989277E-2</v>
      </c>
      <c r="F31" s="25" t="s">
        <v>5</v>
      </c>
    </row>
    <row r="32" spans="3:6" x14ac:dyDescent="0.2">
      <c r="E32" s="11"/>
    </row>
    <row r="33" spans="2:9" x14ac:dyDescent="0.2">
      <c r="C33" s="38" t="s">
        <v>33</v>
      </c>
      <c r="D33" s="88">
        <v>5.0000000000000001E-3</v>
      </c>
      <c r="E33" s="68" t="s">
        <v>34</v>
      </c>
      <c r="F33" s="39"/>
    </row>
    <row r="35" spans="2:9" x14ac:dyDescent="0.2">
      <c r="B35" s="107" t="s">
        <v>25</v>
      </c>
      <c r="C35" s="108"/>
      <c r="D35" s="108"/>
      <c r="E35" s="108"/>
      <c r="F35" s="108"/>
      <c r="G35" s="108"/>
      <c r="H35" s="108"/>
      <c r="I35" s="109"/>
    </row>
    <row r="36" spans="2:9" x14ac:dyDescent="0.2">
      <c r="B36" s="20"/>
      <c r="I36" s="21"/>
    </row>
    <row r="37" spans="2:9" x14ac:dyDescent="0.2">
      <c r="B37" s="20"/>
      <c r="C37" s="6" t="s">
        <v>26</v>
      </c>
      <c r="D37" s="8">
        <f>+(D26*C26+E20)*D19</f>
        <v>57500</v>
      </c>
      <c r="E37" s="6" t="s">
        <v>17</v>
      </c>
      <c r="F37" s="26">
        <f>+D26*C26+E20</f>
        <v>1.15E-2</v>
      </c>
      <c r="I37" s="21"/>
    </row>
    <row r="38" spans="2:9" x14ac:dyDescent="0.2">
      <c r="B38" s="20"/>
      <c r="C38" s="6" t="s">
        <v>27</v>
      </c>
      <c r="D38" s="8">
        <f>+(D33/2+E20)*D19</f>
        <v>62500</v>
      </c>
      <c r="E38" s="6" t="s">
        <v>17</v>
      </c>
      <c r="F38" s="26">
        <f>D33/2+E20</f>
        <v>1.2500000000000001E-2</v>
      </c>
      <c r="I38" s="21"/>
    </row>
    <row r="39" spans="2:9" x14ac:dyDescent="0.2">
      <c r="B39" s="23"/>
      <c r="C39" s="27" t="s">
        <v>28</v>
      </c>
      <c r="D39" s="28">
        <f>SUM(D37:D38)</f>
        <v>120000</v>
      </c>
      <c r="E39" s="27" t="s">
        <v>17</v>
      </c>
      <c r="F39" s="24"/>
      <c r="G39" s="24"/>
      <c r="H39" s="24"/>
      <c r="I39" s="25"/>
    </row>
    <row r="41" spans="2:9" x14ac:dyDescent="0.2">
      <c r="B41" s="107" t="s">
        <v>29</v>
      </c>
      <c r="C41" s="108"/>
      <c r="D41" s="108"/>
      <c r="E41" s="108"/>
      <c r="F41" s="108"/>
      <c r="G41" s="108"/>
      <c r="H41" s="108"/>
      <c r="I41" s="109"/>
    </row>
    <row r="42" spans="2:9" x14ac:dyDescent="0.2">
      <c r="B42" s="20"/>
      <c r="I42" s="21"/>
    </row>
    <row r="43" spans="2:9" x14ac:dyDescent="0.2">
      <c r="B43" s="20"/>
      <c r="C43" s="6" t="s">
        <v>31</v>
      </c>
      <c r="D43" s="8">
        <f>+E30*D19</f>
        <v>59489.103874731925</v>
      </c>
      <c r="E43" s="6" t="s">
        <v>17</v>
      </c>
      <c r="F43" s="26">
        <f>+E30</f>
        <v>1.1897820774946385E-2</v>
      </c>
      <c r="I43" s="21"/>
    </row>
    <row r="44" spans="2:9" x14ac:dyDescent="0.2">
      <c r="B44" s="20"/>
      <c r="C44" s="12" t="s">
        <v>30</v>
      </c>
      <c r="D44" s="19">
        <f>+D43*2</f>
        <v>118978.20774946385</v>
      </c>
      <c r="E44" s="12" t="s">
        <v>17</v>
      </c>
      <c r="I44" s="21"/>
    </row>
    <row r="45" spans="2:9" x14ac:dyDescent="0.2">
      <c r="B45" s="20"/>
      <c r="I45" s="21"/>
    </row>
    <row r="46" spans="2:9" x14ac:dyDescent="0.2">
      <c r="B46" s="20"/>
      <c r="D46" s="29">
        <f>+D39-D44</f>
        <v>1021.7922505361494</v>
      </c>
      <c r="E46" s="12" t="s">
        <v>17</v>
      </c>
      <c r="I46" s="21"/>
    </row>
    <row r="47" spans="2:9" x14ac:dyDescent="0.2">
      <c r="B47" s="23"/>
      <c r="C47" s="24"/>
      <c r="D47" s="24" t="s">
        <v>32</v>
      </c>
      <c r="E47" s="24"/>
      <c r="F47" s="24"/>
      <c r="G47" s="24"/>
      <c r="H47" s="24"/>
      <c r="I47" s="25"/>
    </row>
  </sheetData>
  <mergeCells count="5">
    <mergeCell ref="B1:J16"/>
    <mergeCell ref="C18:E18"/>
    <mergeCell ref="B35:I35"/>
    <mergeCell ref="B41:I41"/>
    <mergeCell ref="C24:E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F9F4-EC7D-4EAB-88E3-8494F3E757D9}">
  <dimension ref="B1:I33"/>
  <sheetViews>
    <sheetView showGridLines="0" zoomScale="175" zoomScaleNormal="175" workbookViewId="0">
      <selection activeCell="B1" sqref="B1:G11"/>
    </sheetView>
  </sheetViews>
  <sheetFormatPr baseColWidth="10" defaultRowHeight="14.25" x14ac:dyDescent="0.2"/>
  <cols>
    <col min="1" max="1" width="11.42578125" style="6"/>
    <col min="2" max="2" width="14.42578125" style="6" customWidth="1"/>
    <col min="3" max="4" width="14.5703125" style="6" bestFit="1" customWidth="1"/>
    <col min="5" max="5" width="22.140625" style="6" bestFit="1" customWidth="1"/>
    <col min="6" max="6" width="11.5703125" style="6" bestFit="1" customWidth="1"/>
    <col min="7" max="7" width="14.85546875" style="6" bestFit="1" customWidth="1"/>
    <col min="8" max="8" width="15.42578125" style="6" customWidth="1"/>
    <col min="9" max="16384" width="11.42578125" style="6"/>
  </cols>
  <sheetData>
    <row r="1" spans="2:7" ht="15" customHeight="1" x14ac:dyDescent="0.2">
      <c r="B1" s="98" t="s">
        <v>64</v>
      </c>
      <c r="C1" s="99"/>
      <c r="D1" s="99"/>
      <c r="E1" s="99"/>
      <c r="F1" s="99"/>
      <c r="G1" s="100"/>
    </row>
    <row r="2" spans="2:7" x14ac:dyDescent="0.2">
      <c r="B2" s="101"/>
      <c r="C2" s="102"/>
      <c r="D2" s="102"/>
      <c r="E2" s="102"/>
      <c r="F2" s="102"/>
      <c r="G2" s="103"/>
    </row>
    <row r="3" spans="2:7" x14ac:dyDescent="0.2">
      <c r="B3" s="101"/>
      <c r="C3" s="102"/>
      <c r="D3" s="102"/>
      <c r="E3" s="102"/>
      <c r="F3" s="102"/>
      <c r="G3" s="103"/>
    </row>
    <row r="4" spans="2:7" x14ac:dyDescent="0.2">
      <c r="B4" s="101"/>
      <c r="C4" s="102"/>
      <c r="D4" s="102"/>
      <c r="E4" s="102"/>
      <c r="F4" s="102"/>
      <c r="G4" s="103"/>
    </row>
    <row r="5" spans="2:7" x14ac:dyDescent="0.2">
      <c r="B5" s="101"/>
      <c r="C5" s="102"/>
      <c r="D5" s="102"/>
      <c r="E5" s="102"/>
      <c r="F5" s="102"/>
      <c r="G5" s="103"/>
    </row>
    <row r="6" spans="2:7" x14ac:dyDescent="0.2">
      <c r="B6" s="101"/>
      <c r="C6" s="102"/>
      <c r="D6" s="102"/>
      <c r="E6" s="102"/>
      <c r="F6" s="102"/>
      <c r="G6" s="103"/>
    </row>
    <row r="7" spans="2:7" x14ac:dyDescent="0.2">
      <c r="B7" s="101"/>
      <c r="C7" s="102"/>
      <c r="D7" s="102"/>
      <c r="E7" s="102"/>
      <c r="F7" s="102"/>
      <c r="G7" s="103"/>
    </row>
    <row r="8" spans="2:7" x14ac:dyDescent="0.2">
      <c r="B8" s="101"/>
      <c r="C8" s="102"/>
      <c r="D8" s="102"/>
      <c r="E8" s="102"/>
      <c r="F8" s="102"/>
      <c r="G8" s="103"/>
    </row>
    <row r="9" spans="2:7" x14ac:dyDescent="0.2">
      <c r="B9" s="101"/>
      <c r="C9" s="102"/>
      <c r="D9" s="102"/>
      <c r="E9" s="102"/>
      <c r="F9" s="102"/>
      <c r="G9" s="103"/>
    </row>
    <row r="10" spans="2:7" x14ac:dyDescent="0.2">
      <c r="B10" s="101"/>
      <c r="C10" s="102"/>
      <c r="D10" s="102"/>
      <c r="E10" s="102"/>
      <c r="F10" s="102"/>
      <c r="G10" s="103"/>
    </row>
    <row r="11" spans="2:7" x14ac:dyDescent="0.2">
      <c r="B11" s="104"/>
      <c r="C11" s="105"/>
      <c r="D11" s="105"/>
      <c r="E11" s="105"/>
      <c r="F11" s="105"/>
      <c r="G11" s="106"/>
    </row>
    <row r="12" spans="2:7" x14ac:dyDescent="0.2">
      <c r="B12" s="7"/>
      <c r="C12" s="7"/>
      <c r="D12" s="7"/>
      <c r="E12" s="7"/>
      <c r="F12" s="7"/>
      <c r="G12" s="7"/>
    </row>
    <row r="13" spans="2:7" x14ac:dyDescent="0.2">
      <c r="B13" s="30" t="s">
        <v>35</v>
      </c>
      <c r="C13" s="47">
        <v>10</v>
      </c>
      <c r="D13" s="31" t="s">
        <v>36</v>
      </c>
    </row>
    <row r="14" spans="2:7" x14ac:dyDescent="0.2">
      <c r="B14" s="20" t="s">
        <v>9</v>
      </c>
      <c r="C14" s="6" t="s">
        <v>38</v>
      </c>
      <c r="D14" s="21"/>
    </row>
    <row r="15" spans="2:7" x14ac:dyDescent="0.2">
      <c r="B15" s="20" t="s">
        <v>37</v>
      </c>
      <c r="C15" s="48">
        <v>0.05</v>
      </c>
      <c r="D15" s="21" t="s">
        <v>44</v>
      </c>
      <c r="E15" s="8"/>
    </row>
    <row r="16" spans="2:7" x14ac:dyDescent="0.2">
      <c r="B16" s="20" t="s">
        <v>8</v>
      </c>
      <c r="C16" s="8">
        <v>3500000000</v>
      </c>
      <c r="D16" s="21" t="s">
        <v>45</v>
      </c>
      <c r="E16" s="41"/>
    </row>
    <row r="17" spans="2:8" x14ac:dyDescent="0.2">
      <c r="B17" s="20" t="s">
        <v>16</v>
      </c>
      <c r="C17" s="48">
        <v>0.02</v>
      </c>
      <c r="D17" s="21" t="s">
        <v>44</v>
      </c>
      <c r="E17" s="8"/>
    </row>
    <row r="18" spans="2:8" x14ac:dyDescent="0.2">
      <c r="B18" s="23" t="s">
        <v>8</v>
      </c>
      <c r="C18" s="45">
        <v>1000000</v>
      </c>
      <c r="D18" s="25" t="s">
        <v>17</v>
      </c>
      <c r="E18" s="8"/>
    </row>
    <row r="20" spans="2:8" x14ac:dyDescent="0.2">
      <c r="B20" s="30" t="s">
        <v>56</v>
      </c>
      <c r="C20" s="47"/>
      <c r="D20" s="47"/>
      <c r="E20" s="31"/>
    </row>
    <row r="21" spans="2:8" x14ac:dyDescent="0.2">
      <c r="B21" s="20" t="s">
        <v>46</v>
      </c>
      <c r="C21" s="8">
        <v>3600</v>
      </c>
      <c r="E21" s="21"/>
    </row>
    <row r="22" spans="2:8" x14ac:dyDescent="0.2">
      <c r="B22" s="20"/>
      <c r="E22" s="21"/>
    </row>
    <row r="23" spans="2:8" x14ac:dyDescent="0.2">
      <c r="B23" s="20" t="s">
        <v>47</v>
      </c>
      <c r="C23" s="48">
        <v>0.05</v>
      </c>
      <c r="D23" s="6" t="s">
        <v>44</v>
      </c>
      <c r="E23" s="21" t="s">
        <v>40</v>
      </c>
      <c r="G23" s="8"/>
    </row>
    <row r="24" spans="2:8" x14ac:dyDescent="0.2">
      <c r="B24" s="23" t="s">
        <v>39</v>
      </c>
      <c r="C24" s="49">
        <v>0.02</v>
      </c>
      <c r="D24" s="24" t="s">
        <v>44</v>
      </c>
      <c r="E24" s="25" t="s">
        <v>40</v>
      </c>
    </row>
    <row r="26" spans="2:8" x14ac:dyDescent="0.2">
      <c r="B26" s="1"/>
      <c r="C26" s="2"/>
      <c r="D26" s="2" t="s">
        <v>37</v>
      </c>
      <c r="E26" s="2" t="s">
        <v>16</v>
      </c>
      <c r="F26" s="2"/>
      <c r="G26" s="2"/>
      <c r="H26" s="42"/>
    </row>
    <row r="27" spans="2:8" ht="28.5" x14ac:dyDescent="0.2">
      <c r="B27" s="43" t="s">
        <v>41</v>
      </c>
      <c r="C27" s="9" t="s">
        <v>2</v>
      </c>
      <c r="D27" s="9" t="s">
        <v>48</v>
      </c>
      <c r="E27" s="9" t="s">
        <v>42</v>
      </c>
      <c r="F27" s="9" t="s">
        <v>43</v>
      </c>
      <c r="G27" s="9" t="s">
        <v>49</v>
      </c>
      <c r="H27" s="33" t="s">
        <v>50</v>
      </c>
    </row>
    <row r="28" spans="2:8" x14ac:dyDescent="0.2">
      <c r="B28" s="3">
        <v>6</v>
      </c>
      <c r="C28" s="4">
        <v>0</v>
      </c>
      <c r="D28" s="8">
        <f>+$C$15*$C$16</f>
        <v>175000000</v>
      </c>
      <c r="E28" s="8">
        <f>+$C$17*$C$18</f>
        <v>20000</v>
      </c>
      <c r="F28" s="41">
        <f>+C21</f>
        <v>3600</v>
      </c>
      <c r="G28" s="8">
        <f>+D28-E28*F28</f>
        <v>103000000</v>
      </c>
      <c r="H28" s="16">
        <f>+G28</f>
        <v>103000000</v>
      </c>
    </row>
    <row r="29" spans="2:8" x14ac:dyDescent="0.2">
      <c r="B29" s="3">
        <v>7</v>
      </c>
      <c r="C29" s="4">
        <v>1</v>
      </c>
      <c r="D29" s="8">
        <f>+$C$15*$C$16</f>
        <v>175000000</v>
      </c>
      <c r="E29" s="8">
        <f>+$C$17*$C$18</f>
        <v>20000</v>
      </c>
      <c r="F29" s="41">
        <f>+$C$21*((1+$C$23)/(1+$C$24))^C29</f>
        <v>3705.882352941177</v>
      </c>
      <c r="G29" s="8">
        <f t="shared" ref="G29:G32" si="0">+D29-E29*F29</f>
        <v>100882352.94117646</v>
      </c>
      <c r="H29" s="16">
        <f>+G29/(1+$C$23)^C29</f>
        <v>96078431.372548997</v>
      </c>
    </row>
    <row r="30" spans="2:8" x14ac:dyDescent="0.2">
      <c r="B30" s="3">
        <v>8</v>
      </c>
      <c r="C30" s="4">
        <v>2</v>
      </c>
      <c r="D30" s="8">
        <f t="shared" ref="D30:D31" si="1">+$C$15*$C$16</f>
        <v>175000000</v>
      </c>
      <c r="E30" s="8">
        <f t="shared" ref="E30:E31" si="2">+$C$17*$C$18</f>
        <v>20000</v>
      </c>
      <c r="F30" s="41">
        <f t="shared" ref="F30:F32" si="3">+$C$21*((1+$C$23)/(1+$C$24))^C30</f>
        <v>3814.8788927335645</v>
      </c>
      <c r="G30" s="8">
        <f t="shared" si="0"/>
        <v>98702422.145328715</v>
      </c>
      <c r="H30" s="16">
        <f t="shared" ref="H30:H32" si="4">+G30/(1+$C$23)^C30</f>
        <v>89526006.481023774</v>
      </c>
    </row>
    <row r="31" spans="2:8" x14ac:dyDescent="0.2">
      <c r="B31" s="3">
        <v>9</v>
      </c>
      <c r="C31" s="4">
        <v>3</v>
      </c>
      <c r="D31" s="8">
        <f t="shared" si="1"/>
        <v>175000000</v>
      </c>
      <c r="E31" s="8">
        <f t="shared" si="2"/>
        <v>20000</v>
      </c>
      <c r="F31" s="41">
        <f t="shared" si="3"/>
        <v>3927.0812131080816</v>
      </c>
      <c r="G31" s="8">
        <f t="shared" si="0"/>
        <v>96458375.737838373</v>
      </c>
      <c r="H31" s="16">
        <f t="shared" si="4"/>
        <v>83324371.655621082</v>
      </c>
    </row>
    <row r="32" spans="2:8" x14ac:dyDescent="0.2">
      <c r="B32" s="3">
        <v>10</v>
      </c>
      <c r="C32" s="4">
        <v>4</v>
      </c>
      <c r="D32" s="8">
        <f>+$C$15*$C$16+C16</f>
        <v>3675000000</v>
      </c>
      <c r="E32" s="8">
        <f>+$C$17*$C$18+C18</f>
        <v>1020000</v>
      </c>
      <c r="F32" s="41">
        <f t="shared" si="3"/>
        <v>4042.583601728908</v>
      </c>
      <c r="G32" s="8">
        <f t="shared" si="0"/>
        <v>-448435273.76348591</v>
      </c>
      <c r="H32" s="16">
        <f t="shared" si="4"/>
        <v>-368928809.50919497</v>
      </c>
    </row>
    <row r="33" spans="2:9" ht="17.25" x14ac:dyDescent="0.2">
      <c r="B33" s="17"/>
      <c r="C33" s="44"/>
      <c r="D33" s="44"/>
      <c r="E33" s="45"/>
      <c r="F33" s="44"/>
      <c r="G33" s="34" t="s">
        <v>51</v>
      </c>
      <c r="H33" s="46">
        <f>SUM(H28:H32)</f>
        <v>2999999.9999989271</v>
      </c>
      <c r="I33" s="12"/>
    </row>
  </sheetData>
  <mergeCells count="1">
    <mergeCell ref="B1:G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25F6-8E59-4921-BA63-9246E93B6C24}">
  <dimension ref="B1:H33"/>
  <sheetViews>
    <sheetView showGridLines="0" zoomScale="175" zoomScaleNormal="175" workbookViewId="0">
      <selection activeCell="B1" sqref="B1:G11"/>
    </sheetView>
  </sheetViews>
  <sheetFormatPr baseColWidth="10" defaultRowHeight="14.25" x14ac:dyDescent="0.2"/>
  <cols>
    <col min="1" max="1" width="11.42578125" style="6"/>
    <col min="2" max="2" width="14.7109375" style="6" customWidth="1"/>
    <col min="3" max="5" width="11.42578125" style="6"/>
    <col min="6" max="6" width="20.85546875" style="6" bestFit="1" customWidth="1"/>
    <col min="7" max="16384" width="11.42578125" style="6"/>
  </cols>
  <sheetData>
    <row r="1" spans="2:7" x14ac:dyDescent="0.2">
      <c r="B1" s="98" t="s">
        <v>65</v>
      </c>
      <c r="C1" s="99"/>
      <c r="D1" s="99"/>
      <c r="E1" s="99"/>
      <c r="F1" s="99"/>
      <c r="G1" s="100"/>
    </row>
    <row r="2" spans="2:7" x14ac:dyDescent="0.2">
      <c r="B2" s="101"/>
      <c r="C2" s="102"/>
      <c r="D2" s="102"/>
      <c r="E2" s="102"/>
      <c r="F2" s="102"/>
      <c r="G2" s="103"/>
    </row>
    <row r="3" spans="2:7" x14ac:dyDescent="0.2">
      <c r="B3" s="101"/>
      <c r="C3" s="102"/>
      <c r="D3" s="102"/>
      <c r="E3" s="102"/>
      <c r="F3" s="102"/>
      <c r="G3" s="103"/>
    </row>
    <row r="4" spans="2:7" x14ac:dyDescent="0.2">
      <c r="B4" s="101"/>
      <c r="C4" s="102"/>
      <c r="D4" s="102"/>
      <c r="E4" s="102"/>
      <c r="F4" s="102"/>
      <c r="G4" s="103"/>
    </row>
    <row r="5" spans="2:7" x14ac:dyDescent="0.2">
      <c r="B5" s="101"/>
      <c r="C5" s="102"/>
      <c r="D5" s="102"/>
      <c r="E5" s="102"/>
      <c r="F5" s="102"/>
      <c r="G5" s="103"/>
    </row>
    <row r="6" spans="2:7" x14ac:dyDescent="0.2">
      <c r="B6" s="101"/>
      <c r="C6" s="102"/>
      <c r="D6" s="102"/>
      <c r="E6" s="102"/>
      <c r="F6" s="102"/>
      <c r="G6" s="103"/>
    </row>
    <row r="7" spans="2:7" x14ac:dyDescent="0.2">
      <c r="B7" s="101"/>
      <c r="C7" s="102"/>
      <c r="D7" s="102"/>
      <c r="E7" s="102"/>
      <c r="F7" s="102"/>
      <c r="G7" s="103"/>
    </row>
    <row r="8" spans="2:7" x14ac:dyDescent="0.2">
      <c r="B8" s="101"/>
      <c r="C8" s="102"/>
      <c r="D8" s="102"/>
      <c r="E8" s="102"/>
      <c r="F8" s="102"/>
      <c r="G8" s="103"/>
    </row>
    <row r="9" spans="2:7" x14ac:dyDescent="0.2">
      <c r="B9" s="101"/>
      <c r="C9" s="102"/>
      <c r="D9" s="102"/>
      <c r="E9" s="102"/>
      <c r="F9" s="102"/>
      <c r="G9" s="103"/>
    </row>
    <row r="10" spans="2:7" x14ac:dyDescent="0.2">
      <c r="B10" s="101"/>
      <c r="C10" s="102"/>
      <c r="D10" s="102"/>
      <c r="E10" s="102"/>
      <c r="F10" s="102"/>
      <c r="G10" s="103"/>
    </row>
    <row r="11" spans="2:7" x14ac:dyDescent="0.2">
      <c r="B11" s="104"/>
      <c r="C11" s="105"/>
      <c r="D11" s="105"/>
      <c r="E11" s="105"/>
      <c r="F11" s="105"/>
      <c r="G11" s="106"/>
    </row>
    <row r="14" spans="2:7" x14ac:dyDescent="0.2">
      <c r="B14" s="30" t="s">
        <v>52</v>
      </c>
      <c r="C14" s="92">
        <v>0.03</v>
      </c>
      <c r="D14" s="31" t="s">
        <v>63</v>
      </c>
    </row>
    <row r="15" spans="2:7" x14ac:dyDescent="0.2">
      <c r="B15" s="20" t="s">
        <v>53</v>
      </c>
      <c r="C15" s="4" t="s">
        <v>33</v>
      </c>
      <c r="D15" s="21"/>
    </row>
    <row r="16" spans="2:7" x14ac:dyDescent="0.2">
      <c r="B16" s="20" t="s">
        <v>8</v>
      </c>
      <c r="C16" s="8">
        <v>5000000</v>
      </c>
      <c r="D16" s="21" t="s">
        <v>17</v>
      </c>
    </row>
    <row r="17" spans="2:8" x14ac:dyDescent="0.2">
      <c r="B17" s="20" t="s">
        <v>54</v>
      </c>
      <c r="C17" s="4">
        <v>5</v>
      </c>
      <c r="D17" s="21" t="s">
        <v>36</v>
      </c>
    </row>
    <row r="18" spans="2:8" x14ac:dyDescent="0.2">
      <c r="B18" s="23" t="s">
        <v>9</v>
      </c>
      <c r="C18" s="44" t="s">
        <v>55</v>
      </c>
      <c r="D18" s="25"/>
    </row>
    <row r="21" spans="2:8" x14ac:dyDescent="0.2">
      <c r="B21" s="30" t="s">
        <v>57</v>
      </c>
      <c r="C21" s="47"/>
      <c r="D21" s="31"/>
    </row>
    <row r="22" spans="2:8" x14ac:dyDescent="0.2">
      <c r="B22" s="23" t="s">
        <v>40</v>
      </c>
      <c r="C22" s="49">
        <v>0.03</v>
      </c>
      <c r="D22" s="25" t="s">
        <v>63</v>
      </c>
      <c r="E22" s="6" t="s">
        <v>102</v>
      </c>
    </row>
    <row r="24" spans="2:8" x14ac:dyDescent="0.2">
      <c r="B24" s="38" t="s">
        <v>59</v>
      </c>
      <c r="C24" s="51">
        <v>0.02</v>
      </c>
      <c r="D24" s="39" t="s">
        <v>63</v>
      </c>
      <c r="E24" s="6" t="s">
        <v>102</v>
      </c>
    </row>
    <row r="26" spans="2:8" x14ac:dyDescent="0.2">
      <c r="B26" s="1"/>
      <c r="C26" s="2"/>
      <c r="D26" s="2" t="s">
        <v>37</v>
      </c>
      <c r="E26" s="2" t="s">
        <v>16</v>
      </c>
      <c r="F26" s="47"/>
      <c r="G26" s="31"/>
    </row>
    <row r="27" spans="2:8" ht="28.5" x14ac:dyDescent="0.2">
      <c r="B27" s="43" t="s">
        <v>41</v>
      </c>
      <c r="C27" s="9" t="s">
        <v>62</v>
      </c>
      <c r="D27" s="9" t="s">
        <v>58</v>
      </c>
      <c r="E27" s="9" t="s">
        <v>24</v>
      </c>
      <c r="F27" s="9" t="s">
        <v>60</v>
      </c>
      <c r="G27" s="33" t="s">
        <v>61</v>
      </c>
    </row>
    <row r="28" spans="2:8" x14ac:dyDescent="0.2">
      <c r="B28" s="3">
        <v>3</v>
      </c>
      <c r="C28" s="4">
        <v>0</v>
      </c>
      <c r="D28" s="8">
        <f>+$C$14/2*$C$16</f>
        <v>75000</v>
      </c>
      <c r="E28" s="8">
        <f>+C24/2*C16</f>
        <v>50000</v>
      </c>
      <c r="F28" s="8">
        <f>+D28-E28</f>
        <v>25000</v>
      </c>
      <c r="G28" s="16">
        <f>+F28/(1+$C$22/2)^C28</f>
        <v>25000</v>
      </c>
      <c r="H28" s="8"/>
    </row>
    <row r="29" spans="2:8" x14ac:dyDescent="0.2">
      <c r="B29" s="3">
        <v>3.5</v>
      </c>
      <c r="C29" s="4">
        <v>1</v>
      </c>
      <c r="D29" s="8">
        <f>+$C$14/2*$C$16</f>
        <v>75000</v>
      </c>
      <c r="E29" s="8">
        <f>+$C$22/2*$C$16</f>
        <v>75000</v>
      </c>
      <c r="F29" s="8">
        <f t="shared" ref="F29:F32" si="0">+D29-E29</f>
        <v>0</v>
      </c>
      <c r="G29" s="16">
        <f>+F29/(1+$C$22/2)^C29</f>
        <v>0</v>
      </c>
      <c r="H29" s="8"/>
    </row>
    <row r="30" spans="2:8" x14ac:dyDescent="0.2">
      <c r="B30" s="3">
        <v>4</v>
      </c>
      <c r="C30" s="4">
        <v>2</v>
      </c>
      <c r="D30" s="8">
        <f>+$C$14/2*$C$16</f>
        <v>75000</v>
      </c>
      <c r="E30" s="8">
        <f>+$C$22/2*$C$16</f>
        <v>75000</v>
      </c>
      <c r="F30" s="8">
        <f t="shared" si="0"/>
        <v>0</v>
      </c>
      <c r="G30" s="16">
        <f t="shared" ref="G30:G32" si="1">+F30/(1+$C$22/2)^C30</f>
        <v>0</v>
      </c>
      <c r="H30" s="8"/>
    </row>
    <row r="31" spans="2:8" x14ac:dyDescent="0.2">
      <c r="B31" s="3">
        <v>4.5</v>
      </c>
      <c r="C31" s="4">
        <v>3</v>
      </c>
      <c r="D31" s="8">
        <f>+$C$14/2*$C$16</f>
        <v>75000</v>
      </c>
      <c r="E31" s="8">
        <f>+$C$22/2*$C$16</f>
        <v>75000</v>
      </c>
      <c r="F31" s="8">
        <f t="shared" si="0"/>
        <v>0</v>
      </c>
      <c r="G31" s="16">
        <f t="shared" si="1"/>
        <v>0</v>
      </c>
      <c r="H31" s="8"/>
    </row>
    <row r="32" spans="2:8" x14ac:dyDescent="0.2">
      <c r="B32" s="3">
        <v>5</v>
      </c>
      <c r="C32" s="4">
        <v>4</v>
      </c>
      <c r="D32" s="8">
        <f>+$C$14/2*$C$16+C16</f>
        <v>5075000</v>
      </c>
      <c r="E32" s="8">
        <f>+$C$22/2*$C$16+C16</f>
        <v>5075000</v>
      </c>
      <c r="F32" s="8">
        <f t="shared" si="0"/>
        <v>0</v>
      </c>
      <c r="G32" s="16">
        <f t="shared" si="1"/>
        <v>0</v>
      </c>
      <c r="H32" s="8"/>
    </row>
    <row r="33" spans="2:8" ht="17.25" x14ac:dyDescent="0.2">
      <c r="B33" s="17"/>
      <c r="C33" s="44"/>
      <c r="D33" s="44"/>
      <c r="E33" s="45"/>
      <c r="F33" s="28" t="s">
        <v>51</v>
      </c>
      <c r="G33" s="46">
        <f>SUM(G28:G32)</f>
        <v>25000</v>
      </c>
      <c r="H33" s="8"/>
    </row>
  </sheetData>
  <mergeCells count="1">
    <mergeCell ref="B1:G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B9AB-8AD2-4F4E-9B6F-B4E092149677}">
  <dimension ref="B1:I38"/>
  <sheetViews>
    <sheetView showGridLines="0" zoomScale="175" zoomScaleNormal="175" workbookViewId="0">
      <selection activeCell="B1" sqref="B1:E11"/>
    </sheetView>
  </sheetViews>
  <sheetFormatPr baseColWidth="10" defaultRowHeight="14.25" x14ac:dyDescent="0.2"/>
  <cols>
    <col min="1" max="1" width="11.42578125" style="6"/>
    <col min="2" max="2" width="14.42578125" style="6" bestFit="1" customWidth="1"/>
    <col min="3" max="3" width="15.42578125" style="6" customWidth="1"/>
    <col min="4" max="4" width="19.28515625" style="6" bestFit="1" customWidth="1"/>
    <col min="5" max="5" width="16.7109375" style="6" customWidth="1"/>
    <col min="6" max="6" width="14.7109375" style="6" customWidth="1"/>
    <col min="7" max="7" width="15.85546875" style="6" customWidth="1"/>
    <col min="8" max="8" width="16.28515625" style="6" bestFit="1" customWidth="1"/>
    <col min="9" max="9" width="12.28515625" style="6" bestFit="1" customWidth="1"/>
    <col min="10" max="16384" width="11.42578125" style="6"/>
  </cols>
  <sheetData>
    <row r="1" spans="2:8" ht="14.25" customHeight="1" x14ac:dyDescent="0.2">
      <c r="B1" s="98" t="s">
        <v>100</v>
      </c>
      <c r="C1" s="99"/>
      <c r="D1" s="99"/>
      <c r="E1" s="100"/>
      <c r="F1" s="55"/>
      <c r="G1" s="55"/>
      <c r="H1" s="55"/>
    </row>
    <row r="2" spans="2:8" x14ac:dyDescent="0.2">
      <c r="B2" s="101"/>
      <c r="C2" s="102"/>
      <c r="D2" s="102"/>
      <c r="E2" s="103"/>
      <c r="F2" s="55"/>
      <c r="G2" s="55"/>
      <c r="H2" s="55"/>
    </row>
    <row r="3" spans="2:8" x14ac:dyDescent="0.2">
      <c r="B3" s="101"/>
      <c r="C3" s="102"/>
      <c r="D3" s="102"/>
      <c r="E3" s="103"/>
      <c r="F3" s="55"/>
      <c r="G3" s="55"/>
      <c r="H3" s="55"/>
    </row>
    <row r="4" spans="2:8" x14ac:dyDescent="0.2">
      <c r="B4" s="101"/>
      <c r="C4" s="102"/>
      <c r="D4" s="102"/>
      <c r="E4" s="103"/>
      <c r="F4" s="55"/>
      <c r="G4" s="55"/>
      <c r="H4" s="55"/>
    </row>
    <row r="5" spans="2:8" x14ac:dyDescent="0.2">
      <c r="B5" s="101"/>
      <c r="C5" s="102"/>
      <c r="D5" s="102"/>
      <c r="E5" s="103"/>
      <c r="F5" s="55"/>
      <c r="G5" s="55"/>
      <c r="H5" s="55"/>
    </row>
    <row r="6" spans="2:8" x14ac:dyDescent="0.2">
      <c r="B6" s="101"/>
      <c r="C6" s="102"/>
      <c r="D6" s="102"/>
      <c r="E6" s="103"/>
      <c r="F6" s="55"/>
      <c r="G6" s="55"/>
      <c r="H6" s="55"/>
    </row>
    <row r="7" spans="2:8" x14ac:dyDescent="0.2">
      <c r="B7" s="101"/>
      <c r="C7" s="102"/>
      <c r="D7" s="102"/>
      <c r="E7" s="103"/>
      <c r="F7" s="55"/>
      <c r="G7" s="55"/>
      <c r="H7" s="55"/>
    </row>
    <row r="8" spans="2:8" x14ac:dyDescent="0.2">
      <c r="B8" s="101"/>
      <c r="C8" s="102"/>
      <c r="D8" s="102"/>
      <c r="E8" s="103"/>
      <c r="F8" s="55"/>
      <c r="G8" s="55"/>
      <c r="H8" s="55"/>
    </row>
    <row r="9" spans="2:8" x14ac:dyDescent="0.2">
      <c r="B9" s="101"/>
      <c r="C9" s="102"/>
      <c r="D9" s="102"/>
      <c r="E9" s="103"/>
      <c r="F9" s="55"/>
      <c r="G9" s="55"/>
      <c r="H9" s="55"/>
    </row>
    <row r="10" spans="2:8" x14ac:dyDescent="0.2">
      <c r="B10" s="101"/>
      <c r="C10" s="102"/>
      <c r="D10" s="102"/>
      <c r="E10" s="103"/>
      <c r="F10" s="55"/>
      <c r="G10" s="55"/>
      <c r="H10" s="55"/>
    </row>
    <row r="11" spans="2:8" x14ac:dyDescent="0.2">
      <c r="B11" s="104"/>
      <c r="C11" s="105"/>
      <c r="D11" s="105"/>
      <c r="E11" s="106"/>
      <c r="F11" s="55"/>
      <c r="G11" s="55"/>
      <c r="H11" s="55"/>
    </row>
    <row r="12" spans="2:8" x14ac:dyDescent="0.2">
      <c r="B12" s="30" t="s">
        <v>37</v>
      </c>
      <c r="C12" s="58">
        <v>0.04</v>
      </c>
      <c r="D12" s="31" t="s">
        <v>71</v>
      </c>
      <c r="E12" s="55"/>
      <c r="F12" s="55"/>
      <c r="G12" s="55"/>
      <c r="H12" s="55"/>
    </row>
    <row r="13" spans="2:8" x14ac:dyDescent="0.2">
      <c r="B13" s="20" t="s">
        <v>16</v>
      </c>
      <c r="C13" s="59">
        <v>0.06</v>
      </c>
      <c r="D13" s="21" t="s">
        <v>17</v>
      </c>
      <c r="E13" s="55"/>
      <c r="F13" s="55"/>
      <c r="G13" s="55"/>
      <c r="H13" s="55"/>
    </row>
    <row r="14" spans="2:8" x14ac:dyDescent="0.2">
      <c r="B14" s="23" t="s">
        <v>9</v>
      </c>
      <c r="C14" s="24" t="s">
        <v>38</v>
      </c>
      <c r="D14" s="25"/>
      <c r="E14" s="55"/>
      <c r="F14" s="55"/>
      <c r="G14" s="55"/>
      <c r="H14" s="55"/>
    </row>
    <row r="15" spans="2:8" x14ac:dyDescent="0.2">
      <c r="B15" s="55"/>
      <c r="C15" s="55"/>
      <c r="D15" s="55"/>
      <c r="E15" s="55"/>
      <c r="F15" s="55"/>
      <c r="G15" s="55"/>
      <c r="H15" s="55"/>
    </row>
    <row r="16" spans="2:8" x14ac:dyDescent="0.2">
      <c r="B16" s="30" t="s">
        <v>72</v>
      </c>
      <c r="C16" s="89">
        <v>1000000000</v>
      </c>
      <c r="D16" s="60"/>
    </row>
    <row r="17" spans="2:7" x14ac:dyDescent="0.2">
      <c r="B17" s="20" t="s">
        <v>66</v>
      </c>
      <c r="C17" s="8">
        <v>10000000</v>
      </c>
      <c r="D17" s="61"/>
    </row>
    <row r="18" spans="2:7" x14ac:dyDescent="0.2">
      <c r="B18" s="20" t="s">
        <v>67</v>
      </c>
      <c r="C18" s="4">
        <v>2</v>
      </c>
      <c r="D18" s="21" t="s">
        <v>2</v>
      </c>
    </row>
    <row r="19" spans="2:7" ht="17.25" x14ac:dyDescent="0.3">
      <c r="B19" s="20" t="s">
        <v>70</v>
      </c>
      <c r="C19" s="4">
        <v>115</v>
      </c>
      <c r="D19" s="21" t="s">
        <v>73</v>
      </c>
    </row>
    <row r="20" spans="2:7" ht="17.25" x14ac:dyDescent="0.3">
      <c r="B20" s="23" t="s">
        <v>70</v>
      </c>
      <c r="C20" s="62">
        <f>1/C19</f>
        <v>8.6956521739130436E-3</v>
      </c>
      <c r="D20" s="25" t="s">
        <v>74</v>
      </c>
    </row>
    <row r="22" spans="2:7" x14ac:dyDescent="0.2">
      <c r="B22" s="118" t="s">
        <v>75</v>
      </c>
      <c r="C22" s="120"/>
      <c r="E22" s="118" t="s">
        <v>77</v>
      </c>
      <c r="F22" s="120"/>
    </row>
    <row r="23" spans="2:7" x14ac:dyDescent="0.2">
      <c r="B23" s="3" t="s">
        <v>68</v>
      </c>
      <c r="C23" s="15" t="s">
        <v>76</v>
      </c>
      <c r="D23" s="4"/>
      <c r="E23" s="3" t="s">
        <v>68</v>
      </c>
      <c r="F23" s="15" t="s">
        <v>76</v>
      </c>
    </row>
    <row r="24" spans="2:7" x14ac:dyDescent="0.2">
      <c r="B24" s="3">
        <v>1</v>
      </c>
      <c r="C24" s="63">
        <v>5.0000000000000001E-3</v>
      </c>
      <c r="D24" s="4"/>
      <c r="E24" s="3">
        <v>1</v>
      </c>
      <c r="F24" s="63">
        <v>0.02</v>
      </c>
    </row>
    <row r="25" spans="2:7" x14ac:dyDescent="0.2">
      <c r="B25" s="17">
        <v>2</v>
      </c>
      <c r="C25" s="64">
        <v>8.0000000000000002E-3</v>
      </c>
      <c r="D25" s="4"/>
      <c r="E25" s="17">
        <v>2</v>
      </c>
      <c r="F25" s="64">
        <v>2.5000000000000001E-2</v>
      </c>
    </row>
    <row r="26" spans="2:7" x14ac:dyDescent="0.2">
      <c r="B26" s="4"/>
      <c r="C26" s="53"/>
      <c r="D26" s="4"/>
      <c r="E26" s="4"/>
      <c r="F26" s="53"/>
    </row>
    <row r="27" spans="2:7" x14ac:dyDescent="0.2">
      <c r="B27" s="1" t="s">
        <v>69</v>
      </c>
      <c r="C27" s="65" t="s">
        <v>42</v>
      </c>
      <c r="D27" s="42" t="s">
        <v>78</v>
      </c>
      <c r="E27" s="9"/>
      <c r="F27" s="9"/>
    </row>
    <row r="28" spans="2:7" x14ac:dyDescent="0.2">
      <c r="B28" s="32">
        <v>1</v>
      </c>
      <c r="C28" s="8">
        <f>+$C$13*$C$17</f>
        <v>600000</v>
      </c>
      <c r="D28" s="16">
        <f>+C28*EXP(-F24*B28)</f>
        <v>588119.20398405311</v>
      </c>
      <c r="E28" s="52"/>
      <c r="F28" s="54"/>
    </row>
    <row r="29" spans="2:7" x14ac:dyDescent="0.2">
      <c r="B29" s="32">
        <v>2</v>
      </c>
      <c r="C29" s="8">
        <f>+$C$13*$C$17+C17</f>
        <v>10600000</v>
      </c>
      <c r="D29" s="16">
        <f>+C29*EXP(-F25*B29)</f>
        <v>10083031.899707569</v>
      </c>
      <c r="E29" s="52"/>
      <c r="F29" s="54"/>
    </row>
    <row r="30" spans="2:7" x14ac:dyDescent="0.2">
      <c r="B30" s="17"/>
      <c r="C30" s="66" t="s">
        <v>90</v>
      </c>
      <c r="D30" s="67">
        <f>SUM(D28:D29)</f>
        <v>10671151.103691623</v>
      </c>
      <c r="E30" s="4"/>
      <c r="F30" s="54"/>
    </row>
    <row r="31" spans="2:7" x14ac:dyDescent="0.2">
      <c r="B31" s="4"/>
      <c r="C31" s="53"/>
      <c r="D31" s="54"/>
      <c r="E31" s="4"/>
      <c r="F31" s="54"/>
    </row>
    <row r="32" spans="2:7" x14ac:dyDescent="0.2">
      <c r="B32" s="1" t="s">
        <v>69</v>
      </c>
      <c r="C32" s="65" t="s">
        <v>79</v>
      </c>
      <c r="D32" s="42" t="s">
        <v>80</v>
      </c>
      <c r="E32" s="1" t="s">
        <v>43</v>
      </c>
      <c r="F32" s="2" t="s">
        <v>42</v>
      </c>
      <c r="G32" s="42" t="s">
        <v>78</v>
      </c>
    </row>
    <row r="33" spans="2:9" x14ac:dyDescent="0.2">
      <c r="B33" s="32">
        <v>1</v>
      </c>
      <c r="C33" s="8">
        <f>+C12*C16</f>
        <v>40000000</v>
      </c>
      <c r="D33" s="16">
        <f>+C33*EXP(-C24*B33)</f>
        <v>39800499.167707294</v>
      </c>
      <c r="E33" s="3">
        <f>+$C$20*EXP((F24-C24)*B33)</f>
        <v>8.8270701270932086E-3</v>
      </c>
      <c r="F33" s="8">
        <f>+E33*C33</f>
        <v>353082.80508372834</v>
      </c>
      <c r="G33" s="16">
        <f>+F33*EXP(-F24*B33)</f>
        <v>346091.29711049818</v>
      </c>
    </row>
    <row r="34" spans="2:9" x14ac:dyDescent="0.2">
      <c r="B34" s="32">
        <v>2</v>
      </c>
      <c r="C34" s="8">
        <f>+C12*C16+C16</f>
        <v>1040000000</v>
      </c>
      <c r="D34" s="16">
        <f>+C34*EXP(-C25*B34)</f>
        <v>1023492412.8574965</v>
      </c>
      <c r="E34" s="3">
        <f>+$C$20*EXP((F25-C25)*B34)</f>
        <v>8.9963878845923297E-3</v>
      </c>
      <c r="F34" s="8">
        <f>+E34*C34</f>
        <v>9356243.3999760225</v>
      </c>
      <c r="G34" s="16">
        <f>+F34*EXP(-F25*B34)</f>
        <v>8899934.0248477962</v>
      </c>
    </row>
    <row r="35" spans="2:9" x14ac:dyDescent="0.2">
      <c r="B35" s="17"/>
      <c r="C35" s="66" t="s">
        <v>28</v>
      </c>
      <c r="D35" s="46">
        <f>SUM(D33:D34)</f>
        <v>1063292912.0252038</v>
      </c>
      <c r="E35" s="90"/>
      <c r="F35" s="66" t="s">
        <v>28</v>
      </c>
      <c r="G35" s="46">
        <f>SUM(G33:G34)</f>
        <v>9246025.3219582941</v>
      </c>
    </row>
    <row r="36" spans="2:9" x14ac:dyDescent="0.2">
      <c r="B36" s="4"/>
      <c r="C36" s="53"/>
      <c r="E36" s="4"/>
      <c r="F36" s="53"/>
      <c r="I36" s="91"/>
    </row>
    <row r="37" spans="2:9" x14ac:dyDescent="0.2">
      <c r="B37" s="4"/>
      <c r="D37" s="54"/>
      <c r="E37" s="4"/>
      <c r="F37" s="53"/>
    </row>
    <row r="38" spans="2:9" ht="17.25" x14ac:dyDescent="0.2">
      <c r="B38" s="4"/>
      <c r="C38" s="56" t="s">
        <v>91</v>
      </c>
      <c r="D38" s="57">
        <f>+D35*C20-D30</f>
        <v>-1425125.7817333285</v>
      </c>
      <c r="E38" s="4"/>
      <c r="F38" s="56" t="s">
        <v>91</v>
      </c>
      <c r="G38" s="57">
        <f>+G35-D30</f>
        <v>-1425125.7817333285</v>
      </c>
    </row>
  </sheetData>
  <mergeCells count="3">
    <mergeCell ref="B1:E11"/>
    <mergeCell ref="B22:C22"/>
    <mergeCell ref="E22:F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449C-4594-422A-8A06-A774A1918956}">
  <dimension ref="B1:J57"/>
  <sheetViews>
    <sheetView showGridLines="0" topLeftCell="B1" zoomScale="220" zoomScaleNormal="220" workbookViewId="0">
      <selection activeCell="B1" sqref="B1:J13"/>
    </sheetView>
  </sheetViews>
  <sheetFormatPr baseColWidth="10" defaultRowHeight="14.25" x14ac:dyDescent="0.2"/>
  <cols>
    <col min="1" max="2" width="11.42578125" style="6"/>
    <col min="3" max="3" width="16.7109375" style="6" bestFit="1" customWidth="1"/>
    <col min="4" max="4" width="15.7109375" style="6" bestFit="1" customWidth="1"/>
    <col min="5" max="5" width="18.5703125" style="6" customWidth="1"/>
    <col min="6" max="6" width="15.7109375" style="6" bestFit="1" customWidth="1"/>
    <col min="7" max="7" width="16.42578125" style="6" customWidth="1"/>
    <col min="8" max="8" width="19.28515625" style="6" customWidth="1"/>
    <col min="9" max="16384" width="11.42578125" style="6"/>
  </cols>
  <sheetData>
    <row r="1" spans="2:10" ht="15" customHeight="1" x14ac:dyDescent="0.2">
      <c r="B1" s="98" t="s">
        <v>101</v>
      </c>
      <c r="C1" s="99"/>
      <c r="D1" s="99"/>
      <c r="E1" s="99"/>
      <c r="F1" s="99"/>
      <c r="G1" s="99"/>
      <c r="H1" s="99"/>
      <c r="I1" s="99"/>
      <c r="J1" s="100"/>
    </row>
    <row r="2" spans="2:10" x14ac:dyDescent="0.2">
      <c r="B2" s="101"/>
      <c r="C2" s="102"/>
      <c r="D2" s="102"/>
      <c r="E2" s="102"/>
      <c r="F2" s="102"/>
      <c r="G2" s="102"/>
      <c r="H2" s="102"/>
      <c r="I2" s="102"/>
      <c r="J2" s="103"/>
    </row>
    <row r="3" spans="2:10" x14ac:dyDescent="0.2">
      <c r="B3" s="101"/>
      <c r="C3" s="102"/>
      <c r="D3" s="102"/>
      <c r="E3" s="102"/>
      <c r="F3" s="102"/>
      <c r="G3" s="102"/>
      <c r="H3" s="102"/>
      <c r="I3" s="102"/>
      <c r="J3" s="103"/>
    </row>
    <row r="4" spans="2:10" x14ac:dyDescent="0.2">
      <c r="B4" s="101"/>
      <c r="C4" s="102"/>
      <c r="D4" s="102"/>
      <c r="E4" s="102"/>
      <c r="F4" s="102"/>
      <c r="G4" s="102"/>
      <c r="H4" s="102"/>
      <c r="I4" s="102"/>
      <c r="J4" s="103"/>
    </row>
    <row r="5" spans="2:10" x14ac:dyDescent="0.2">
      <c r="B5" s="101"/>
      <c r="C5" s="102"/>
      <c r="D5" s="102"/>
      <c r="E5" s="102"/>
      <c r="F5" s="102"/>
      <c r="G5" s="102"/>
      <c r="H5" s="102"/>
      <c r="I5" s="102"/>
      <c r="J5" s="103"/>
    </row>
    <row r="6" spans="2:10" x14ac:dyDescent="0.2">
      <c r="B6" s="101"/>
      <c r="C6" s="102"/>
      <c r="D6" s="102"/>
      <c r="E6" s="102"/>
      <c r="F6" s="102"/>
      <c r="G6" s="102"/>
      <c r="H6" s="102"/>
      <c r="I6" s="102"/>
      <c r="J6" s="103"/>
    </row>
    <row r="7" spans="2:10" x14ac:dyDescent="0.2">
      <c r="B7" s="101"/>
      <c r="C7" s="102"/>
      <c r="D7" s="102"/>
      <c r="E7" s="102"/>
      <c r="F7" s="102"/>
      <c r="G7" s="102"/>
      <c r="H7" s="102"/>
      <c r="I7" s="102"/>
      <c r="J7" s="103"/>
    </row>
    <row r="8" spans="2:10" x14ac:dyDescent="0.2">
      <c r="B8" s="101"/>
      <c r="C8" s="102"/>
      <c r="D8" s="102"/>
      <c r="E8" s="102"/>
      <c r="F8" s="102"/>
      <c r="G8" s="102"/>
      <c r="H8" s="102"/>
      <c r="I8" s="102"/>
      <c r="J8" s="103"/>
    </row>
    <row r="9" spans="2:10" x14ac:dyDescent="0.2">
      <c r="B9" s="101"/>
      <c r="C9" s="102"/>
      <c r="D9" s="102"/>
      <c r="E9" s="102"/>
      <c r="F9" s="102"/>
      <c r="G9" s="102"/>
      <c r="H9" s="102"/>
      <c r="I9" s="102"/>
      <c r="J9" s="103"/>
    </row>
    <row r="10" spans="2:10" x14ac:dyDescent="0.2">
      <c r="B10" s="101"/>
      <c r="C10" s="102"/>
      <c r="D10" s="102"/>
      <c r="E10" s="102"/>
      <c r="F10" s="102"/>
      <c r="G10" s="102"/>
      <c r="H10" s="102"/>
      <c r="I10" s="102"/>
      <c r="J10" s="103"/>
    </row>
    <row r="11" spans="2:10" x14ac:dyDescent="0.2">
      <c r="B11" s="101"/>
      <c r="C11" s="102"/>
      <c r="D11" s="102"/>
      <c r="E11" s="102"/>
      <c r="F11" s="102"/>
      <c r="G11" s="102"/>
      <c r="H11" s="102"/>
      <c r="I11" s="102"/>
      <c r="J11" s="103"/>
    </row>
    <row r="12" spans="2:10" x14ac:dyDescent="0.2">
      <c r="B12" s="101"/>
      <c r="C12" s="102"/>
      <c r="D12" s="102"/>
      <c r="E12" s="102"/>
      <c r="F12" s="102"/>
      <c r="G12" s="102"/>
      <c r="H12" s="102"/>
      <c r="I12" s="102"/>
      <c r="J12" s="103"/>
    </row>
    <row r="13" spans="2:10" x14ac:dyDescent="0.2">
      <c r="B13" s="104"/>
      <c r="C13" s="105"/>
      <c r="D13" s="105"/>
      <c r="E13" s="105"/>
      <c r="F13" s="105"/>
      <c r="G13" s="105"/>
      <c r="H13" s="105"/>
      <c r="I13" s="105"/>
      <c r="J13" s="106"/>
    </row>
    <row r="15" spans="2:10" x14ac:dyDescent="0.2">
      <c r="C15" s="118" t="s">
        <v>82</v>
      </c>
      <c r="D15" s="119"/>
      <c r="E15" s="120"/>
    </row>
    <row r="16" spans="2:10" x14ac:dyDescent="0.2">
      <c r="C16" s="20" t="s">
        <v>83</v>
      </c>
      <c r="D16" s="8">
        <v>10000000</v>
      </c>
      <c r="E16" s="21" t="s">
        <v>17</v>
      </c>
    </row>
    <row r="17" spans="3:10" x14ac:dyDescent="0.2">
      <c r="C17" s="20" t="s">
        <v>84</v>
      </c>
      <c r="D17" s="69" t="s">
        <v>96</v>
      </c>
      <c r="E17" s="21"/>
    </row>
    <row r="18" spans="3:10" x14ac:dyDescent="0.2">
      <c r="C18" s="23" t="s">
        <v>54</v>
      </c>
      <c r="D18" s="73">
        <v>5</v>
      </c>
      <c r="E18" s="25" t="s">
        <v>36</v>
      </c>
    </row>
    <row r="22" spans="3:10" x14ac:dyDescent="0.2">
      <c r="C22" s="121" t="s">
        <v>85</v>
      </c>
      <c r="D22" s="122"/>
      <c r="E22" s="97"/>
      <c r="G22" s="121" t="s">
        <v>87</v>
      </c>
      <c r="H22" s="122"/>
      <c r="I22" s="96"/>
      <c r="J22" s="97"/>
    </row>
    <row r="23" spans="3:10" ht="17.25" x14ac:dyDescent="0.2">
      <c r="C23" s="32" t="s">
        <v>86</v>
      </c>
      <c r="D23" s="9" t="s">
        <v>94</v>
      </c>
      <c r="E23" s="33" t="s">
        <v>0</v>
      </c>
      <c r="G23" s="32" t="s">
        <v>86</v>
      </c>
      <c r="H23" s="9" t="s">
        <v>95</v>
      </c>
      <c r="I23" s="9" t="s">
        <v>0</v>
      </c>
      <c r="J23" s="33" t="s">
        <v>92</v>
      </c>
    </row>
    <row r="24" spans="3:10" x14ac:dyDescent="0.2">
      <c r="C24" s="3">
        <v>3</v>
      </c>
      <c r="D24" s="5">
        <v>2.5000000000000001E-2</v>
      </c>
      <c r="E24" s="15">
        <f>1/(1+D24*C24/12)</f>
        <v>0.99378881987577627</v>
      </c>
      <c r="G24" s="3">
        <v>3</v>
      </c>
      <c r="H24" s="5">
        <v>3.2000000000000002E-3</v>
      </c>
      <c r="I24" s="4">
        <f>1/(1+H24*G24/12)</f>
        <v>0.99920063948840931</v>
      </c>
      <c r="J24" s="81">
        <f>+H24</f>
        <v>3.2000000000000002E-3</v>
      </c>
    </row>
    <row r="25" spans="3:10" x14ac:dyDescent="0.2">
      <c r="C25" s="3">
        <f>+C24+3</f>
        <v>6</v>
      </c>
      <c r="D25" s="5">
        <v>2.8000000000000001E-2</v>
      </c>
      <c r="E25" s="15">
        <f t="shared" ref="E25:E27" si="0">1/(1+D25*C25/12)</f>
        <v>0.98619329388560162</v>
      </c>
      <c r="G25" s="3">
        <f>+G24+3</f>
        <v>6</v>
      </c>
      <c r="H25" s="5">
        <v>3.5000000000000001E-3</v>
      </c>
      <c r="I25" s="4">
        <f t="shared" ref="I25:I27" si="1">1/(1+H25*G25/12)</f>
        <v>0.99825305714998758</v>
      </c>
      <c r="J25" s="81">
        <f>+((1+H25*G25/12)/(1+H24*G24/12)-1)*12/(G25-G24)</f>
        <v>3.7969624300560056E-3</v>
      </c>
    </row>
    <row r="26" spans="3:10" x14ac:dyDescent="0.2">
      <c r="C26" s="3">
        <f>+C25+3</f>
        <v>9</v>
      </c>
      <c r="D26" s="5">
        <v>3.1E-2</v>
      </c>
      <c r="E26" s="15">
        <f t="shared" si="0"/>
        <v>0.97727827999022721</v>
      </c>
      <c r="G26" s="3">
        <f>+G25+3</f>
        <v>9</v>
      </c>
      <c r="H26" s="5">
        <v>3.8E-3</v>
      </c>
      <c r="I26" s="4">
        <f t="shared" si="1"/>
        <v>0.99715809941666245</v>
      </c>
      <c r="J26" s="81">
        <f t="shared" ref="J26" si="2">+((1+H26*G26/12)/(1+H25*G25/12)-1)*12/(G26-G25)</f>
        <v>4.3923134514605167E-3</v>
      </c>
    </row>
    <row r="27" spans="3:10" x14ac:dyDescent="0.2">
      <c r="C27" s="3">
        <f t="shared" ref="C27" si="3">+C26+3</f>
        <v>12</v>
      </c>
      <c r="D27" s="5">
        <v>3.5000000000000003E-2</v>
      </c>
      <c r="E27" s="15">
        <f t="shared" si="0"/>
        <v>0.96618357487922713</v>
      </c>
      <c r="G27" s="3">
        <f t="shared" ref="G27" si="4">+G26+3</f>
        <v>12</v>
      </c>
      <c r="H27" s="5">
        <v>4.0000000000000001E-3</v>
      </c>
      <c r="I27" s="4">
        <f t="shared" si="1"/>
        <v>0.99601593625498008</v>
      </c>
      <c r="J27" s="81">
        <f>+((1+H27*G27/12)/(1+H26*G26/12)-1)*12/(G27-G26)</f>
        <v>4.5869272573169084E-3</v>
      </c>
    </row>
    <row r="28" spans="3:10" x14ac:dyDescent="0.2">
      <c r="C28" s="17"/>
      <c r="D28" s="34" t="s">
        <v>1</v>
      </c>
      <c r="E28" s="35">
        <f>SUM(E24:E27)</f>
        <v>3.9234439686308322</v>
      </c>
      <c r="G28" s="23"/>
      <c r="H28" s="27"/>
      <c r="I28" s="27"/>
      <c r="J28" s="25"/>
    </row>
    <row r="29" spans="3:10" x14ac:dyDescent="0.2">
      <c r="C29" s="4"/>
    </row>
    <row r="30" spans="3:10" x14ac:dyDescent="0.2">
      <c r="C30" s="4"/>
      <c r="D30" s="82" t="s">
        <v>3</v>
      </c>
      <c r="E30" s="83">
        <f>+(1-E27)/E28</f>
        <v>8.6190666646818008E-3</v>
      </c>
      <c r="F30" s="39" t="s">
        <v>4</v>
      </c>
    </row>
    <row r="31" spans="3:10" x14ac:dyDescent="0.2">
      <c r="C31" s="4"/>
      <c r="D31" s="82" t="s">
        <v>3</v>
      </c>
      <c r="E31" s="83">
        <f>+E30*4</f>
        <v>3.4476266658727203E-2</v>
      </c>
      <c r="F31" s="39" t="s">
        <v>5</v>
      </c>
    </row>
    <row r="32" spans="3:10" x14ac:dyDescent="0.2">
      <c r="C32" s="4"/>
    </row>
    <row r="33" spans="3:6" x14ac:dyDescent="0.2">
      <c r="C33" s="124" t="s">
        <v>89</v>
      </c>
      <c r="D33" s="125"/>
      <c r="E33" s="126"/>
    </row>
    <row r="34" spans="3:6" x14ac:dyDescent="0.2">
      <c r="C34" s="70" t="s">
        <v>37</v>
      </c>
      <c r="D34" s="69" t="s">
        <v>96</v>
      </c>
      <c r="E34" s="21" t="s">
        <v>17</v>
      </c>
      <c r="F34" s="10"/>
    </row>
    <row r="35" spans="3:6" x14ac:dyDescent="0.2">
      <c r="C35" s="70" t="s">
        <v>8</v>
      </c>
      <c r="D35" s="50">
        <f>+D16</f>
        <v>10000000</v>
      </c>
      <c r="E35" s="21" t="s">
        <v>17</v>
      </c>
    </row>
    <row r="36" spans="3:6" x14ac:dyDescent="0.2">
      <c r="C36" s="70" t="s">
        <v>16</v>
      </c>
      <c r="D36" s="77">
        <f>+E30</f>
        <v>8.6190666646818008E-3</v>
      </c>
      <c r="E36" s="21" t="s">
        <v>45</v>
      </c>
    </row>
    <row r="37" spans="3:6" x14ac:dyDescent="0.2">
      <c r="C37" s="70" t="s">
        <v>8</v>
      </c>
      <c r="D37" s="50">
        <v>35000000000</v>
      </c>
      <c r="E37" s="21" t="s">
        <v>45</v>
      </c>
    </row>
    <row r="38" spans="3:6" x14ac:dyDescent="0.2">
      <c r="C38" s="70" t="s">
        <v>54</v>
      </c>
      <c r="D38" s="69">
        <v>1</v>
      </c>
      <c r="E38" s="21" t="s">
        <v>20</v>
      </c>
    </row>
    <row r="39" spans="3:6" x14ac:dyDescent="0.2">
      <c r="C39" s="71" t="s">
        <v>9</v>
      </c>
      <c r="D39" s="73" t="s">
        <v>10</v>
      </c>
      <c r="E39" s="25"/>
    </row>
    <row r="40" spans="3:6" x14ac:dyDescent="0.2">
      <c r="C40" s="72"/>
      <c r="D40" s="50"/>
    </row>
    <row r="41" spans="3:6" x14ac:dyDescent="0.2">
      <c r="C41" s="75" t="s">
        <v>46</v>
      </c>
      <c r="D41" s="76">
        <v>3500</v>
      </c>
    </row>
    <row r="42" spans="3:6" x14ac:dyDescent="0.2">
      <c r="C42" s="72"/>
      <c r="D42" s="69"/>
    </row>
    <row r="43" spans="3:6" x14ac:dyDescent="0.2">
      <c r="C43" s="1" t="s">
        <v>86</v>
      </c>
      <c r="D43" s="65" t="s">
        <v>48</v>
      </c>
      <c r="E43" s="42" t="s">
        <v>88</v>
      </c>
    </row>
    <row r="44" spans="3:6" x14ac:dyDescent="0.2">
      <c r="C44" s="3">
        <v>3</v>
      </c>
      <c r="D44" s="50">
        <f>+$D$37*$D$36</f>
        <v>301667333.26386303</v>
      </c>
      <c r="E44" s="74">
        <f>+D44*E24</f>
        <v>299793623.11936694</v>
      </c>
    </row>
    <row r="45" spans="3:6" x14ac:dyDescent="0.2">
      <c r="C45" s="3">
        <f>+C44+3</f>
        <v>6</v>
      </c>
      <c r="D45" s="50">
        <f t="shared" ref="D45:D46" si="5">+$D$37*$D$36</f>
        <v>301667333.26386303</v>
      </c>
      <c r="E45" s="74">
        <f>+D45*E25</f>
        <v>297502301.04917461</v>
      </c>
    </row>
    <row r="46" spans="3:6" x14ac:dyDescent="0.2">
      <c r="C46" s="3">
        <f>+C45+3</f>
        <v>9</v>
      </c>
      <c r="D46" s="50">
        <f t="shared" si="5"/>
        <v>301667333.26386303</v>
      </c>
      <c r="E46" s="74">
        <f>+D46*E26</f>
        <v>294812932.58134669</v>
      </c>
    </row>
    <row r="47" spans="3:6" x14ac:dyDescent="0.2">
      <c r="C47" s="3">
        <f t="shared" ref="C47" si="6">+C46+3</f>
        <v>12</v>
      </c>
      <c r="D47" s="50">
        <f>+$D$37*$D$36+D37</f>
        <v>35301667333.263863</v>
      </c>
      <c r="E47" s="74">
        <f>+D47*E27</f>
        <v>34107891143.250111</v>
      </c>
    </row>
    <row r="48" spans="3:6" x14ac:dyDescent="0.2">
      <c r="C48" s="23"/>
      <c r="D48" s="66" t="s">
        <v>28</v>
      </c>
      <c r="E48" s="46">
        <f>SUM(E44:E47)</f>
        <v>35000000000</v>
      </c>
    </row>
    <row r="50" spans="3:8" x14ac:dyDescent="0.2">
      <c r="C50" s="1" t="s">
        <v>86</v>
      </c>
      <c r="D50" s="65" t="s">
        <v>42</v>
      </c>
      <c r="E50" s="42" t="s">
        <v>78</v>
      </c>
      <c r="F50" s="2" t="s">
        <v>43</v>
      </c>
      <c r="G50" s="2" t="s">
        <v>48</v>
      </c>
      <c r="H50" s="42" t="s">
        <v>88</v>
      </c>
    </row>
    <row r="51" spans="3:8" x14ac:dyDescent="0.2">
      <c r="C51" s="3">
        <v>3</v>
      </c>
      <c r="D51" s="50">
        <f>+$D$35*(J24*0.25)</f>
        <v>8000</v>
      </c>
      <c r="E51" s="74">
        <f>+D51*I24</f>
        <v>7993.6051159072749</v>
      </c>
      <c r="F51" s="78">
        <f>+$D$41*(1+D24*C24/12)/(1+H24*G24/12)</f>
        <v>3519.0597521982422</v>
      </c>
      <c r="G51" s="50">
        <f>+F51*D51</f>
        <v>28152478.017585937</v>
      </c>
      <c r="H51" s="74">
        <f>+G51*E24</f>
        <v>27977617.905675463</v>
      </c>
    </row>
    <row r="52" spans="3:8" x14ac:dyDescent="0.2">
      <c r="C52" s="3">
        <f>+C51+3</f>
        <v>6</v>
      </c>
      <c r="D52" s="50">
        <f>+$D$35*(J25*0.25)</f>
        <v>9492.4060751400139</v>
      </c>
      <c r="E52" s="74">
        <f>+D52*I25</f>
        <v>9475.8233842176342</v>
      </c>
      <c r="F52" s="78">
        <f>+$D$41*(1+D25*C25/12)/(1+H25*G25/12)</f>
        <v>3542.800099825306</v>
      </c>
      <c r="G52" s="50">
        <f t="shared" ref="G52:G54" si="7">+F52*D52</f>
        <v>33629697.190588385</v>
      </c>
      <c r="H52" s="74">
        <f>+G52*E25</f>
        <v>33165381.844761722</v>
      </c>
    </row>
    <row r="53" spans="3:8" x14ac:dyDescent="0.2">
      <c r="C53" s="3">
        <f>+C52+3</f>
        <v>9</v>
      </c>
      <c r="D53" s="50">
        <f>+$D$35*(J26*0.25)</f>
        <v>10980.783628651292</v>
      </c>
      <c r="E53" s="74">
        <f>+D53*I26</f>
        <v>10949.577333251524</v>
      </c>
      <c r="F53" s="78">
        <f>+$D$41*(1+D26*C26/12)/(1+H26*G26/12)</f>
        <v>3571.1970882983496</v>
      </c>
      <c r="G53" s="50">
        <f t="shared" si="7"/>
        <v>39214542.521873683</v>
      </c>
      <c r="H53" s="74">
        <f>+G53*E26</f>
        <v>38323520.666380338</v>
      </c>
    </row>
    <row r="54" spans="3:8" x14ac:dyDescent="0.2">
      <c r="C54" s="3">
        <f t="shared" ref="C54" si="8">+C53+3</f>
        <v>12</v>
      </c>
      <c r="D54" s="50">
        <f>+$D$35*(J27*0.25)+D35</f>
        <v>10011467.318143291</v>
      </c>
      <c r="E54" s="74">
        <f>+D54*I27</f>
        <v>9971580.9941666257</v>
      </c>
      <c r="F54" s="78">
        <f>+$D$41*(1+D27*C27/12)/(1+H27*G27/12)</f>
        <v>3608.0677290836647</v>
      </c>
      <c r="G54" s="50">
        <f t="shared" si="7"/>
        <v>36122052151.368591</v>
      </c>
      <c r="H54" s="74">
        <f>+G54*E27</f>
        <v>34900533479.583183</v>
      </c>
    </row>
    <row r="55" spans="3:8" x14ac:dyDescent="0.2">
      <c r="C55" s="23"/>
      <c r="D55" s="66" t="s">
        <v>28</v>
      </c>
      <c r="E55" s="46">
        <f>SUM(E51:E54)</f>
        <v>10000000.000000002</v>
      </c>
      <c r="F55" s="79"/>
      <c r="G55" s="66" t="s">
        <v>28</v>
      </c>
      <c r="H55" s="95">
        <f>SUM(H51:H54)</f>
        <v>35000000000</v>
      </c>
    </row>
    <row r="57" spans="3:8" ht="17.25" x14ac:dyDescent="0.2">
      <c r="D57" s="80" t="s">
        <v>93</v>
      </c>
      <c r="E57" s="76">
        <f>+E55*D41-E48</f>
        <v>0</v>
      </c>
      <c r="G57" s="80" t="s">
        <v>93</v>
      </c>
      <c r="H57" s="76">
        <f>+H55-E48</f>
        <v>0</v>
      </c>
    </row>
  </sheetData>
  <mergeCells count="5">
    <mergeCell ref="C33:E33"/>
    <mergeCell ref="B1:J13"/>
    <mergeCell ref="C15:E15"/>
    <mergeCell ref="C22:D22"/>
    <mergeCell ref="G22:H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Ejercicio 1</vt:lpstr>
      <vt:lpstr>Ejercicio 2</vt:lpstr>
      <vt:lpstr>Ejercicio 3</vt:lpstr>
      <vt:lpstr>Ejercicio 4</vt:lpstr>
      <vt:lpstr>Ejercicio 5</vt:lpstr>
      <vt:lpstr>Ejercicio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JIMÉNEZ</dc:creator>
  <cp:lastModifiedBy>MIGUEL JIMÉNEZ</cp:lastModifiedBy>
  <dcterms:created xsi:type="dcterms:W3CDTF">2020-07-26T18:19:57Z</dcterms:created>
  <dcterms:modified xsi:type="dcterms:W3CDTF">2024-03-02T15:54:19Z</dcterms:modified>
</cp:coreProperties>
</file>