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2C251891-E499-4104-83C0-7F021B862859}" xr6:coauthVersionLast="47" xr6:coauthVersionMax="47" xr10:uidLastSave="{00000000-0000-0000-0000-000000000000}"/>
  <bookViews>
    <workbookView xWindow="-120" yWindow="-120" windowWidth="29040" windowHeight="15840" xr2:uid="{96756974-1267-4C41-A3A6-DE3697CF134B}"/>
  </bookViews>
  <sheets>
    <sheet name="H&amp;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5" i="1"/>
  <c r="D97" i="1"/>
  <c r="D98" i="1"/>
  <c r="D99" i="1"/>
  <c r="D100" i="1"/>
  <c r="D102" i="1"/>
  <c r="D103" i="1"/>
  <c r="D10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3" i="1"/>
  <c r="E107" i="1"/>
  <c r="F69" i="1"/>
  <c r="F88" i="1"/>
  <c r="F71" i="1"/>
  <c r="F70" i="1"/>
  <c r="F84" i="1"/>
  <c r="F81" i="1"/>
  <c r="F80" i="1"/>
  <c r="F79" i="1"/>
  <c r="F78" i="1"/>
  <c r="F74" i="1"/>
  <c r="F107" i="1"/>
  <c r="F103" i="1"/>
  <c r="F102" i="1"/>
  <c r="F100" i="1"/>
  <c r="F99" i="1"/>
  <c r="F98" i="1"/>
  <c r="F97" i="1"/>
  <c r="F86" i="1"/>
  <c r="F85" i="1"/>
  <c r="F83" i="1"/>
  <c r="F82" i="1"/>
  <c r="F95" i="1"/>
  <c r="F94" i="1"/>
  <c r="F93" i="1"/>
  <c r="F92" i="1"/>
  <c r="F91" i="1"/>
  <c r="F90" i="1"/>
  <c r="F89" i="1"/>
  <c r="D96" i="1" l="1"/>
  <c r="F96" i="1"/>
  <c r="F76" i="1"/>
  <c r="F77" i="1"/>
  <c r="F75" i="1"/>
  <c r="F73" i="1"/>
  <c r="F72" i="1"/>
  <c r="F50" i="1"/>
  <c r="F56" i="1" s="1"/>
  <c r="F59" i="1" s="1"/>
  <c r="F61" i="1" s="1"/>
  <c r="E50" i="1"/>
  <c r="D50" i="1"/>
  <c r="D56" i="1" s="1"/>
  <c r="C50" i="1"/>
  <c r="F43" i="1"/>
  <c r="E43" i="1"/>
  <c r="D43" i="1"/>
  <c r="C43" i="1"/>
  <c r="F38" i="1"/>
  <c r="E38" i="1"/>
  <c r="D38" i="1"/>
  <c r="C38" i="1"/>
  <c r="F30" i="1"/>
  <c r="E30" i="1"/>
  <c r="D30" i="1"/>
  <c r="C30" i="1"/>
  <c r="F22" i="1"/>
  <c r="E22" i="1"/>
  <c r="D22" i="1"/>
  <c r="C22" i="1"/>
  <c r="F12" i="1"/>
  <c r="E12" i="1"/>
  <c r="D12" i="1"/>
  <c r="C12" i="1"/>
  <c r="F101" i="1" l="1"/>
  <c r="F104" i="1" s="1"/>
  <c r="F68" i="1"/>
  <c r="F87" i="1" s="1"/>
  <c r="D23" i="1"/>
  <c r="F23" i="1"/>
  <c r="C56" i="1"/>
  <c r="C64" i="1" s="1"/>
  <c r="D59" i="1"/>
  <c r="D61" i="1" s="1"/>
  <c r="C39" i="1"/>
  <c r="E56" i="1"/>
  <c r="C23" i="1"/>
  <c r="D39" i="1"/>
  <c r="E39" i="1"/>
  <c r="E23" i="1"/>
  <c r="F39" i="1"/>
  <c r="D64" i="1"/>
  <c r="F64" i="1"/>
  <c r="D68" i="1" l="1"/>
  <c r="D87" i="1" s="1"/>
  <c r="D101" i="1"/>
  <c r="D104" i="1" s="1"/>
  <c r="F106" i="1"/>
  <c r="F108" i="1" s="1"/>
  <c r="F109" i="1" s="1"/>
  <c r="C59" i="1"/>
  <c r="C61" i="1" s="1"/>
  <c r="E44" i="1"/>
  <c r="C44" i="1"/>
  <c r="D44" i="1"/>
  <c r="F44" i="1"/>
  <c r="E64" i="1"/>
  <c r="E59" i="1"/>
  <c r="D106" i="1" l="1"/>
  <c r="D108" i="1" s="1"/>
  <c r="D109" i="1" s="1"/>
  <c r="E61" i="1"/>
  <c r="E101" i="1" l="1"/>
  <c r="E104" i="1" s="1"/>
  <c r="E68" i="1"/>
  <c r="E87" i="1" s="1"/>
  <c r="E106" i="1" l="1"/>
  <c r="E108" i="1" s="1"/>
  <c r="E109" i="1" s="1"/>
</calcChain>
</file>

<file path=xl/sharedStrings.xml><?xml version="1.0" encoding="utf-8"?>
<sst xmlns="http://schemas.openxmlformats.org/spreadsheetml/2006/main" count="111" uniqueCount="107">
  <si>
    <t>H&amp;M HENNES &amp; MAURITZ COLOMBIA S.A.S</t>
  </si>
  <si>
    <t>G4771 - Comercio al por menor de prendas de vestir y sus accesorios (incluye artículos de piel) en establecimientos especializados</t>
  </si>
  <si>
    <t>Cifras en miles de pesos</t>
  </si>
  <si>
    <t>Efectivo y equivalentes al efectivo</t>
  </si>
  <si>
    <t>Cuentas comerciales por cobrar y otras cuentas por cobrar corrientes</t>
  </si>
  <si>
    <t>Inventarios corrientes</t>
  </si>
  <si>
    <t>Activos por impuestos corrientes, corriente</t>
  </si>
  <si>
    <t>Otros activos financieros corrientes</t>
  </si>
  <si>
    <t>Otros activos no financieros corrientes</t>
  </si>
  <si>
    <t>Activos corrientes totales</t>
  </si>
  <si>
    <t>Propiedad de inversión</t>
  </si>
  <si>
    <t>Propiedades, planta y equipo</t>
  </si>
  <si>
    <t>Plusvalía</t>
  </si>
  <si>
    <t>Activos intangibles distintos de la plusvalía</t>
  </si>
  <si>
    <t>Cuentas comerciales por cobrar y otras cuentas por cobrar no corrientes</t>
  </si>
  <si>
    <t>Inventarios no corrientes</t>
  </si>
  <si>
    <t>Activos por impuestos diferidos</t>
  </si>
  <si>
    <t>Otros activos financieros no corrientes</t>
  </si>
  <si>
    <t>Otros activos no financieros no corrientes</t>
  </si>
  <si>
    <t>Total de activos no corrientes</t>
  </si>
  <si>
    <t>Total de activos</t>
  </si>
  <si>
    <t>Provisiones corrientes por beneficios a los empleados</t>
  </si>
  <si>
    <t>Otras provisiones corrientes</t>
  </si>
  <si>
    <t>Cuentas por pagar comerciales y otras cuentas por pagar</t>
  </si>
  <si>
    <t>Pasivos por impuestos corrientes, corriente</t>
  </si>
  <si>
    <t>Otros pasivos financieros corrientes</t>
  </si>
  <si>
    <t>Otros pasivos no financieros corrientes</t>
  </si>
  <si>
    <t>Pasivos corrientes totales</t>
  </si>
  <si>
    <t>Provisiones no corrientes por beneficios a los empleados</t>
  </si>
  <si>
    <t>Otras provisiones no corrientes</t>
  </si>
  <si>
    <t>Cuentas comerciales por pagar y otras cuentas por pagar no corrientes</t>
  </si>
  <si>
    <t>Pasivo por impuestos diferidos</t>
  </si>
  <si>
    <t>Pasivos por impuestos corrientes, no corriente</t>
  </si>
  <si>
    <t>Otros pasivos financieros no corrientes</t>
  </si>
  <si>
    <t>Otros pasivos no financieros no corrientes</t>
  </si>
  <si>
    <t>Total de pasivos no corrientes</t>
  </si>
  <si>
    <t>Total pasivos</t>
  </si>
  <si>
    <t>Capital emitido</t>
  </si>
  <si>
    <t>Prima de emisión</t>
  </si>
  <si>
    <t>Ganancias acumuladas</t>
  </si>
  <si>
    <t>Patrimonio total</t>
  </si>
  <si>
    <t>Total de patrimonio y pasivos</t>
  </si>
  <si>
    <t>Ingresos de actividades ordinarias</t>
  </si>
  <si>
    <t>Costo de ventas</t>
  </si>
  <si>
    <t>Ganancia bruta</t>
  </si>
  <si>
    <t>Otros ingresos</t>
  </si>
  <si>
    <t>Gastos de ventas</t>
  </si>
  <si>
    <t>Gastos de administración</t>
  </si>
  <si>
    <t>Otros gastos</t>
  </si>
  <si>
    <t>Otras ganancias (pérdidas)</t>
  </si>
  <si>
    <t>Ganancia (pérdida) por actividades de operación</t>
  </si>
  <si>
    <t>Ingresos financieros</t>
  </si>
  <si>
    <t>Costos financieros</t>
  </si>
  <si>
    <t>Ganancia (pérdida), antes de impuestos</t>
  </si>
  <si>
    <t>Ingreso (gasto) por impuestos</t>
  </si>
  <si>
    <t>Ganancia (pérdida)</t>
  </si>
  <si>
    <t>Depreciación y Amortización</t>
  </si>
  <si>
    <t>EBITDA</t>
  </si>
  <si>
    <t>Utilidad neta</t>
  </si>
  <si>
    <t>Δ CxC</t>
  </si>
  <si>
    <t>Δ KTNO</t>
  </si>
  <si>
    <t>Δ Inventarios</t>
  </si>
  <si>
    <t>Δ CxP</t>
  </si>
  <si>
    <r>
      <rPr>
        <sz val="12"/>
        <rFont val="Calibri"/>
        <family val="2"/>
      </rPr>
      <t>Δ</t>
    </r>
    <r>
      <rPr>
        <sz val="12"/>
        <rFont val="Franklin Gothic Book"/>
        <family val="2"/>
      </rPr>
      <t xml:space="preserve"> Otros Activos corrientes</t>
    </r>
  </si>
  <si>
    <t>Δ Impuestos</t>
  </si>
  <si>
    <t>Δ Activos financieros</t>
  </si>
  <si>
    <t>Δ Otros Activos no financieros</t>
  </si>
  <si>
    <t>Δ Otros Pasivos corrientes</t>
  </si>
  <si>
    <t>Δ Provisiones para empleados</t>
  </si>
  <si>
    <t>Δ Otras provisiones</t>
  </si>
  <si>
    <t>Δ Otros Pasivos no financieros</t>
  </si>
  <si>
    <t>Δ Activos Fijos</t>
  </si>
  <si>
    <t>Δ Otros Activos no corrientes</t>
  </si>
  <si>
    <t>Δ Propiedades de Inversión</t>
  </si>
  <si>
    <t>Δ Plusvalía</t>
  </si>
  <si>
    <t>Δ CxC no corrientes</t>
  </si>
  <si>
    <t>Δ Inventarios no corrientes</t>
  </si>
  <si>
    <t>Δ Impuestos no corrientes</t>
  </si>
  <si>
    <t>Δ Otros Activos financieros</t>
  </si>
  <si>
    <t>Δ Provisiones empleados no corrientes</t>
  </si>
  <si>
    <t>Δ Otras provisiones no corrientes</t>
  </si>
  <si>
    <t>Δ Otros Pasivos no corrientes</t>
  </si>
  <si>
    <t>Deudas fiscales y sociales (espontáneos)</t>
  </si>
  <si>
    <t>Δ Pasivos financieros corrientes</t>
  </si>
  <si>
    <t>Δ Pasivos financieros no corrientes</t>
  </si>
  <si>
    <t>Δ Deudas financieras de corto y largo plazo</t>
  </si>
  <si>
    <t>Aportes de capital accionario</t>
  </si>
  <si>
    <t>Δ Capital emitido</t>
  </si>
  <si>
    <t>Δ Prima de emisión</t>
  </si>
  <si>
    <t>- Costo Financiero</t>
  </si>
  <si>
    <t>Intereses ganados por Activos</t>
  </si>
  <si>
    <t>Intereses generados por Pasivos</t>
  </si>
  <si>
    <t>+ Ingresos Financieros</t>
  </si>
  <si>
    <t>Saldo inicial de caja</t>
  </si>
  <si>
    <t>Saldo final de caja</t>
  </si>
  <si>
    <t>Δ CxP no corrientes</t>
  </si>
  <si>
    <t>- Ingresos Financieros</t>
  </si>
  <si>
    <t>+ Costo Financiero</t>
  </si>
  <si>
    <t>+ Depreciación y Amortización</t>
  </si>
  <si>
    <t>Δ CAPEX (Capital Expenditure)</t>
  </si>
  <si>
    <t>Inversiones o desinversiones en CAPEX (tener en cuenta las Depreciaciones y Amortizaciones)</t>
  </si>
  <si>
    <t>Flujo de Efectivo generado por Inversiones (b)</t>
  </si>
  <si>
    <t>Flujo de Efectivo generado por el Financiamiento (c)</t>
  </si>
  <si>
    <t>Flujo de Efectivo = (a) + (b) + (c)</t>
  </si>
  <si>
    <t>- Dividendos</t>
  </si>
  <si>
    <t>Efectivo generado por Operación - EGO (a)</t>
  </si>
  <si>
    <t>Ganancias acumuladas anteriores + Utilidad Neta actual - Ganancias acumuladas actuales - Aumentos Reservas u Otras Reservas período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</si>
</sst>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2"/>
      <name val="Franklin Gothic Book"/>
      <family val="2"/>
    </font>
    <font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5" fontId="2" fillId="0" borderId="0" xfId="1" applyNumberFormat="1" applyFont="1" applyBorder="1" applyAlignment="1">
      <alignment vertical="center"/>
    </xf>
    <xf numFmtId="49" fontId="2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vertical="center"/>
    </xf>
    <xf numFmtId="6" fontId="4" fillId="2" borderId="1" xfId="0" applyNumberFormat="1" applyFont="1" applyFill="1" applyBorder="1" applyAlignment="1">
      <alignment horizontal="center" vertical="center"/>
    </xf>
    <xf numFmtId="6" fontId="5" fillId="0" borderId="2" xfId="0" applyNumberFormat="1" applyFont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6" fontId="0" fillId="0" borderId="0" xfId="0" applyNumberFormat="1"/>
    <xf numFmtId="165" fontId="3" fillId="0" borderId="0" xfId="1" applyNumberFormat="1" applyFont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left" vertical="center"/>
    </xf>
    <xf numFmtId="165" fontId="3" fillId="0" borderId="0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Border="1" applyAlignment="1">
      <alignment horizontal="left" vertical="center"/>
    </xf>
    <xf numFmtId="165" fontId="3" fillId="0" borderId="3" xfId="1" applyNumberFormat="1" applyFont="1" applyBorder="1" applyAlignment="1">
      <alignment horizontal="left" vertical="center"/>
    </xf>
    <xf numFmtId="165" fontId="2" fillId="0" borderId="0" xfId="1" applyNumberFormat="1" applyFont="1" applyBorder="1" applyAlignment="1">
      <alignment horizontal="left" vertical="center"/>
    </xf>
    <xf numFmtId="165" fontId="2" fillId="0" borderId="3" xfId="1" applyNumberFormat="1" applyFont="1" applyBorder="1" applyAlignment="1">
      <alignment horizontal="left" vertical="center"/>
    </xf>
    <xf numFmtId="165" fontId="3" fillId="0" borderId="0" xfId="1" applyNumberFormat="1" applyFont="1" applyFill="1" applyBorder="1" applyAlignment="1">
      <alignment horizontal="left" vertical="center"/>
    </xf>
    <xf numFmtId="165" fontId="3" fillId="0" borderId="3" xfId="1" applyNumberFormat="1" applyFont="1" applyFill="1" applyBorder="1" applyAlignment="1">
      <alignment horizontal="left" vertical="center"/>
    </xf>
    <xf numFmtId="165" fontId="2" fillId="0" borderId="0" xfId="1" applyNumberFormat="1" applyFont="1" applyFill="1" applyBorder="1" applyAlignment="1">
      <alignment horizontal="left" vertical="center"/>
    </xf>
    <xf numFmtId="165" fontId="2" fillId="0" borderId="3" xfId="1" applyNumberFormat="1" applyFont="1" applyFill="1" applyBorder="1" applyAlignment="1">
      <alignment horizontal="left" vertical="center"/>
    </xf>
    <xf numFmtId="165" fontId="3" fillId="0" borderId="3" xfId="1" applyNumberFormat="1" applyFont="1" applyFill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49" fontId="3" fillId="0" borderId="0" xfId="1" applyNumberFormat="1" applyFont="1" applyBorder="1" applyAlignment="1">
      <alignment horizontal="left" vertical="center"/>
    </xf>
    <xf numFmtId="49" fontId="3" fillId="0" borderId="3" xfId="1" applyNumberFormat="1" applyFont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left" vertical="center"/>
    </xf>
    <xf numFmtId="49" fontId="3" fillId="0" borderId="3" xfId="1" applyNumberFormat="1" applyFont="1" applyFill="1" applyBorder="1" applyAlignment="1">
      <alignment horizontal="left" vertical="center"/>
    </xf>
  </cellXfs>
  <cellStyles count="2">
    <cellStyle name="Comma 28" xfId="1" xr:uid="{1C544B5E-2643-46F6-BD97-9256ACE4246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C8D4-BFF2-420E-A72F-9CD4CBA9AF8A}">
  <dimension ref="A1:G109"/>
  <sheetViews>
    <sheetView tabSelected="1" zoomScale="130" zoomScaleNormal="130" workbookViewId="0"/>
  </sheetViews>
  <sheetFormatPr baseColWidth="10" defaultRowHeight="15" x14ac:dyDescent="0.25"/>
  <cols>
    <col min="1" max="1" width="32.140625" customWidth="1"/>
    <col min="2" max="2" width="35" customWidth="1"/>
    <col min="3" max="3" width="23.28515625" customWidth="1"/>
    <col min="4" max="6" width="20" customWidth="1"/>
    <col min="7" max="7" width="16.7109375" customWidth="1"/>
    <col min="8" max="8" width="12.28515625" bestFit="1" customWidth="1"/>
  </cols>
  <sheetData>
    <row r="1" spans="1:6" ht="16.5" x14ac:dyDescent="0.25">
      <c r="A1" s="1" t="s">
        <v>0</v>
      </c>
    </row>
    <row r="2" spans="1:6" ht="16.5" x14ac:dyDescent="0.25">
      <c r="A2" s="1" t="s">
        <v>1</v>
      </c>
    </row>
    <row r="3" spans="1:6" ht="16.5" x14ac:dyDescent="0.25">
      <c r="A3" s="1" t="s">
        <v>2</v>
      </c>
    </row>
    <row r="5" spans="1:6" ht="16.5" x14ac:dyDescent="0.25">
      <c r="A5" s="11"/>
      <c r="B5" s="23"/>
      <c r="C5" s="2">
        <v>2017</v>
      </c>
      <c r="D5" s="2">
        <v>2018</v>
      </c>
      <c r="E5" s="2">
        <v>2019</v>
      </c>
      <c r="F5" s="2">
        <v>2020</v>
      </c>
    </row>
    <row r="6" spans="1:6" ht="16.5" x14ac:dyDescent="0.25">
      <c r="A6" s="18" t="s">
        <v>3</v>
      </c>
      <c r="B6" s="19"/>
      <c r="C6" s="4">
        <v>61719652</v>
      </c>
      <c r="D6" s="4">
        <v>75907248</v>
      </c>
      <c r="E6" s="4">
        <v>43692134</v>
      </c>
      <c r="F6" s="4">
        <v>92566164</v>
      </c>
    </row>
    <row r="7" spans="1:6" ht="16.5" x14ac:dyDescent="0.25">
      <c r="A7" s="18" t="s">
        <v>4</v>
      </c>
      <c r="B7" s="19"/>
      <c r="C7" s="4">
        <v>16010669</v>
      </c>
      <c r="D7" s="4">
        <v>17048669</v>
      </c>
      <c r="E7" s="4">
        <v>4264339</v>
      </c>
      <c r="F7" s="4">
        <v>5860535</v>
      </c>
    </row>
    <row r="8" spans="1:6" ht="16.5" x14ac:dyDescent="0.25">
      <c r="A8" s="18" t="s">
        <v>5</v>
      </c>
      <c r="B8" s="19"/>
      <c r="C8" s="4">
        <v>41791255</v>
      </c>
      <c r="D8" s="4">
        <v>28159599</v>
      </c>
      <c r="E8" s="4">
        <v>41724993</v>
      </c>
      <c r="F8" s="4">
        <v>74369335</v>
      </c>
    </row>
    <row r="9" spans="1:6" ht="16.5" x14ac:dyDescent="0.25">
      <c r="A9" s="18" t="s">
        <v>6</v>
      </c>
      <c r="B9" s="19"/>
      <c r="C9" s="4">
        <v>1485552</v>
      </c>
      <c r="D9" s="4">
        <v>236088</v>
      </c>
      <c r="E9" s="4"/>
      <c r="F9" s="4"/>
    </row>
    <row r="10" spans="1:6" ht="16.5" x14ac:dyDescent="0.25">
      <c r="A10" s="18" t="s">
        <v>7</v>
      </c>
      <c r="B10" s="19"/>
      <c r="C10" s="4"/>
      <c r="D10" s="4"/>
      <c r="E10" s="4"/>
      <c r="F10" s="4"/>
    </row>
    <row r="11" spans="1:6" ht="16.5" x14ac:dyDescent="0.25">
      <c r="A11" s="18" t="s">
        <v>8</v>
      </c>
      <c r="B11" s="19"/>
      <c r="C11" s="4">
        <v>2669096</v>
      </c>
      <c r="D11" s="4">
        <v>61487</v>
      </c>
      <c r="E11" s="4">
        <v>62370</v>
      </c>
      <c r="F11" s="4">
        <v>26676</v>
      </c>
    </row>
    <row r="12" spans="1:6" ht="16.5" x14ac:dyDescent="0.25">
      <c r="A12" s="20" t="s">
        <v>9</v>
      </c>
      <c r="B12" s="21"/>
      <c r="C12" s="5">
        <f>SUM(C6:C11)</f>
        <v>123676224</v>
      </c>
      <c r="D12" s="5">
        <f t="shared" ref="D12:F12" si="0">SUM(D6:D11)</f>
        <v>121413091</v>
      </c>
      <c r="E12" s="5">
        <f t="shared" si="0"/>
        <v>89743836</v>
      </c>
      <c r="F12" s="5">
        <f t="shared" si="0"/>
        <v>172822710</v>
      </c>
    </row>
    <row r="13" spans="1:6" ht="16.5" x14ac:dyDescent="0.25">
      <c r="A13" s="18" t="s">
        <v>10</v>
      </c>
      <c r="B13" s="19"/>
      <c r="C13" s="4"/>
      <c r="D13" s="4"/>
      <c r="E13" s="4"/>
      <c r="F13" s="4"/>
    </row>
    <row r="14" spans="1:6" ht="16.5" x14ac:dyDescent="0.25">
      <c r="A14" s="18" t="s">
        <v>11</v>
      </c>
      <c r="B14" s="19"/>
      <c r="C14" s="4">
        <v>57777446</v>
      </c>
      <c r="D14" s="4">
        <v>58697981</v>
      </c>
      <c r="E14" s="4">
        <v>92126569</v>
      </c>
      <c r="F14" s="4">
        <v>98799090</v>
      </c>
    </row>
    <row r="15" spans="1:6" ht="16.5" x14ac:dyDescent="0.25">
      <c r="A15" s="18" t="s">
        <v>12</v>
      </c>
      <c r="B15" s="19"/>
      <c r="C15" s="4"/>
      <c r="D15" s="4"/>
      <c r="E15" s="4"/>
      <c r="F15" s="4"/>
    </row>
    <row r="16" spans="1:6" ht="16.5" x14ac:dyDescent="0.25">
      <c r="A16" s="18" t="s">
        <v>13</v>
      </c>
      <c r="B16" s="19"/>
      <c r="C16" s="4"/>
      <c r="D16" s="4"/>
      <c r="E16" s="4"/>
      <c r="F16" s="4"/>
    </row>
    <row r="17" spans="1:6" ht="16.5" x14ac:dyDescent="0.25">
      <c r="A17" s="18" t="s">
        <v>14</v>
      </c>
      <c r="B17" s="19"/>
      <c r="C17" s="4"/>
      <c r="D17" s="4"/>
      <c r="E17" s="4"/>
      <c r="F17" s="4"/>
    </row>
    <row r="18" spans="1:6" ht="16.5" x14ac:dyDescent="0.25">
      <c r="A18" s="18" t="s">
        <v>15</v>
      </c>
      <c r="B18" s="19"/>
      <c r="C18" s="4"/>
      <c r="D18" s="4"/>
      <c r="E18" s="4"/>
      <c r="F18" s="4"/>
    </row>
    <row r="19" spans="1:6" ht="16.5" x14ac:dyDescent="0.25">
      <c r="A19" s="18" t="s">
        <v>16</v>
      </c>
      <c r="B19" s="19"/>
      <c r="C19" s="4"/>
      <c r="D19" s="4"/>
      <c r="E19" s="4">
        <v>2544482</v>
      </c>
      <c r="F19" s="4">
        <v>6831917</v>
      </c>
    </row>
    <row r="20" spans="1:6" ht="16.5" x14ac:dyDescent="0.25">
      <c r="A20" s="18" t="s">
        <v>17</v>
      </c>
      <c r="B20" s="19"/>
      <c r="C20" s="4"/>
      <c r="D20" s="4"/>
      <c r="E20" s="4"/>
      <c r="F20" s="4"/>
    </row>
    <row r="21" spans="1:6" ht="16.5" x14ac:dyDescent="0.25">
      <c r="A21" s="18" t="s">
        <v>18</v>
      </c>
      <c r="B21" s="19"/>
      <c r="C21" s="4"/>
      <c r="D21" s="4"/>
      <c r="E21" s="4"/>
      <c r="F21" s="4"/>
    </row>
    <row r="22" spans="1:6" ht="16.5" x14ac:dyDescent="0.25">
      <c r="A22" s="20" t="s">
        <v>19</v>
      </c>
      <c r="B22" s="21"/>
      <c r="C22" s="5">
        <f>SUM(C13:C21)</f>
        <v>57777446</v>
      </c>
      <c r="D22" s="5">
        <f t="shared" ref="D22:F22" si="1">SUM(D13:D21)</f>
        <v>58697981</v>
      </c>
      <c r="E22" s="5">
        <f t="shared" si="1"/>
        <v>94671051</v>
      </c>
      <c r="F22" s="5">
        <f t="shared" si="1"/>
        <v>105631007</v>
      </c>
    </row>
    <row r="23" spans="1:6" ht="16.5" x14ac:dyDescent="0.25">
      <c r="A23" s="20" t="s">
        <v>20</v>
      </c>
      <c r="B23" s="21"/>
      <c r="C23" s="5">
        <f>+C12+C22</f>
        <v>181453670</v>
      </c>
      <c r="D23" s="5">
        <f t="shared" ref="D23:F23" si="2">+D12+D22</f>
        <v>180111072</v>
      </c>
      <c r="E23" s="5">
        <f t="shared" si="2"/>
        <v>184414887</v>
      </c>
      <c r="F23" s="5">
        <f t="shared" si="2"/>
        <v>278453717</v>
      </c>
    </row>
    <row r="24" spans="1:6" ht="16.5" x14ac:dyDescent="0.25">
      <c r="A24" s="18" t="s">
        <v>21</v>
      </c>
      <c r="B24" s="19"/>
      <c r="C24" s="4">
        <v>920670</v>
      </c>
      <c r="D24" s="4">
        <v>777985</v>
      </c>
      <c r="E24" s="4">
        <v>1145927</v>
      </c>
      <c r="F24" s="4">
        <v>1057416</v>
      </c>
    </row>
    <row r="25" spans="1:6" ht="16.5" x14ac:dyDescent="0.25">
      <c r="A25" s="18" t="s">
        <v>22</v>
      </c>
      <c r="B25" s="19"/>
      <c r="C25" s="4">
        <v>610000</v>
      </c>
      <c r="D25" s="4">
        <v>3582232</v>
      </c>
      <c r="E25" s="4"/>
      <c r="F25" s="4"/>
    </row>
    <row r="26" spans="1:6" ht="16.5" x14ac:dyDescent="0.25">
      <c r="A26" s="18" t="s">
        <v>23</v>
      </c>
      <c r="B26" s="19"/>
      <c r="C26" s="4">
        <v>116865783</v>
      </c>
      <c r="D26" s="4">
        <v>60603760</v>
      </c>
      <c r="E26" s="4">
        <v>44475434</v>
      </c>
      <c r="F26" s="4">
        <v>27356986</v>
      </c>
    </row>
    <row r="27" spans="1:6" ht="16.5" x14ac:dyDescent="0.25">
      <c r="A27" s="18" t="s">
        <v>24</v>
      </c>
      <c r="B27" s="19"/>
      <c r="C27" s="4">
        <v>588184</v>
      </c>
      <c r="D27" s="4">
        <v>6871218</v>
      </c>
      <c r="E27" s="4">
        <v>20341366</v>
      </c>
      <c r="F27" s="4">
        <v>11817178</v>
      </c>
    </row>
    <row r="28" spans="1:6" ht="16.5" x14ac:dyDescent="0.25">
      <c r="A28" s="18" t="s">
        <v>25</v>
      </c>
      <c r="B28" s="19"/>
      <c r="C28" s="4"/>
      <c r="D28" s="4"/>
      <c r="E28" s="4">
        <v>3319970</v>
      </c>
      <c r="F28" s="4">
        <v>4567100</v>
      </c>
    </row>
    <row r="29" spans="1:6" ht="16.5" x14ac:dyDescent="0.25">
      <c r="A29" s="18" t="s">
        <v>26</v>
      </c>
      <c r="B29" s="19"/>
      <c r="C29" s="4">
        <v>831606</v>
      </c>
      <c r="D29" s="4"/>
      <c r="E29" s="4">
        <v>2788402</v>
      </c>
      <c r="F29" s="4">
        <v>1853237</v>
      </c>
    </row>
    <row r="30" spans="1:6" ht="16.5" x14ac:dyDescent="0.25">
      <c r="A30" s="20" t="s">
        <v>27</v>
      </c>
      <c r="B30" s="21"/>
      <c r="C30" s="5">
        <f>SUM(C24:C29)</f>
        <v>119816243</v>
      </c>
      <c r="D30" s="5">
        <f t="shared" ref="D30:F30" si="3">SUM(D24:D29)</f>
        <v>71835195</v>
      </c>
      <c r="E30" s="5">
        <f t="shared" si="3"/>
        <v>72071099</v>
      </c>
      <c r="F30" s="5">
        <f t="shared" si="3"/>
        <v>46651917</v>
      </c>
    </row>
    <row r="31" spans="1:6" ht="16.5" x14ac:dyDescent="0.25">
      <c r="A31" s="18" t="s">
        <v>28</v>
      </c>
      <c r="B31" s="19"/>
      <c r="C31" s="4"/>
      <c r="D31" s="4"/>
      <c r="E31" s="4"/>
      <c r="F31" s="4"/>
    </row>
    <row r="32" spans="1:6" ht="16.5" x14ac:dyDescent="0.25">
      <c r="A32" s="18" t="s">
        <v>29</v>
      </c>
      <c r="B32" s="19"/>
      <c r="C32" s="4"/>
      <c r="D32" s="4"/>
      <c r="E32" s="4"/>
      <c r="F32" s="4"/>
    </row>
    <row r="33" spans="1:6" ht="16.5" x14ac:dyDescent="0.25">
      <c r="A33" s="18" t="s">
        <v>30</v>
      </c>
      <c r="B33" s="19"/>
      <c r="C33" s="4">
        <v>55482500</v>
      </c>
      <c r="D33" s="4"/>
      <c r="E33" s="4">
        <v>40000000</v>
      </c>
      <c r="F33" s="4">
        <v>141454998</v>
      </c>
    </row>
    <row r="34" spans="1:6" ht="16.5" x14ac:dyDescent="0.25">
      <c r="A34" s="18" t="s">
        <v>31</v>
      </c>
      <c r="B34" s="19"/>
      <c r="C34" s="4"/>
      <c r="D34" s="4"/>
      <c r="E34" s="4"/>
      <c r="F34" s="4"/>
    </row>
    <row r="35" spans="1:6" ht="16.5" x14ac:dyDescent="0.25">
      <c r="A35" s="18" t="s">
        <v>32</v>
      </c>
      <c r="B35" s="19"/>
      <c r="C35" s="4"/>
      <c r="D35" s="4"/>
      <c r="E35" s="4"/>
      <c r="F35" s="4"/>
    </row>
    <row r="36" spans="1:6" ht="16.5" x14ac:dyDescent="0.25">
      <c r="A36" s="18" t="s">
        <v>33</v>
      </c>
      <c r="B36" s="19"/>
      <c r="C36" s="4"/>
      <c r="D36" s="4">
        <v>103658589</v>
      </c>
      <c r="E36" s="4">
        <v>4634891</v>
      </c>
      <c r="F36" s="4">
        <v>1191603</v>
      </c>
    </row>
    <row r="37" spans="1:6" ht="16.5" x14ac:dyDescent="0.25">
      <c r="A37" s="18" t="s">
        <v>34</v>
      </c>
      <c r="B37" s="19"/>
      <c r="C37" s="4"/>
      <c r="D37" s="4">
        <v>1324193</v>
      </c>
      <c r="E37" s="4">
        <v>2372152</v>
      </c>
      <c r="F37" s="4">
        <v>13660792</v>
      </c>
    </row>
    <row r="38" spans="1:6" ht="16.5" x14ac:dyDescent="0.25">
      <c r="A38" s="20" t="s">
        <v>35</v>
      </c>
      <c r="B38" s="21"/>
      <c r="C38" s="5">
        <f>SUM(C31:C37)</f>
        <v>55482500</v>
      </c>
      <c r="D38" s="5">
        <f t="shared" ref="D38:F38" si="4">SUM(D31:D37)</f>
        <v>104982782</v>
      </c>
      <c r="E38" s="5">
        <f t="shared" si="4"/>
        <v>47007043</v>
      </c>
      <c r="F38" s="5">
        <f t="shared" si="4"/>
        <v>156307393</v>
      </c>
    </row>
    <row r="39" spans="1:6" ht="16.5" x14ac:dyDescent="0.25">
      <c r="A39" s="20" t="s">
        <v>36</v>
      </c>
      <c r="B39" s="21"/>
      <c r="C39" s="5">
        <f>+C30+C38</f>
        <v>175298743</v>
      </c>
      <c r="D39" s="5">
        <f t="shared" ref="D39:F39" si="5">+D30+D38</f>
        <v>176817977</v>
      </c>
      <c r="E39" s="5">
        <f t="shared" si="5"/>
        <v>119078142</v>
      </c>
      <c r="F39" s="5">
        <f t="shared" si="5"/>
        <v>202959310</v>
      </c>
    </row>
    <row r="40" spans="1:6" ht="16.5" x14ac:dyDescent="0.25">
      <c r="A40" s="18" t="s">
        <v>37</v>
      </c>
      <c r="B40" s="19"/>
      <c r="C40" s="4">
        <v>2521750</v>
      </c>
      <c r="D40" s="4">
        <v>2521750</v>
      </c>
      <c r="E40" s="4">
        <v>3121750</v>
      </c>
      <c r="F40" s="4">
        <v>3121750</v>
      </c>
    </row>
    <row r="41" spans="1:6" ht="16.5" x14ac:dyDescent="0.25">
      <c r="A41" s="18" t="s">
        <v>38</v>
      </c>
      <c r="B41" s="19"/>
      <c r="C41" s="4">
        <v>22065750</v>
      </c>
      <c r="D41" s="4">
        <v>22065750</v>
      </c>
      <c r="E41" s="4">
        <v>81465750</v>
      </c>
      <c r="F41" s="4">
        <v>81465750</v>
      </c>
    </row>
    <row r="42" spans="1:6" ht="16.5" x14ac:dyDescent="0.25">
      <c r="A42" s="18" t="s">
        <v>39</v>
      </c>
      <c r="B42" s="19"/>
      <c r="C42" s="4">
        <v>-18432573</v>
      </c>
      <c r="D42" s="4">
        <v>-21294405</v>
      </c>
      <c r="E42" s="4">
        <v>-19250755</v>
      </c>
      <c r="F42" s="4">
        <v>-9093093</v>
      </c>
    </row>
    <row r="43" spans="1:6" ht="16.5" x14ac:dyDescent="0.25">
      <c r="A43" s="20" t="s">
        <v>40</v>
      </c>
      <c r="B43" s="21"/>
      <c r="C43" s="5">
        <f>SUM(C40:C42)</f>
        <v>6154927</v>
      </c>
      <c r="D43" s="5">
        <f t="shared" ref="D43:F43" si="6">SUM(D40:D42)</f>
        <v>3293095</v>
      </c>
      <c r="E43" s="5">
        <f t="shared" si="6"/>
        <v>65336745</v>
      </c>
      <c r="F43" s="5">
        <f t="shared" si="6"/>
        <v>75494407</v>
      </c>
    </row>
    <row r="44" spans="1:6" ht="16.5" x14ac:dyDescent="0.25">
      <c r="A44" s="20" t="s">
        <v>41</v>
      </c>
      <c r="B44" s="21"/>
      <c r="C44" s="5">
        <f>+C39+C43</f>
        <v>181453670</v>
      </c>
      <c r="D44" s="5">
        <f t="shared" ref="D44:F44" si="7">+D39+D43</f>
        <v>180111072</v>
      </c>
      <c r="E44" s="5">
        <f t="shared" si="7"/>
        <v>184414887</v>
      </c>
      <c r="F44" s="5">
        <f t="shared" si="7"/>
        <v>278453717</v>
      </c>
    </row>
    <row r="45" spans="1:6" ht="16.5" x14ac:dyDescent="0.25">
      <c r="A45" s="13"/>
      <c r="B45" s="13"/>
    </row>
    <row r="46" spans="1:6" ht="16.5" x14ac:dyDescent="0.25">
      <c r="A46" s="13"/>
      <c r="B46" s="13"/>
    </row>
    <row r="47" spans="1:6" ht="16.5" x14ac:dyDescent="0.25">
      <c r="A47" s="13"/>
      <c r="B47" s="22"/>
      <c r="C47" s="2">
        <v>2017</v>
      </c>
      <c r="D47" s="2">
        <v>2018</v>
      </c>
      <c r="E47" s="2">
        <v>2019</v>
      </c>
      <c r="F47" s="2">
        <v>2020</v>
      </c>
    </row>
    <row r="48" spans="1:6" ht="16.5" x14ac:dyDescent="0.25">
      <c r="A48" s="18" t="s">
        <v>42</v>
      </c>
      <c r="B48" s="19"/>
      <c r="C48" s="4">
        <v>95221493</v>
      </c>
      <c r="D48" s="4">
        <v>146495809</v>
      </c>
      <c r="E48" s="4">
        <v>207402435</v>
      </c>
      <c r="F48" s="4">
        <v>209537978</v>
      </c>
    </row>
    <row r="49" spans="1:7" ht="16.5" x14ac:dyDescent="0.25">
      <c r="A49" s="18" t="s">
        <v>43</v>
      </c>
      <c r="B49" s="19"/>
      <c r="C49" s="4">
        <v>48837338</v>
      </c>
      <c r="D49" s="4">
        <v>69805162</v>
      </c>
      <c r="E49" s="4">
        <v>101074134</v>
      </c>
      <c r="F49" s="4">
        <v>107450900</v>
      </c>
    </row>
    <row r="50" spans="1:7" ht="16.5" x14ac:dyDescent="0.25">
      <c r="A50" s="20" t="s">
        <v>44</v>
      </c>
      <c r="B50" s="21"/>
      <c r="C50" s="5">
        <f>+C48-C49</f>
        <v>46384155</v>
      </c>
      <c r="D50" s="5">
        <f t="shared" ref="D50:F50" si="8">+D48-D49</f>
        <v>76690647</v>
      </c>
      <c r="E50" s="5">
        <f t="shared" si="8"/>
        <v>106328301</v>
      </c>
      <c r="F50" s="5">
        <f t="shared" si="8"/>
        <v>102087078</v>
      </c>
    </row>
    <row r="51" spans="1:7" ht="16.5" x14ac:dyDescent="0.25">
      <c r="A51" s="18" t="s">
        <v>45</v>
      </c>
      <c r="B51" s="19"/>
      <c r="C51" s="4">
        <v>5388102</v>
      </c>
      <c r="D51" s="4"/>
      <c r="E51" s="4"/>
      <c r="F51" s="4"/>
    </row>
    <row r="52" spans="1:7" ht="16.5" x14ac:dyDescent="0.25">
      <c r="A52" s="18" t="s">
        <v>46</v>
      </c>
      <c r="B52" s="19"/>
      <c r="C52" s="4">
        <v>41445847</v>
      </c>
      <c r="D52" s="4"/>
      <c r="E52" s="4">
        <v>65453755</v>
      </c>
      <c r="F52" s="4">
        <v>66786465</v>
      </c>
    </row>
    <row r="53" spans="1:7" ht="16.5" x14ac:dyDescent="0.25">
      <c r="A53" s="18" t="s">
        <v>47</v>
      </c>
      <c r="B53" s="19"/>
      <c r="C53" s="4">
        <v>19209605</v>
      </c>
      <c r="D53" s="4">
        <v>27198225</v>
      </c>
      <c r="E53" s="4">
        <v>15806679</v>
      </c>
      <c r="F53" s="4">
        <v>11467772</v>
      </c>
    </row>
    <row r="54" spans="1:7" ht="16.5" x14ac:dyDescent="0.25">
      <c r="A54" s="18" t="s">
        <v>48</v>
      </c>
      <c r="B54" s="19"/>
      <c r="C54" s="4">
        <v>627842</v>
      </c>
      <c r="D54" s="4">
        <v>38651352</v>
      </c>
      <c r="E54" s="4"/>
      <c r="F54" s="4"/>
    </row>
    <row r="55" spans="1:7" ht="16.5" x14ac:dyDescent="0.25">
      <c r="A55" s="18" t="s">
        <v>49</v>
      </c>
      <c r="B55" s="19"/>
      <c r="C55" s="4"/>
      <c r="D55" s="4">
        <v>-3781821</v>
      </c>
      <c r="E55" s="4">
        <v>-5371313</v>
      </c>
      <c r="F55" s="4">
        <v>-1879639</v>
      </c>
    </row>
    <row r="56" spans="1:7" ht="16.5" x14ac:dyDescent="0.25">
      <c r="A56" s="20" t="s">
        <v>50</v>
      </c>
      <c r="B56" s="21"/>
      <c r="C56" s="5">
        <f>+C50+C51-C52-C53-C54+C55</f>
        <v>-9511037</v>
      </c>
      <c r="D56" s="5">
        <f>+D50+D51-D52-D53-D54+D55</f>
        <v>7059249</v>
      </c>
      <c r="E56" s="5">
        <f>+E50+E51-E52-E53-E54+E55</f>
        <v>19696554</v>
      </c>
      <c r="F56" s="5">
        <f>+F50+F51-F52-F53-F54+F55</f>
        <v>21953202</v>
      </c>
      <c r="G56" s="7"/>
    </row>
    <row r="57" spans="1:7" ht="16.5" x14ac:dyDescent="0.25">
      <c r="A57" s="18" t="s">
        <v>51</v>
      </c>
      <c r="B57" s="19"/>
      <c r="C57" s="4">
        <v>312884</v>
      </c>
      <c r="D57" s="4">
        <v>481784</v>
      </c>
      <c r="E57" s="4">
        <v>453435</v>
      </c>
      <c r="F57" s="4">
        <v>273447</v>
      </c>
    </row>
    <row r="58" spans="1:7" ht="16.5" x14ac:dyDescent="0.25">
      <c r="A58" s="18" t="s">
        <v>52</v>
      </c>
      <c r="B58" s="19"/>
      <c r="C58" s="4">
        <v>7196584</v>
      </c>
      <c r="D58" s="4">
        <v>6052503</v>
      </c>
      <c r="E58" s="4">
        <v>8309315</v>
      </c>
      <c r="F58" s="4">
        <v>5544644</v>
      </c>
    </row>
    <row r="59" spans="1:7" ht="16.5" x14ac:dyDescent="0.25">
      <c r="A59" s="20" t="s">
        <v>53</v>
      </c>
      <c r="B59" s="21"/>
      <c r="C59" s="5">
        <f>+C56+C57-C58</f>
        <v>-16394737</v>
      </c>
      <c r="D59" s="5">
        <f t="shared" ref="D59:F59" si="9">+D56+D57-D58</f>
        <v>1488530</v>
      </c>
      <c r="E59" s="5">
        <f t="shared" si="9"/>
        <v>11840674</v>
      </c>
      <c r="F59" s="5">
        <f t="shared" si="9"/>
        <v>16682005</v>
      </c>
    </row>
    <row r="60" spans="1:7" ht="16.5" x14ac:dyDescent="0.25">
      <c r="A60" s="18" t="s">
        <v>54</v>
      </c>
      <c r="B60" s="19"/>
      <c r="C60" s="4">
        <v>0</v>
      </c>
      <c r="D60" s="4">
        <v>4350362</v>
      </c>
      <c r="E60" s="4">
        <v>9797024</v>
      </c>
      <c r="F60" s="4">
        <v>6524343</v>
      </c>
    </row>
    <row r="61" spans="1:7" ht="16.5" x14ac:dyDescent="0.25">
      <c r="A61" s="20" t="s">
        <v>55</v>
      </c>
      <c r="B61" s="21"/>
      <c r="C61" s="5">
        <f>+C59-C60</f>
        <v>-16394737</v>
      </c>
      <c r="D61" s="5">
        <f>+D59-D60</f>
        <v>-2861832</v>
      </c>
      <c r="E61" s="5">
        <f>+E59-E60</f>
        <v>2043650</v>
      </c>
      <c r="F61" s="5">
        <f>+F59-F60</f>
        <v>10157662</v>
      </c>
    </row>
    <row r="62" spans="1:7" ht="16.5" x14ac:dyDescent="0.25">
      <c r="A62" s="13"/>
      <c r="B62" s="13"/>
    </row>
    <row r="63" spans="1:7" ht="16.5" x14ac:dyDescent="0.25">
      <c r="A63" s="14" t="s">
        <v>56</v>
      </c>
      <c r="B63" s="15"/>
      <c r="C63" s="4">
        <v>3882481</v>
      </c>
      <c r="D63" s="4">
        <v>8343094</v>
      </c>
      <c r="E63" s="4">
        <v>13562214</v>
      </c>
      <c r="F63" s="4">
        <v>18286619</v>
      </c>
    </row>
    <row r="64" spans="1:7" ht="16.5" x14ac:dyDescent="0.25">
      <c r="A64" s="18" t="s">
        <v>57</v>
      </c>
      <c r="B64" s="19"/>
      <c r="C64" s="5">
        <f>+C56+C63</f>
        <v>-5628556</v>
      </c>
      <c r="D64" s="5">
        <f t="shared" ref="D64:F64" si="10">+D56+D63</f>
        <v>15402343</v>
      </c>
      <c r="E64" s="5">
        <f t="shared" si="10"/>
        <v>33258768</v>
      </c>
      <c r="F64" s="5">
        <f t="shared" si="10"/>
        <v>40239821</v>
      </c>
    </row>
    <row r="67" spans="1:7" ht="16.5" x14ac:dyDescent="0.25">
      <c r="B67" s="3"/>
      <c r="C67" s="3"/>
      <c r="D67" s="2">
        <v>2018</v>
      </c>
      <c r="E67" s="2">
        <v>2019</v>
      </c>
      <c r="F67" s="2">
        <v>2020</v>
      </c>
    </row>
    <row r="68" spans="1:7" ht="16.5" x14ac:dyDescent="0.25">
      <c r="A68" s="11"/>
      <c r="B68" s="16" t="s">
        <v>58</v>
      </c>
      <c r="C68" s="17"/>
      <c r="D68" s="4">
        <f>+D61</f>
        <v>-2861832</v>
      </c>
      <c r="E68" s="4">
        <f>+E61</f>
        <v>2043650</v>
      </c>
      <c r="F68" s="4">
        <f>+F61</f>
        <v>10157662</v>
      </c>
      <c r="G68" s="7"/>
    </row>
    <row r="69" spans="1:7" ht="16.5" x14ac:dyDescent="0.25">
      <c r="A69" s="11"/>
      <c r="B69" s="24" t="s">
        <v>98</v>
      </c>
      <c r="C69" s="25"/>
      <c r="D69" s="4">
        <f>+D63</f>
        <v>8343094</v>
      </c>
      <c r="E69" s="4">
        <f>+E63</f>
        <v>13562214</v>
      </c>
      <c r="F69" s="4">
        <f>+F63</f>
        <v>18286619</v>
      </c>
      <c r="G69" s="7"/>
    </row>
    <row r="70" spans="1:7" ht="16.5" x14ac:dyDescent="0.25">
      <c r="A70" s="11"/>
      <c r="B70" s="14" t="s">
        <v>96</v>
      </c>
      <c r="C70" s="15"/>
      <c r="D70" s="4">
        <f>-D57</f>
        <v>-481784</v>
      </c>
      <c r="E70" s="4">
        <f>-E57</f>
        <v>-453435</v>
      </c>
      <c r="F70" s="4">
        <f>-F57</f>
        <v>-273447</v>
      </c>
    </row>
    <row r="71" spans="1:7" ht="16.5" x14ac:dyDescent="0.25">
      <c r="A71" s="11"/>
      <c r="B71" s="14" t="s">
        <v>97</v>
      </c>
      <c r="C71" s="15"/>
      <c r="D71" s="4">
        <f>+D58</f>
        <v>6052503</v>
      </c>
      <c r="E71" s="4">
        <f>+E58</f>
        <v>8309315</v>
      </c>
      <c r="F71" s="4">
        <f>+F58</f>
        <v>5544644</v>
      </c>
    </row>
    <row r="72" spans="1:7" ht="16.5" x14ac:dyDescent="0.25">
      <c r="A72" s="11" t="s">
        <v>60</v>
      </c>
      <c r="B72" s="14" t="s">
        <v>59</v>
      </c>
      <c r="C72" s="15"/>
      <c r="D72" s="4">
        <f t="shared" ref="D72:F73" si="11">+C7-D7</f>
        <v>-1038000</v>
      </c>
      <c r="E72" s="4">
        <f t="shared" si="11"/>
        <v>12784330</v>
      </c>
      <c r="F72" s="4">
        <f t="shared" si="11"/>
        <v>-1596196</v>
      </c>
    </row>
    <row r="73" spans="1:7" ht="16.5" x14ac:dyDescent="0.25">
      <c r="A73" s="11"/>
      <c r="B73" s="14" t="s">
        <v>61</v>
      </c>
      <c r="C73" s="15"/>
      <c r="D73" s="4">
        <f t="shared" si="11"/>
        <v>13631656</v>
      </c>
      <c r="E73" s="4">
        <f t="shared" si="11"/>
        <v>-13565394</v>
      </c>
      <c r="F73" s="4">
        <f t="shared" si="11"/>
        <v>-32644342</v>
      </c>
    </row>
    <row r="74" spans="1:7" ht="16.5" x14ac:dyDescent="0.25">
      <c r="A74" s="11"/>
      <c r="B74" s="14" t="s">
        <v>62</v>
      </c>
      <c r="C74" s="15"/>
      <c r="D74" s="4">
        <f>+D26-C26</f>
        <v>-56262023</v>
      </c>
      <c r="E74" s="4">
        <f>+E26-D26</f>
        <v>-16128326</v>
      </c>
      <c r="F74" s="4">
        <f>+F26-E26</f>
        <v>-17118448</v>
      </c>
    </row>
    <row r="75" spans="1:7" ht="16.5" x14ac:dyDescent="0.25">
      <c r="A75" s="11" t="s">
        <v>63</v>
      </c>
      <c r="B75" s="14" t="s">
        <v>64</v>
      </c>
      <c r="C75" s="15"/>
      <c r="D75" s="4">
        <f t="shared" ref="D75:F77" si="12">+C9-D9</f>
        <v>1249464</v>
      </c>
      <c r="E75" s="4">
        <f t="shared" si="12"/>
        <v>236088</v>
      </c>
      <c r="F75" s="4">
        <f t="shared" si="12"/>
        <v>0</v>
      </c>
    </row>
    <row r="76" spans="1:7" ht="16.5" x14ac:dyDescent="0.25">
      <c r="A76" s="11"/>
      <c r="B76" s="14" t="s">
        <v>65</v>
      </c>
      <c r="C76" s="15"/>
      <c r="D76" s="4">
        <f t="shared" si="12"/>
        <v>0</v>
      </c>
      <c r="E76" s="4">
        <f t="shared" si="12"/>
        <v>0</v>
      </c>
      <c r="F76" s="4">
        <f t="shared" si="12"/>
        <v>0</v>
      </c>
    </row>
    <row r="77" spans="1:7" ht="16.5" x14ac:dyDescent="0.25">
      <c r="A77" s="11"/>
      <c r="B77" s="14" t="s">
        <v>66</v>
      </c>
      <c r="C77" s="15"/>
      <c r="D77" s="4">
        <f t="shared" si="12"/>
        <v>2607609</v>
      </c>
      <c r="E77" s="4">
        <f t="shared" si="12"/>
        <v>-883</v>
      </c>
      <c r="F77" s="4">
        <f t="shared" si="12"/>
        <v>35694</v>
      </c>
    </row>
    <row r="78" spans="1:7" ht="16.5" x14ac:dyDescent="0.25">
      <c r="A78" s="11" t="s">
        <v>67</v>
      </c>
      <c r="B78" s="14" t="s">
        <v>68</v>
      </c>
      <c r="C78" s="15"/>
      <c r="D78" s="4">
        <f t="shared" ref="D78:F79" si="13">+D24-C24</f>
        <v>-142685</v>
      </c>
      <c r="E78" s="4">
        <f t="shared" si="13"/>
        <v>367942</v>
      </c>
      <c r="F78" s="4">
        <f t="shared" si="13"/>
        <v>-88511</v>
      </c>
      <c r="G78" s="12" t="s">
        <v>82</v>
      </c>
    </row>
    <row r="79" spans="1:7" ht="16.5" x14ac:dyDescent="0.25">
      <c r="A79" s="11"/>
      <c r="B79" s="14" t="s">
        <v>69</v>
      </c>
      <c r="C79" s="15"/>
      <c r="D79" s="4">
        <f t="shared" si="13"/>
        <v>2972232</v>
      </c>
      <c r="E79" s="4">
        <f t="shared" si="13"/>
        <v>-3582232</v>
      </c>
      <c r="F79" s="4">
        <f t="shared" si="13"/>
        <v>0</v>
      </c>
      <c r="G79" s="12"/>
    </row>
    <row r="80" spans="1:7" ht="16.5" x14ac:dyDescent="0.25">
      <c r="A80" s="11"/>
      <c r="B80" s="14" t="s">
        <v>64</v>
      </c>
      <c r="C80" s="15"/>
      <c r="D80" s="4">
        <f>+D27-C27</f>
        <v>6283034</v>
      </c>
      <c r="E80" s="4">
        <f>+E27-D27</f>
        <v>13470148</v>
      </c>
      <c r="F80" s="4">
        <f>+F27-E27</f>
        <v>-8524188</v>
      </c>
      <c r="G80" s="12"/>
    </row>
    <row r="81" spans="1:7" ht="16.5" x14ac:dyDescent="0.25">
      <c r="A81" s="11"/>
      <c r="B81" s="14" t="s">
        <v>70</v>
      </c>
      <c r="C81" s="15"/>
      <c r="D81" s="4">
        <f>+D29-C29</f>
        <v>-831606</v>
      </c>
      <c r="E81" s="4">
        <f>+E29-D29</f>
        <v>2788402</v>
      </c>
      <c r="F81" s="4">
        <f>+F29-E29</f>
        <v>-935165</v>
      </c>
      <c r="G81" s="12"/>
    </row>
    <row r="82" spans="1:7" ht="16.5" x14ac:dyDescent="0.25">
      <c r="A82" s="11" t="s">
        <v>81</v>
      </c>
      <c r="B82" s="14" t="s">
        <v>79</v>
      </c>
      <c r="C82" s="15"/>
      <c r="D82" s="4">
        <f t="shared" ref="D82:F84" si="14">+D31-C31</f>
        <v>0</v>
      </c>
      <c r="E82" s="4">
        <f t="shared" si="14"/>
        <v>0</v>
      </c>
      <c r="F82" s="4">
        <f t="shared" si="14"/>
        <v>0</v>
      </c>
      <c r="G82" s="12"/>
    </row>
    <row r="83" spans="1:7" ht="16.5" x14ac:dyDescent="0.25">
      <c r="A83" s="11"/>
      <c r="B83" s="14" t="s">
        <v>80</v>
      </c>
      <c r="C83" s="15"/>
      <c r="D83" s="4">
        <f t="shared" si="14"/>
        <v>0</v>
      </c>
      <c r="E83" s="4">
        <f t="shared" si="14"/>
        <v>0</v>
      </c>
      <c r="F83" s="4">
        <f t="shared" si="14"/>
        <v>0</v>
      </c>
      <c r="G83" s="12"/>
    </row>
    <row r="84" spans="1:7" ht="16.5" x14ac:dyDescent="0.25">
      <c r="A84" s="11"/>
      <c r="B84" s="14" t="s">
        <v>95</v>
      </c>
      <c r="C84" s="15"/>
      <c r="D84" s="4">
        <f t="shared" si="14"/>
        <v>-55482500</v>
      </c>
      <c r="E84" s="4">
        <f t="shared" si="14"/>
        <v>40000000</v>
      </c>
      <c r="F84" s="4">
        <f t="shared" si="14"/>
        <v>101454998</v>
      </c>
      <c r="G84" s="12"/>
    </row>
    <row r="85" spans="1:7" ht="16.5" x14ac:dyDescent="0.25">
      <c r="A85" s="11"/>
      <c r="B85" s="14" t="s">
        <v>77</v>
      </c>
      <c r="C85" s="15"/>
      <c r="D85" s="4">
        <f>+D34+D35-C34-C35</f>
        <v>0</v>
      </c>
      <c r="E85" s="4">
        <f>+E34+E35-D34-D35</f>
        <v>0</v>
      </c>
      <c r="F85" s="4">
        <f>+F34+F35-E34-E35</f>
        <v>0</v>
      </c>
      <c r="G85" s="12"/>
    </row>
    <row r="86" spans="1:7" ht="16.5" x14ac:dyDescent="0.25">
      <c r="A86" s="11"/>
      <c r="B86" s="14" t="s">
        <v>70</v>
      </c>
      <c r="C86" s="15"/>
      <c r="D86" s="4">
        <f>+D37-C37</f>
        <v>1324193</v>
      </c>
      <c r="E86" s="4">
        <f>+E37-D37</f>
        <v>1047959</v>
      </c>
      <c r="F86" s="4">
        <f>+F37-E37</f>
        <v>11288640</v>
      </c>
      <c r="G86" s="12"/>
    </row>
    <row r="87" spans="1:7" ht="16.5" x14ac:dyDescent="0.25">
      <c r="A87" s="3"/>
      <c r="B87" s="16" t="s">
        <v>105</v>
      </c>
      <c r="C87" s="17"/>
      <c r="D87" s="5">
        <f>SUM(D68:D86)</f>
        <v>-74636645</v>
      </c>
      <c r="E87" s="5">
        <f>SUM(E68:E86)</f>
        <v>60879778</v>
      </c>
      <c r="F87" s="5">
        <f>SUM(F68:F86)</f>
        <v>85587960</v>
      </c>
      <c r="G87" s="3"/>
    </row>
    <row r="88" spans="1:7" ht="16.5" x14ac:dyDescent="0.25">
      <c r="A88" s="8" t="s">
        <v>99</v>
      </c>
      <c r="B88" s="14" t="s">
        <v>71</v>
      </c>
      <c r="C88" s="15"/>
      <c r="D88" s="4">
        <f>+C14+C16-D14-D16-D63</f>
        <v>-9263629</v>
      </c>
      <c r="E88" s="4">
        <f>+D14+D16-E14-E16-E63</f>
        <v>-46990802</v>
      </c>
      <c r="F88" s="4">
        <f>+E14+E16-F14-F16-F63</f>
        <v>-24959140</v>
      </c>
      <c r="G88" s="3" t="s">
        <v>100</v>
      </c>
    </row>
    <row r="89" spans="1:7" ht="16.5" x14ac:dyDescent="0.25">
      <c r="A89" s="11" t="s">
        <v>72</v>
      </c>
      <c r="B89" s="14" t="s">
        <v>73</v>
      </c>
      <c r="C89" s="15"/>
      <c r="D89" s="4">
        <f>+C13-D13</f>
        <v>0</v>
      </c>
      <c r="E89" s="4">
        <f>+D13-E13</f>
        <v>0</v>
      </c>
      <c r="F89" s="4">
        <f>+E13-F13</f>
        <v>0</v>
      </c>
      <c r="G89" s="3"/>
    </row>
    <row r="90" spans="1:7" ht="16.5" x14ac:dyDescent="0.25">
      <c r="A90" s="11"/>
      <c r="B90" s="14" t="s">
        <v>74</v>
      </c>
      <c r="C90" s="15"/>
      <c r="D90" s="4">
        <f>+C15-D15</f>
        <v>0</v>
      </c>
      <c r="E90" s="4">
        <f>+D15-E15</f>
        <v>0</v>
      </c>
      <c r="F90" s="4">
        <f>+E15-F15</f>
        <v>0</v>
      </c>
      <c r="G90" s="3"/>
    </row>
    <row r="91" spans="1:7" ht="16.5" x14ac:dyDescent="0.25">
      <c r="A91" s="11"/>
      <c r="B91" s="14" t="s">
        <v>75</v>
      </c>
      <c r="C91" s="15"/>
      <c r="D91" s="4">
        <f t="shared" ref="D91:F95" si="15">+C17-D17</f>
        <v>0</v>
      </c>
      <c r="E91" s="4">
        <f t="shared" si="15"/>
        <v>0</v>
      </c>
      <c r="F91" s="4">
        <f t="shared" si="15"/>
        <v>0</v>
      </c>
      <c r="G91" s="3"/>
    </row>
    <row r="92" spans="1:7" ht="16.5" x14ac:dyDescent="0.25">
      <c r="A92" s="11"/>
      <c r="B92" s="14" t="s">
        <v>76</v>
      </c>
      <c r="C92" s="15"/>
      <c r="D92" s="4">
        <f t="shared" si="15"/>
        <v>0</v>
      </c>
      <c r="E92" s="4">
        <f t="shared" si="15"/>
        <v>0</v>
      </c>
      <c r="F92" s="4">
        <f t="shared" si="15"/>
        <v>0</v>
      </c>
      <c r="G92" s="3"/>
    </row>
    <row r="93" spans="1:7" ht="16.5" x14ac:dyDescent="0.25">
      <c r="A93" s="11"/>
      <c r="B93" s="14" t="s">
        <v>77</v>
      </c>
      <c r="C93" s="15"/>
      <c r="D93" s="4">
        <f t="shared" si="15"/>
        <v>0</v>
      </c>
      <c r="E93" s="4">
        <f t="shared" si="15"/>
        <v>-2544482</v>
      </c>
      <c r="F93" s="4">
        <f t="shared" si="15"/>
        <v>-4287435</v>
      </c>
      <c r="G93" s="3"/>
    </row>
    <row r="94" spans="1:7" ht="16.5" x14ac:dyDescent="0.25">
      <c r="A94" s="11"/>
      <c r="B94" s="14" t="s">
        <v>78</v>
      </c>
      <c r="C94" s="15"/>
      <c r="D94" s="4">
        <f t="shared" si="15"/>
        <v>0</v>
      </c>
      <c r="E94" s="4">
        <f t="shared" si="15"/>
        <v>0</v>
      </c>
      <c r="F94" s="4">
        <f t="shared" si="15"/>
        <v>0</v>
      </c>
      <c r="G94" s="3"/>
    </row>
    <row r="95" spans="1:7" ht="16.5" x14ac:dyDescent="0.25">
      <c r="A95" s="11"/>
      <c r="B95" s="14" t="s">
        <v>66</v>
      </c>
      <c r="C95" s="15"/>
      <c r="D95" s="4">
        <f t="shared" si="15"/>
        <v>0</v>
      </c>
      <c r="E95" s="4">
        <f t="shared" si="15"/>
        <v>0</v>
      </c>
      <c r="F95" s="4">
        <f t="shared" si="15"/>
        <v>0</v>
      </c>
      <c r="G95" s="3"/>
    </row>
    <row r="96" spans="1:7" ht="16.5" x14ac:dyDescent="0.25">
      <c r="A96" s="3"/>
      <c r="B96" s="16" t="s">
        <v>101</v>
      </c>
      <c r="C96" s="17"/>
      <c r="D96" s="5">
        <f>SUM(D88:D95)</f>
        <v>-9263629</v>
      </c>
      <c r="E96" s="5">
        <f>SUM(E88:E95)</f>
        <v>-49535284</v>
      </c>
      <c r="F96" s="5">
        <f>SUM(F88:F95)</f>
        <v>-29246575</v>
      </c>
      <c r="G96" s="3"/>
    </row>
    <row r="97" spans="1:7" ht="16.5" x14ac:dyDescent="0.25">
      <c r="A97" s="12" t="s">
        <v>85</v>
      </c>
      <c r="B97" s="18" t="s">
        <v>83</v>
      </c>
      <c r="C97" s="19"/>
      <c r="D97" s="4">
        <f>+D28-C28</f>
        <v>0</v>
      </c>
      <c r="E97" s="4">
        <f>+E28-D28</f>
        <v>3319970</v>
      </c>
      <c r="F97" s="4">
        <f>+F28-E28</f>
        <v>1247130</v>
      </c>
      <c r="G97" s="3"/>
    </row>
    <row r="98" spans="1:7" ht="16.5" x14ac:dyDescent="0.25">
      <c r="A98" s="12"/>
      <c r="B98" s="18" t="s">
        <v>84</v>
      </c>
      <c r="C98" s="19"/>
      <c r="D98" s="4">
        <f>+D36-C36</f>
        <v>103658589</v>
      </c>
      <c r="E98" s="4">
        <f>+E36-D36</f>
        <v>-99023698</v>
      </c>
      <c r="F98" s="4">
        <f>+F36-E36</f>
        <v>-3443288</v>
      </c>
      <c r="G98" s="3"/>
    </row>
    <row r="99" spans="1:7" ht="16.5" x14ac:dyDescent="0.25">
      <c r="A99" s="13" t="s">
        <v>86</v>
      </c>
      <c r="B99" s="18" t="s">
        <v>87</v>
      </c>
      <c r="C99" s="19"/>
      <c r="D99" s="4">
        <f t="shared" ref="D99:F100" si="16">+D40-C40</f>
        <v>0</v>
      </c>
      <c r="E99" s="4">
        <f t="shared" si="16"/>
        <v>600000</v>
      </c>
      <c r="F99" s="4">
        <f t="shared" si="16"/>
        <v>0</v>
      </c>
      <c r="G99" s="3"/>
    </row>
    <row r="100" spans="1:7" ht="16.5" x14ac:dyDescent="0.25">
      <c r="A100" s="13"/>
      <c r="B100" s="18" t="s">
        <v>88</v>
      </c>
      <c r="C100" s="19"/>
      <c r="D100" s="4">
        <f t="shared" si="16"/>
        <v>0</v>
      </c>
      <c r="E100" s="4">
        <f t="shared" si="16"/>
        <v>59400000</v>
      </c>
      <c r="F100" s="4">
        <f t="shared" si="16"/>
        <v>0</v>
      </c>
      <c r="G100" s="3"/>
    </row>
    <row r="101" spans="1:7" ht="16.5" x14ac:dyDescent="0.25">
      <c r="A101" s="6"/>
      <c r="B101" s="26" t="s">
        <v>104</v>
      </c>
      <c r="C101" s="27"/>
      <c r="D101" s="4">
        <f>+C42+D61-D42</f>
        <v>0</v>
      </c>
      <c r="E101" s="4">
        <f>+D42+E61-E42</f>
        <v>0</v>
      </c>
      <c r="F101" s="4">
        <f>+E42+F61-F42</f>
        <v>0</v>
      </c>
      <c r="G101" s="3" t="s">
        <v>106</v>
      </c>
    </row>
    <row r="102" spans="1:7" ht="16.5" x14ac:dyDescent="0.25">
      <c r="A102" s="9" t="s">
        <v>91</v>
      </c>
      <c r="B102" s="26" t="s">
        <v>89</v>
      </c>
      <c r="C102" s="27"/>
      <c r="D102" s="4">
        <f>-D58</f>
        <v>-6052503</v>
      </c>
      <c r="E102" s="4">
        <f>-E58</f>
        <v>-8309315</v>
      </c>
      <c r="F102" s="4">
        <f>-F58</f>
        <v>-5544644</v>
      </c>
      <c r="G102" s="3"/>
    </row>
    <row r="103" spans="1:7" ht="16.5" x14ac:dyDescent="0.25">
      <c r="A103" s="9" t="s">
        <v>90</v>
      </c>
      <c r="B103" s="26" t="s">
        <v>92</v>
      </c>
      <c r="C103" s="27"/>
      <c r="D103" s="4">
        <f>+D57</f>
        <v>481784</v>
      </c>
      <c r="E103" s="4">
        <f>+E57</f>
        <v>453435</v>
      </c>
      <c r="F103" s="4">
        <f>+F57</f>
        <v>273447</v>
      </c>
      <c r="G103" s="3"/>
    </row>
    <row r="104" spans="1:7" ht="16.5" x14ac:dyDescent="0.25">
      <c r="A104" s="6"/>
      <c r="B104" s="16" t="s">
        <v>102</v>
      </c>
      <c r="C104" s="17"/>
      <c r="D104" s="5">
        <f>SUM(D97:D103)</f>
        <v>98087870</v>
      </c>
      <c r="E104" s="5">
        <f>SUM(E97:E103)</f>
        <v>-43559608</v>
      </c>
      <c r="F104" s="5">
        <f>SUM(F97:F103)</f>
        <v>-7467355</v>
      </c>
      <c r="G104" s="3"/>
    </row>
    <row r="105" spans="1:7" ht="16.5" x14ac:dyDescent="0.25">
      <c r="A105" s="6"/>
      <c r="B105" s="10"/>
      <c r="C105" s="10"/>
    </row>
    <row r="106" spans="1:7" ht="16.5" x14ac:dyDescent="0.25">
      <c r="A106" s="6"/>
      <c r="B106" s="16" t="s">
        <v>103</v>
      </c>
      <c r="C106" s="17"/>
      <c r="D106" s="5">
        <f>+D87+D96+D104</f>
        <v>14187596</v>
      </c>
      <c r="E106" s="5">
        <f>+E87+E96+E104</f>
        <v>-32215114</v>
      </c>
      <c r="F106" s="5">
        <f>+F87+F96+F104</f>
        <v>48874030</v>
      </c>
    </row>
    <row r="107" spans="1:7" ht="16.5" x14ac:dyDescent="0.25">
      <c r="B107" s="18" t="s">
        <v>93</v>
      </c>
      <c r="C107" s="19"/>
      <c r="D107" s="4">
        <f>+C6</f>
        <v>61719652</v>
      </c>
      <c r="E107" s="4">
        <f>+D6</f>
        <v>75907248</v>
      </c>
      <c r="F107" s="4">
        <f>+E6</f>
        <v>43692134</v>
      </c>
    </row>
    <row r="108" spans="1:7" ht="16.5" x14ac:dyDescent="0.25">
      <c r="B108" s="20" t="s">
        <v>94</v>
      </c>
      <c r="C108" s="21"/>
      <c r="D108" s="5">
        <f>SUM(D106:D107)</f>
        <v>75907248</v>
      </c>
      <c r="E108" s="5">
        <f>SUM(E106:E107)</f>
        <v>43692134</v>
      </c>
      <c r="F108" s="5">
        <f>SUM(F106:F107)</f>
        <v>92566164</v>
      </c>
      <c r="G108" s="7"/>
    </row>
    <row r="109" spans="1:7" ht="16.5" x14ac:dyDescent="0.25">
      <c r="D109" s="3" t="b">
        <f>+D108=D6</f>
        <v>1</v>
      </c>
      <c r="E109" s="3" t="b">
        <f>+E108=E6</f>
        <v>1</v>
      </c>
      <c r="F109" s="3" t="b">
        <f>+F108=F6</f>
        <v>1</v>
      </c>
    </row>
  </sheetData>
  <mergeCells count="109">
    <mergeCell ref="B104:C104"/>
    <mergeCell ref="B106:C106"/>
    <mergeCell ref="B107:C107"/>
    <mergeCell ref="B108:C108"/>
    <mergeCell ref="B99:C99"/>
    <mergeCell ref="B100:C100"/>
    <mergeCell ref="B101:C101"/>
    <mergeCell ref="B102:C102"/>
    <mergeCell ref="B103:C103"/>
    <mergeCell ref="B82:C82"/>
    <mergeCell ref="B83:C83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5:B5"/>
    <mergeCell ref="B68:C68"/>
    <mergeCell ref="B69:C69"/>
    <mergeCell ref="B70:C70"/>
    <mergeCell ref="B71:C71"/>
    <mergeCell ref="A59:B59"/>
    <mergeCell ref="A60:B60"/>
    <mergeCell ref="A61:B61"/>
    <mergeCell ref="A63:B63"/>
    <mergeCell ref="A64:B64"/>
    <mergeCell ref="A62:B62"/>
    <mergeCell ref="A54:B54"/>
    <mergeCell ref="A55:B55"/>
    <mergeCell ref="A56:B56"/>
    <mergeCell ref="A57:B57"/>
    <mergeCell ref="A58:B58"/>
    <mergeCell ref="A49:B49"/>
    <mergeCell ref="A50:B50"/>
    <mergeCell ref="A51:B51"/>
    <mergeCell ref="A52:B52"/>
    <mergeCell ref="A53:B53"/>
    <mergeCell ref="A41:B41"/>
    <mergeCell ref="A42:B42"/>
    <mergeCell ref="A43:B43"/>
    <mergeCell ref="A44:B44"/>
    <mergeCell ref="A48:B48"/>
    <mergeCell ref="A45:B45"/>
    <mergeCell ref="A46:B46"/>
    <mergeCell ref="A47:B47"/>
    <mergeCell ref="A36:B36"/>
    <mergeCell ref="A37:B37"/>
    <mergeCell ref="A38:B38"/>
    <mergeCell ref="A39:B39"/>
    <mergeCell ref="A40:B40"/>
    <mergeCell ref="A31:B31"/>
    <mergeCell ref="A32:B32"/>
    <mergeCell ref="A33:B33"/>
    <mergeCell ref="A34:B34"/>
    <mergeCell ref="A35:B35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68:A71"/>
    <mergeCell ref="G78:G86"/>
    <mergeCell ref="A97:A98"/>
    <mergeCell ref="A99:A100"/>
    <mergeCell ref="A72:A74"/>
    <mergeCell ref="A75:A77"/>
    <mergeCell ref="A78:A81"/>
    <mergeCell ref="A89:A95"/>
    <mergeCell ref="A82:A86"/>
    <mergeCell ref="B72:C72"/>
    <mergeCell ref="B73:C73"/>
    <mergeCell ref="B74:C74"/>
    <mergeCell ref="B75:C75"/>
    <mergeCell ref="B76:C76"/>
    <mergeCell ref="B77:C77"/>
    <mergeCell ref="B78:C78"/>
    <mergeCell ref="B84:C84"/>
    <mergeCell ref="B85:C85"/>
    <mergeCell ref="B86:C86"/>
    <mergeCell ref="B87:C87"/>
    <mergeCell ref="B88:C88"/>
    <mergeCell ref="B79:C79"/>
    <mergeCell ref="B80:C80"/>
    <mergeCell ref="B81:C81"/>
  </mergeCells>
  <pageMargins left="0.7" right="0.7" top="0.75" bottom="0.75" header="0.3" footer="0.3"/>
  <ignoredErrors>
    <ignoredError sqref="C12: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H&amp;M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2022-01-19T03:17:52Z</dcterms:created>
  <dcterms:modified xsi:type="dcterms:W3CDTF">2025-03-01T20:43:29Z</dcterms:modified>
</cp:coreProperties>
</file>