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DERIVADOS FINANCIEROS\CLASES\Futuros\"/>
    </mc:Choice>
  </mc:AlternateContent>
  <xr:revisionPtr revIDLastSave="0" documentId="13_ncr:1_{FBBEF3BE-9208-4664-99CF-497BE062CC4B}" xr6:coauthVersionLast="46" xr6:coauthVersionMax="46" xr10:uidLastSave="{00000000-0000-0000-0000-000000000000}"/>
  <bookViews>
    <workbookView xWindow="-120" yWindow="-120" windowWidth="29040" windowHeight="15840" xr2:uid="{49894DDF-7A4E-4CA1-B361-16B2C13C2398}"/>
  </bookViews>
  <sheets>
    <sheet name="Margen en porcentaje" sheetId="1" r:id="rId1"/>
    <sheet name="Margen $ por contra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2" l="1"/>
  <c r="E13" i="2"/>
  <c r="E15" i="2"/>
  <c r="D15" i="2"/>
  <c r="B8" i="2"/>
  <c r="G13" i="1"/>
  <c r="D13" i="1"/>
  <c r="C15" i="2"/>
  <c r="C16" i="2"/>
  <c r="C17" i="2"/>
  <c r="B13" i="2"/>
  <c r="C14" i="2" s="1"/>
  <c r="B9" i="2"/>
  <c r="G12" i="1"/>
  <c r="H12" i="1"/>
  <c r="H13" i="1"/>
  <c r="G14" i="1"/>
  <c r="H14" i="1"/>
  <c r="G15" i="1"/>
  <c r="H15" i="1"/>
  <c r="C13" i="1"/>
  <c r="C14" i="1"/>
  <c r="C15" i="1"/>
  <c r="E11" i="1"/>
  <c r="B11" i="1"/>
  <c r="C12" i="1" s="1"/>
  <c r="D12" i="1" s="1"/>
  <c r="D14" i="1" l="1"/>
  <c r="D15" i="1" s="1"/>
  <c r="E12" i="1"/>
  <c r="F12" i="1" s="1"/>
  <c r="E13" i="1" s="1"/>
  <c r="D14" i="2"/>
  <c r="D16" i="2" s="1"/>
  <c r="D17" i="2" s="1"/>
  <c r="E14" i="2"/>
  <c r="F14" i="2" s="1"/>
  <c r="G11" i="1"/>
  <c r="H11" i="1"/>
  <c r="F13" i="1" l="1"/>
  <c r="E14" i="1" s="1"/>
  <c r="E16" i="2" l="1"/>
  <c r="F16" i="2" s="1"/>
  <c r="F14" i="1"/>
  <c r="E15" i="1" s="1"/>
  <c r="F15" i="1" s="1"/>
  <c r="E17" i="2" l="1"/>
  <c r="F17" i="2" s="1"/>
</calcChain>
</file>

<file path=xl/sharedStrings.xml><?xml version="1.0" encoding="utf-8"?>
<sst xmlns="http://schemas.openxmlformats.org/spreadsheetml/2006/main" count="40" uniqueCount="26">
  <si>
    <t>Tamaño del contrato</t>
  </si>
  <si>
    <t>Número de contratos</t>
  </si>
  <si>
    <t>Margen de mantenimiento</t>
  </si>
  <si>
    <t>Futuro TRM</t>
  </si>
  <si>
    <t>COP</t>
  </si>
  <si>
    <t>USD</t>
  </si>
  <si>
    <t>Sobre nominal</t>
  </si>
  <si>
    <t>Margen mantenimiento</t>
  </si>
  <si>
    <t>Día</t>
  </si>
  <si>
    <t>Ganancia o pérdida acumulada</t>
  </si>
  <si>
    <t>Llamado al margen</t>
  </si>
  <si>
    <t>Precio Futuro</t>
  </si>
  <si>
    <t>Compensación del día</t>
  </si>
  <si>
    <t>Saldo cuenta de margen</t>
  </si>
  <si>
    <t>Margen Mantenimiento del día</t>
  </si>
  <si>
    <t>Margen de garantía del día</t>
  </si>
  <si>
    <t>Posición en largo</t>
  </si>
  <si>
    <t>Futuro Petróleo Brent</t>
  </si>
  <si>
    <t>Barriles</t>
  </si>
  <si>
    <t>USD/contrato</t>
  </si>
  <si>
    <t>Margen de mantenimiento total</t>
  </si>
  <si>
    <t>Margen de garantía</t>
  </si>
  <si>
    <t>Margen de garantía total</t>
  </si>
  <si>
    <t>Posición en corto</t>
  </si>
  <si>
    <r>
      <t>F</t>
    </r>
    <r>
      <rPr>
        <vertAlign val="subscript"/>
        <sz val="11"/>
        <color rgb="FF000000"/>
        <rFont val="Tahoma"/>
        <family val="2"/>
      </rPr>
      <t>0</t>
    </r>
  </si>
  <si>
    <t>Garantía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</si>
</sst>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.0;[Red]\-&quot;$&quot;\ 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  <font>
      <vertAlign val="subscript"/>
      <sz val="11"/>
      <color rgb="FF000000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9"/>
      <color theme="1"/>
      <name val="Tahoma"/>
      <family val="2"/>
    </font>
    <font>
      <b/>
      <sz val="9"/>
      <color rgb="FF000000"/>
      <name val="Tahoma"/>
      <family val="2"/>
    </font>
    <font>
      <sz val="11"/>
      <color theme="9" tint="-0.499984740745262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 readingOrder="1"/>
    </xf>
    <xf numFmtId="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6" fillId="0" borderId="1" xfId="0" applyFont="1" applyBorder="1" applyAlignment="1">
      <alignment horizontal="center" vertical="center" wrapText="1" readingOrder="1"/>
    </xf>
    <xf numFmtId="0" fontId="7" fillId="0" borderId="0" xfId="0" applyFont="1" applyFill="1" applyBorder="1" applyAlignment="1">
      <alignment horizontal="center" vertical="center" wrapText="1" readingOrder="1"/>
    </xf>
    <xf numFmtId="6" fontId="8" fillId="0" borderId="1" xfId="0" applyNumberFormat="1" applyFont="1" applyBorder="1" applyAlignment="1">
      <alignment horizontal="center" vertical="center"/>
    </xf>
    <xf numFmtId="6" fontId="8" fillId="0" borderId="2" xfId="0" applyNumberFormat="1" applyFont="1" applyBorder="1" applyAlignment="1">
      <alignment horizontal="center" vertical="center"/>
    </xf>
    <xf numFmtId="6" fontId="8" fillId="0" borderId="5" xfId="0" applyNumberFormat="1" applyFont="1" applyBorder="1" applyAlignment="1">
      <alignment horizontal="center" vertical="center"/>
    </xf>
    <xf numFmtId="6" fontId="8" fillId="0" borderId="6" xfId="0" applyNumberFormat="1" applyFont="1" applyBorder="1" applyAlignment="1">
      <alignment horizontal="center" vertical="center"/>
    </xf>
    <xf numFmtId="6" fontId="8" fillId="0" borderId="7" xfId="0" applyNumberFormat="1" applyFont="1" applyBorder="1" applyAlignment="1">
      <alignment horizontal="center" vertical="center"/>
    </xf>
    <xf numFmtId="6" fontId="8" fillId="0" borderId="8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2" xfId="0" applyFont="1" applyFill="1" applyBorder="1" applyAlignment="1">
      <alignment horizontal="center" vertical="center" wrapText="1" readingOrder="1"/>
    </xf>
    <xf numFmtId="0" fontId="9" fillId="0" borderId="3" xfId="0" applyFont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 wrapText="1" readingOrder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0" xfId="1" applyNumberFormat="1" applyFont="1"/>
    <xf numFmtId="164" fontId="8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90487</xdr:colOff>
      <xdr:row>15</xdr:row>
      <xdr:rowOff>138112</xdr:rowOff>
    </xdr:from>
    <xdr:ext cx="4804713" cy="2242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9B1AB3C-6E85-4B9A-97E3-12E755BCC4B0}"/>
                </a:ext>
              </a:extLst>
            </xdr:cNvPr>
            <xdr:cNvSpPr txBox="1"/>
          </xdr:nvSpPr>
          <xdr:spPr>
            <a:xfrm>
              <a:off x="90487" y="3538537"/>
              <a:ext cx="4804713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(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Largo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hoy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ayer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9B1AB3C-6E85-4B9A-97E3-12E755BCC4B0}"/>
                </a:ext>
              </a:extLst>
            </xdr:cNvPr>
            <xdr:cNvSpPr txBox="1"/>
          </xdr:nvSpPr>
          <xdr:spPr>
            <a:xfrm>
              <a:off x="90487" y="3538537"/>
              <a:ext cx="4804713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del día (Largo)=("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hoy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ayer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109538</xdr:colOff>
      <xdr:row>17</xdr:row>
      <xdr:rowOff>104775</xdr:rowOff>
    </xdr:from>
    <xdr:ext cx="6680034" cy="2242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401C50F-D785-43E3-8138-CB1CAAA7EA16}"/>
                </a:ext>
              </a:extLst>
            </xdr:cNvPr>
            <xdr:cNvSpPr txBox="1"/>
          </xdr:nvSpPr>
          <xdr:spPr>
            <a:xfrm>
              <a:off x="109538" y="3867150"/>
              <a:ext cx="6680034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global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(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Largo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 =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Ganancia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é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rdida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acumulada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=(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hoy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401C50F-D785-43E3-8138-CB1CAAA7EA16}"/>
                </a:ext>
              </a:extLst>
            </xdr:cNvPr>
            <xdr:cNvSpPr txBox="1"/>
          </xdr:nvSpPr>
          <xdr:spPr>
            <a:xfrm>
              <a:off x="109538" y="3867150"/>
              <a:ext cx="6680034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global (Largo) = Ganancia o pérdida acumulada =("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hoy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−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104776</xdr:colOff>
      <xdr:row>21</xdr:row>
      <xdr:rowOff>64293</xdr:rowOff>
    </xdr:from>
    <xdr:ext cx="3394840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8B0E185-DB08-4814-BE6C-61E535E89355}"/>
                </a:ext>
              </a:extLst>
            </xdr:cNvPr>
            <xdr:cNvSpPr txBox="1"/>
          </xdr:nvSpPr>
          <xdr:spPr>
            <a:xfrm>
              <a:off x="104776" y="4550568"/>
              <a:ext cx="3394840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8B0E185-DB08-4814-BE6C-61E535E89355}"/>
                </a:ext>
              </a:extLst>
            </xdr:cNvPr>
            <xdr:cNvSpPr txBox="1"/>
          </xdr:nvSpPr>
          <xdr:spPr>
            <a:xfrm>
              <a:off x="104776" y="4550568"/>
              <a:ext cx="3394840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"=" 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"×Tamaño contrato×Contratos×Garantía [%]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128588</xdr:colOff>
      <xdr:row>27</xdr:row>
      <xdr:rowOff>11906</xdr:rowOff>
    </xdr:from>
    <xdr:ext cx="1383392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965C0B0-C984-4A8C-A241-9F6DCAEFD85F}"/>
                </a:ext>
              </a:extLst>
            </xdr:cNvPr>
            <xdr:cNvSpPr txBox="1"/>
          </xdr:nvSpPr>
          <xdr:spPr>
            <a:xfrm>
              <a:off x="128588" y="5584031"/>
              <a:ext cx="1383392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Llamado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 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965C0B0-C984-4A8C-A241-9F6DCAEFD85F}"/>
                </a:ext>
              </a:extLst>
            </xdr:cNvPr>
            <xdr:cNvSpPr txBox="1"/>
          </xdr:nvSpPr>
          <xdr:spPr>
            <a:xfrm>
              <a:off x="128588" y="5584031"/>
              <a:ext cx="1383392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"Llamado al margen= 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219075</xdr:colOff>
      <xdr:row>25</xdr:row>
      <xdr:rowOff>130969</xdr:rowOff>
    </xdr:from>
    <xdr:ext cx="3506601" cy="1893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EF56DC3-2A32-4AFC-92AF-4C00882E5548}"/>
                </a:ext>
              </a:extLst>
            </xdr:cNvPr>
            <xdr:cNvSpPr txBox="1"/>
          </xdr:nvSpPr>
          <xdr:spPr>
            <a:xfrm>
              <a:off x="1638300" y="5341144"/>
              <a:ext cx="3506601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≤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Mantenimiento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del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: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Margen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del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Cambria Math" panose="02040503050406030204" pitchFamily="18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EF56DC3-2A32-4AFC-92AF-4C00882E5548}"/>
                </a:ext>
              </a:extLst>
            </xdr:cNvPr>
            <xdr:cNvSpPr txBox="1"/>
          </xdr:nvSpPr>
          <xdr:spPr>
            <a:xfrm>
              <a:off x="1638300" y="5341144"/>
              <a:ext cx="3506601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"Si " </a:t>
              </a:r>
              <a:r>
                <a:rPr lang="es-MX" sz="1100" b="0" i="0">
                  <a:latin typeface="Cambria Math" panose="02040503050406030204" pitchFamily="18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 ≤ " 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Mantenimiento del día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": " 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Margen del día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〖"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〗_"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twoCellAnchor>
    <xdr:from>
      <xdr:col>1</xdr:col>
      <xdr:colOff>76202</xdr:colOff>
      <xdr:row>25</xdr:row>
      <xdr:rowOff>95250</xdr:rowOff>
    </xdr:from>
    <xdr:to>
      <xdr:col>1</xdr:col>
      <xdr:colOff>195264</xdr:colOff>
      <xdr:row>29</xdr:row>
      <xdr:rowOff>109538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E463154-212D-4CAC-A9DC-761EEE0018D6}"/>
            </a:ext>
          </a:extLst>
        </xdr:cNvPr>
        <xdr:cNvSpPr/>
      </xdr:nvSpPr>
      <xdr:spPr>
        <a:xfrm>
          <a:off x="1495427" y="5305425"/>
          <a:ext cx="119062" cy="738188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0</xdr:col>
      <xdr:colOff>85725</xdr:colOff>
      <xdr:row>19</xdr:row>
      <xdr:rowOff>85725</xdr:rowOff>
    </xdr:from>
    <xdr:ext cx="5763373" cy="1982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C0256B1-8284-46E5-8D8A-43944C3F1074}"/>
                </a:ext>
              </a:extLst>
            </xdr:cNvPr>
            <xdr:cNvSpPr txBox="1"/>
          </xdr:nvSpPr>
          <xdr:spPr>
            <a:xfrm>
              <a:off x="85725" y="4210050"/>
              <a:ext cx="5763373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Ganancia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é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rdida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acumulada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Ganancia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é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rdida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acumulada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ayer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+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del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C0256B1-8284-46E5-8D8A-43944C3F1074}"/>
                </a:ext>
              </a:extLst>
            </xdr:cNvPr>
            <xdr:cNvSpPr txBox="1"/>
          </xdr:nvSpPr>
          <xdr:spPr>
            <a:xfrm>
              <a:off x="85725" y="4210050"/>
              <a:ext cx="5763373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"Ganancia o pérdida acumulada=" 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Ganancia o pérdida acumulada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ayer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Compensación del día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104775</xdr:colOff>
      <xdr:row>23</xdr:row>
      <xdr:rowOff>66675</xdr:rowOff>
    </xdr:from>
    <xdr:ext cx="3863750" cy="1982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E494E7D-6D84-4A6D-ABF4-58449612616A}"/>
                </a:ext>
              </a:extLst>
            </xdr:cNvPr>
            <xdr:cNvSpPr txBox="1"/>
          </xdr:nvSpPr>
          <xdr:spPr>
            <a:xfrm>
              <a:off x="104775" y="4914900"/>
              <a:ext cx="3863750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del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-1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Llamado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al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margen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ayer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E494E7D-6D84-4A6D-ABF4-58449612616A}"/>
                </a:ext>
              </a:extLst>
            </xdr:cNvPr>
            <xdr:cNvSpPr txBox="1"/>
          </xdr:nvSpPr>
          <xdr:spPr>
            <a:xfrm>
              <a:off x="104775" y="4914900"/>
              <a:ext cx="3863750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Compensación del día+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t-1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+〖"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Llamado al margen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ayer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219075</xdr:colOff>
      <xdr:row>28</xdr:row>
      <xdr:rowOff>23812</xdr:rowOff>
    </xdr:from>
    <xdr:ext cx="2392514" cy="1893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B0B082C-47EF-4B00-A2A1-67D4D81C199B}"/>
                </a:ext>
              </a:extLst>
            </xdr:cNvPr>
            <xdr:cNvSpPr txBox="1"/>
          </xdr:nvSpPr>
          <xdr:spPr>
            <a:xfrm>
              <a:off x="1638300" y="5776912"/>
              <a:ext cx="2392514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ahoma" panose="020B0604030504040204" pitchFamily="34" charset="0"/>
                      </a:rPr>
                      <m:t>&gt;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Mantenimiento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del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: $0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B0B082C-47EF-4B00-A2A1-67D4D81C199B}"/>
                </a:ext>
              </a:extLst>
            </xdr:cNvPr>
            <xdr:cNvSpPr txBox="1"/>
          </xdr:nvSpPr>
          <xdr:spPr>
            <a:xfrm>
              <a:off x="1638300" y="5776912"/>
              <a:ext cx="2392514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"Si " </a:t>
              </a:r>
              <a:r>
                <a:rPr lang="es-MX" sz="1100" b="0" i="0">
                  <a:latin typeface="Cambria Math" panose="02040503050406030204" pitchFamily="18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"&gt;"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 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Mantenimiento del día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": $0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147637</xdr:colOff>
      <xdr:row>33</xdr:row>
      <xdr:rowOff>45243</xdr:rowOff>
    </xdr:from>
    <xdr:ext cx="4887300" cy="1893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8440245-3C0B-4523-8298-7757202D9272}"/>
                </a:ext>
              </a:extLst>
            </xdr:cNvPr>
            <xdr:cNvSpPr txBox="1"/>
          </xdr:nvSpPr>
          <xdr:spPr>
            <a:xfrm>
              <a:off x="147637" y="6703218"/>
              <a:ext cx="4887300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Mantenimiento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del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Mantenimiento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8440245-3C0B-4523-8298-7757202D9272}"/>
                </a:ext>
              </a:extLst>
            </xdr:cNvPr>
            <xdr:cNvSpPr txBox="1"/>
          </xdr:nvSpPr>
          <xdr:spPr>
            <a:xfrm>
              <a:off x="147637" y="6703218"/>
              <a:ext cx="4887300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Mantenimiento del día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×Tamaño contrato×Contratos×Mantenimiento [%]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147638</xdr:colOff>
      <xdr:row>31</xdr:row>
      <xdr:rowOff>40480</xdr:rowOff>
    </xdr:from>
    <xdr:ext cx="4034502" cy="1893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5385728-0450-4687-AEEB-75B8573E9028}"/>
                </a:ext>
              </a:extLst>
            </xdr:cNvPr>
            <xdr:cNvSpPr txBox="1"/>
          </xdr:nvSpPr>
          <xdr:spPr>
            <a:xfrm>
              <a:off x="147638" y="6336505"/>
              <a:ext cx="4034502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Margen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del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í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[%]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5385728-0450-4687-AEEB-75B8573E9028}"/>
                </a:ext>
              </a:extLst>
            </xdr:cNvPr>
            <xdr:cNvSpPr txBox="1"/>
          </xdr:nvSpPr>
          <xdr:spPr>
            <a:xfrm>
              <a:off x="147638" y="6336505"/>
              <a:ext cx="4034502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Margen del día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×Tamaño contrato×Contratos×Garantía [%]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509587</xdr:colOff>
      <xdr:row>7</xdr:row>
      <xdr:rowOff>30955</xdr:rowOff>
    </xdr:from>
    <xdr:ext cx="4077142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CA9AB43-FB49-464F-B4F3-31DB35630902}"/>
                </a:ext>
              </a:extLst>
            </xdr:cNvPr>
            <xdr:cNvSpPr txBox="1"/>
          </xdr:nvSpPr>
          <xdr:spPr>
            <a:xfrm>
              <a:off x="3433762" y="1412080"/>
              <a:ext cx="4077142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total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USD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CA9AB43-FB49-464F-B4F3-31DB35630902}"/>
                </a:ext>
              </a:extLst>
            </xdr:cNvPr>
            <xdr:cNvSpPr txBox="1"/>
          </xdr:nvSpPr>
          <xdr:spPr>
            <a:xfrm>
              <a:off x="3433762" y="1412080"/>
              <a:ext cx="4077142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"Margen de garantía total=Contratos×Margen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[USD por contrato]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519112</xdr:colOff>
      <xdr:row>8</xdr:row>
      <xdr:rowOff>64293</xdr:rowOff>
    </xdr:from>
    <xdr:ext cx="4955908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40BBB0D-3D63-4796-8211-5194E47C4D70}"/>
                </a:ext>
              </a:extLst>
            </xdr:cNvPr>
            <xdr:cNvSpPr txBox="1"/>
          </xdr:nvSpPr>
          <xdr:spPr>
            <a:xfrm>
              <a:off x="3443287" y="1645443"/>
              <a:ext cx="4955908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mantenimiento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total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Mantenimiento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USD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40BBB0D-3D63-4796-8211-5194E47C4D70}"/>
                </a:ext>
              </a:extLst>
            </xdr:cNvPr>
            <xdr:cNvSpPr txBox="1"/>
          </xdr:nvSpPr>
          <xdr:spPr>
            <a:xfrm>
              <a:off x="3443287" y="1645443"/>
              <a:ext cx="4955908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"Margen de mantenimiento total=Contratos×Mantenimiento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[USD por contrato]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447674</xdr:colOff>
      <xdr:row>18</xdr:row>
      <xdr:rowOff>66675</xdr:rowOff>
    </xdr:from>
    <xdr:ext cx="4869090" cy="2242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11F8DB4-2CF8-4368-8CDD-E13B2DE34F97}"/>
                </a:ext>
              </a:extLst>
            </xdr:cNvPr>
            <xdr:cNvSpPr txBox="1"/>
          </xdr:nvSpPr>
          <xdr:spPr>
            <a:xfrm>
              <a:off x="447674" y="3600450"/>
              <a:ext cx="4869090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(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)=(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ayer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hoy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11F8DB4-2CF8-4368-8CDD-E13B2DE34F97}"/>
                </a:ext>
              </a:extLst>
            </xdr:cNvPr>
            <xdr:cNvSpPr txBox="1"/>
          </xdr:nvSpPr>
          <xdr:spPr>
            <a:xfrm>
              <a:off x="447674" y="3600450"/>
              <a:ext cx="4869090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del día (Corto)=(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ayer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MX" sz="1100" b="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hoy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514349</xdr:colOff>
      <xdr:row>20</xdr:row>
      <xdr:rowOff>95250</xdr:rowOff>
    </xdr:from>
    <xdr:ext cx="6710427" cy="2242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4BC02C2-34BA-4D83-8B55-9D690615D708}"/>
                </a:ext>
              </a:extLst>
            </xdr:cNvPr>
            <xdr:cNvSpPr txBox="1"/>
          </xdr:nvSpPr>
          <xdr:spPr>
            <a:xfrm>
              <a:off x="514349" y="3990975"/>
              <a:ext cx="6710427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global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(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Corto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)=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Ganancia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é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rdida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acumulada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(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hoy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)×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Tama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ñ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4BC02C2-34BA-4D83-8B55-9D690615D708}"/>
                </a:ext>
              </a:extLst>
            </xdr:cNvPr>
            <xdr:cNvSpPr txBox="1"/>
          </xdr:nvSpPr>
          <xdr:spPr>
            <a:xfrm>
              <a:off x="514349" y="3990975"/>
              <a:ext cx="6710427" cy="224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"Compensación global (Corto)=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Ganancia o pérdida acumulada =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"F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MX" sz="1100" b="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hoy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")×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Tamaño contrato×Contratos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547688</xdr:colOff>
      <xdr:row>24</xdr:row>
      <xdr:rowOff>140495</xdr:rowOff>
    </xdr:from>
    <xdr:ext cx="4516814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63DE670-18AB-44D7-B2D0-B8E5EAFCAF08}"/>
                </a:ext>
              </a:extLst>
            </xdr:cNvPr>
            <xdr:cNvSpPr txBox="1"/>
          </xdr:nvSpPr>
          <xdr:spPr>
            <a:xfrm>
              <a:off x="547688" y="4760120"/>
              <a:ext cx="4516814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total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Contratos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×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Garant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[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USD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contrato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]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63DE670-18AB-44D7-B2D0-B8E5EAFCAF08}"/>
                </a:ext>
              </a:extLst>
            </xdr:cNvPr>
            <xdr:cNvSpPr txBox="1"/>
          </xdr:nvSpPr>
          <xdr:spPr>
            <a:xfrm>
              <a:off x="547688" y="4760120"/>
              <a:ext cx="4516814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Margen de garantía total=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Contratos×Garantía [USD por contrato]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557213</xdr:colOff>
      <xdr:row>27</xdr:row>
      <xdr:rowOff>7144</xdr:rowOff>
    </xdr:from>
    <xdr:ext cx="3863750" cy="1982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0EC182C-70CC-4EB8-BD59-F119367C775E}"/>
                </a:ext>
              </a:extLst>
            </xdr:cNvPr>
            <xdr:cNvSpPr txBox="1"/>
          </xdr:nvSpPr>
          <xdr:spPr>
            <a:xfrm>
              <a:off x="557213" y="5169694"/>
              <a:ext cx="3863750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del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-1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Llamado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al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margen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ayer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0EC182C-70CC-4EB8-BD59-F119367C775E}"/>
                </a:ext>
              </a:extLst>
            </xdr:cNvPr>
            <xdr:cNvSpPr txBox="1"/>
          </xdr:nvSpPr>
          <xdr:spPr>
            <a:xfrm>
              <a:off x="557213" y="5169694"/>
              <a:ext cx="3863750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CO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"=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Compensación del día+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t-1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+〖"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Llamado al margen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ayer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581024</xdr:colOff>
      <xdr:row>30</xdr:row>
      <xdr:rowOff>45244</xdr:rowOff>
    </xdr:from>
    <xdr:ext cx="1383392" cy="172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BD5B75F-206E-42CD-ADB0-1740DFE39004}"/>
                </a:ext>
              </a:extLst>
            </xdr:cNvPr>
            <xdr:cNvSpPr txBox="1"/>
          </xdr:nvSpPr>
          <xdr:spPr>
            <a:xfrm>
              <a:off x="581024" y="5750719"/>
              <a:ext cx="1383392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Llamado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al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margen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 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BD5B75F-206E-42CD-ADB0-1740DFE39004}"/>
                </a:ext>
              </a:extLst>
            </xdr:cNvPr>
            <xdr:cNvSpPr txBox="1"/>
          </xdr:nvSpPr>
          <xdr:spPr>
            <a:xfrm>
              <a:off x="581024" y="5750719"/>
              <a:ext cx="1383392" cy="172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"Llamado al margen= 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2090736</xdr:colOff>
      <xdr:row>28</xdr:row>
      <xdr:rowOff>164307</xdr:rowOff>
    </xdr:from>
    <xdr:ext cx="2298321" cy="1955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97DD736E-1E91-4455-8BF6-A07FF34C4761}"/>
                </a:ext>
              </a:extLst>
            </xdr:cNvPr>
            <xdr:cNvSpPr txBox="1"/>
          </xdr:nvSpPr>
          <xdr:spPr>
            <a:xfrm>
              <a:off x="2090736" y="5507832"/>
              <a:ext cx="2298321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≤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Mantenimiento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: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0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97DD736E-1E91-4455-8BF6-A07FF34C4761}"/>
                </a:ext>
              </a:extLst>
            </xdr:cNvPr>
            <xdr:cNvSpPr txBox="1"/>
          </xdr:nvSpPr>
          <xdr:spPr>
            <a:xfrm>
              <a:off x="2090736" y="5507832"/>
              <a:ext cx="2298321" cy="195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"Si " </a:t>
              </a:r>
              <a:r>
                <a:rPr lang="es-MX" sz="1100" b="0" i="0">
                  <a:latin typeface="Cambria Math" panose="02040503050406030204" pitchFamily="18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 ≤Mantenimiento: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  <a:cs typeface="Tahoma" panose="020B0604030504040204" pitchFamily="34" charset="0"/>
                </a:rPr>
                <a:t>" 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2090736</xdr:colOff>
      <xdr:row>31</xdr:row>
      <xdr:rowOff>50007</xdr:rowOff>
    </xdr:from>
    <xdr:ext cx="1717458" cy="1893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A0F6B70-A2C2-48D8-8ED3-FDB6071FD238}"/>
                </a:ext>
              </a:extLst>
            </xdr:cNvPr>
            <xdr:cNvSpPr txBox="1"/>
          </xdr:nvSpPr>
          <xdr:spPr>
            <a:xfrm>
              <a:off x="2090736" y="5936457"/>
              <a:ext cx="1717458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Si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CM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&gt;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Mantenimiento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:$0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A0F6B70-A2C2-48D8-8ED3-FDB6071FD238}"/>
                </a:ext>
              </a:extLst>
            </xdr:cNvPr>
            <xdr:cNvSpPr txBox="1"/>
          </xdr:nvSpPr>
          <xdr:spPr>
            <a:xfrm>
              <a:off x="2090736" y="5936457"/>
              <a:ext cx="1717458" cy="189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"Si " </a:t>
              </a:r>
              <a:r>
                <a:rPr lang="es-MX" sz="1100" b="0" i="0">
                  <a:latin typeface="Cambria Math" panose="02040503050406030204" pitchFamily="18" charset="0"/>
                </a:rPr>
                <a:t>〖"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CM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t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 &gt;Mantenimiento:$0</a:t>
              </a:r>
              <a:r>
                <a:rPr lang="es-CO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  <xdr:twoCellAnchor>
    <xdr:from>
      <xdr:col>0</xdr:col>
      <xdr:colOff>1947863</xdr:colOff>
      <xdr:row>28</xdr:row>
      <xdr:rowOff>128588</xdr:rowOff>
    </xdr:from>
    <xdr:to>
      <xdr:col>0</xdr:col>
      <xdr:colOff>2066925</xdr:colOff>
      <xdr:row>32</xdr:row>
      <xdr:rowOff>142876</xdr:rowOff>
    </xdr:to>
    <xdr:sp macro="" textlink="">
      <xdr:nvSpPr>
        <xdr:cNvPr id="11" name="Abrir llave 10">
          <a:extLst>
            <a:ext uri="{FF2B5EF4-FFF2-40B4-BE49-F238E27FC236}">
              <a16:creationId xmlns:a16="http://schemas.microsoft.com/office/drawing/2014/main" id="{C146343E-5E5B-437B-981D-4599237769D2}"/>
            </a:ext>
          </a:extLst>
        </xdr:cNvPr>
        <xdr:cNvSpPr/>
      </xdr:nvSpPr>
      <xdr:spPr>
        <a:xfrm>
          <a:off x="1947863" y="5472113"/>
          <a:ext cx="119062" cy="738188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0</xdr:col>
      <xdr:colOff>519112</xdr:colOff>
      <xdr:row>22</xdr:row>
      <xdr:rowOff>123825</xdr:rowOff>
    </xdr:from>
    <xdr:ext cx="5763373" cy="1982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DD7E252-9FAF-4711-9FDC-E6E6518642D7}"/>
                </a:ext>
              </a:extLst>
            </xdr:cNvPr>
            <xdr:cNvSpPr txBox="1"/>
          </xdr:nvSpPr>
          <xdr:spPr>
            <a:xfrm>
              <a:off x="519112" y="4381500"/>
              <a:ext cx="5763373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Ganancia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o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é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rdida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acumulada</m:t>
                    </m:r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Ganancia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o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é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rdida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acumulada</m:t>
                        </m:r>
                        <m:r>
                          <m:rPr>
                            <m:nor/>
                          </m:rPr>
                          <a:rPr lang="es-MX" sz="1100" b="0" i="0">
                            <a:solidFill>
                              <a:schemeClr val="tx1"/>
                            </a:solidFill>
                            <a:effectLst/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</m:e>
                      <m:sub>
                        <m:r>
                          <m:rPr>
                            <m:nor/>
                          </m:rPr>
                          <a:rPr lang="es-MX" sz="11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ayer</m:t>
                        </m:r>
                      </m:sub>
                    </m:sSub>
                    <m:r>
                      <m:rPr>
                        <m:nor/>
                      </m:rPr>
                      <a:rPr lang="es-MX" sz="11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+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Compensaci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del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100" b="0" i="0">
                        <a:solidFill>
                          <a:schemeClr val="tx1"/>
                        </a:solidFill>
                        <a:effectLst/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</m:t>
                    </m:r>
                  </m:oMath>
                </m:oMathPara>
              </a14:m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DD7E252-9FAF-4711-9FDC-E6E6518642D7}"/>
                </a:ext>
              </a:extLst>
            </xdr:cNvPr>
            <xdr:cNvSpPr txBox="1"/>
          </xdr:nvSpPr>
          <xdr:spPr>
            <a:xfrm>
              <a:off x="519112" y="4381500"/>
              <a:ext cx="5763373" cy="198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"Ganancia o pérdida acumulada=" 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Ganancia o pérdida acumulada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〗_"</a:t>
              </a:r>
              <a:r>
                <a:rPr lang="es-MX" sz="11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ayer</a:t>
              </a:r>
              <a:r>
                <a:rPr lang="es-MX" sz="11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 "+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Compensación del día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473A-DC8A-4E22-8F6C-C223863B1918}">
  <dimension ref="A1:L15"/>
  <sheetViews>
    <sheetView showGridLines="0" tabSelected="1" zoomScale="200" zoomScaleNormal="200" workbookViewId="0">
      <selection sqref="A1:C1"/>
    </sheetView>
  </sheetViews>
  <sheetFormatPr baseColWidth="10" defaultRowHeight="14.25" x14ac:dyDescent="0.2"/>
  <cols>
    <col min="1" max="1" width="21.28515625" style="1" customWidth="1"/>
    <col min="2" max="2" width="11.5703125" style="1" bestFit="1" customWidth="1"/>
    <col min="3" max="3" width="14" style="1" customWidth="1"/>
    <col min="4" max="4" width="15" style="1" customWidth="1"/>
    <col min="5" max="5" width="16.5703125" style="1" customWidth="1"/>
    <col min="6" max="6" width="13.85546875" style="1" customWidth="1"/>
    <col min="7" max="7" width="14.85546875" style="1" customWidth="1"/>
    <col min="8" max="8" width="16.5703125" style="1" customWidth="1"/>
    <col min="9" max="9" width="16.140625" style="1" customWidth="1"/>
    <col min="10" max="11" width="11.7109375" style="1" bestFit="1" customWidth="1"/>
    <col min="12" max="16384" width="11.42578125" style="1"/>
  </cols>
  <sheetData>
    <row r="1" spans="1:12" x14ac:dyDescent="0.2">
      <c r="A1" s="28" t="s">
        <v>3</v>
      </c>
      <c r="B1" s="28"/>
      <c r="C1" s="28"/>
    </row>
    <row r="2" spans="1:12" ht="18" customHeight="1" x14ac:dyDescent="0.2">
      <c r="A2" s="2" t="s">
        <v>24</v>
      </c>
      <c r="B2" s="3">
        <v>3400</v>
      </c>
      <c r="C2" s="1" t="s">
        <v>4</v>
      </c>
    </row>
    <row r="3" spans="1:12" ht="18" customHeight="1" x14ac:dyDescent="0.2">
      <c r="A3" s="4" t="s">
        <v>0</v>
      </c>
      <c r="B3" s="13">
        <v>50000</v>
      </c>
      <c r="C3" s="1" t="s">
        <v>5</v>
      </c>
    </row>
    <row r="4" spans="1:12" ht="18" customHeight="1" x14ac:dyDescent="0.2">
      <c r="A4" s="4" t="s">
        <v>1</v>
      </c>
      <c r="B4" s="14">
        <v>3</v>
      </c>
    </row>
    <row r="5" spans="1:12" ht="18" customHeight="1" x14ac:dyDescent="0.2">
      <c r="A5" s="4" t="s">
        <v>25</v>
      </c>
      <c r="B5" s="15">
        <v>5.2999999999999999E-2</v>
      </c>
      <c r="C5" s="1" t="s">
        <v>6</v>
      </c>
    </row>
    <row r="6" spans="1:12" ht="18" customHeight="1" x14ac:dyDescent="0.2">
      <c r="A6" s="4" t="s">
        <v>7</v>
      </c>
      <c r="B6" s="15">
        <v>3.9800000000000002E-2</v>
      </c>
      <c r="C6" s="1" t="s">
        <v>6</v>
      </c>
    </row>
    <row r="7" spans="1:12" ht="18" customHeight="1" x14ac:dyDescent="0.2">
      <c r="A7" s="26" t="s">
        <v>16</v>
      </c>
      <c r="B7" s="16"/>
    </row>
    <row r="9" spans="1:12" ht="15" thickBot="1" x14ac:dyDescent="0.25"/>
    <row r="10" spans="1:12" ht="33.75" x14ac:dyDescent="0.2">
      <c r="A10" s="17" t="s">
        <v>8</v>
      </c>
      <c r="B10" s="17" t="s">
        <v>11</v>
      </c>
      <c r="C10" s="17" t="s">
        <v>12</v>
      </c>
      <c r="D10" s="18" t="s">
        <v>9</v>
      </c>
      <c r="E10" s="18" t="s">
        <v>13</v>
      </c>
      <c r="F10" s="19" t="s">
        <v>10</v>
      </c>
      <c r="G10" s="21" t="s">
        <v>15</v>
      </c>
      <c r="H10" s="20" t="s">
        <v>14</v>
      </c>
      <c r="L10" s="6"/>
    </row>
    <row r="11" spans="1:12" ht="16.5" customHeight="1" x14ac:dyDescent="0.2">
      <c r="A11" s="5">
        <v>0</v>
      </c>
      <c r="B11" s="7">
        <f>+B2</f>
        <v>3400</v>
      </c>
      <c r="C11" s="7"/>
      <c r="D11" s="7"/>
      <c r="E11" s="7">
        <f>+B2*B3*B4*B5</f>
        <v>27030000</v>
      </c>
      <c r="F11" s="8"/>
      <c r="G11" s="9">
        <f>+B11*$B$3*$B$4*$B$5</f>
        <v>27030000</v>
      </c>
      <c r="H11" s="10">
        <f>+B11*$B$3*$B$4*$B$6</f>
        <v>20298000</v>
      </c>
    </row>
    <row r="12" spans="1:12" ht="16.5" customHeight="1" x14ac:dyDescent="0.2">
      <c r="A12" s="5">
        <v>1</v>
      </c>
      <c r="B12" s="7">
        <v>3420</v>
      </c>
      <c r="C12" s="7">
        <f>+(B12-B11)*$B$3*$B$4</f>
        <v>3000000</v>
      </c>
      <c r="D12" s="7">
        <f>+C12+D11</f>
        <v>3000000</v>
      </c>
      <c r="E12" s="7">
        <f>+E11+C12+F11</f>
        <v>30030000</v>
      </c>
      <c r="F12" s="8">
        <f>+IF(E12&lt;H12,G12-E12,0)</f>
        <v>0</v>
      </c>
      <c r="G12" s="9">
        <f t="shared" ref="G12:G15" si="0">+B12*$B$3*$B$4*$B$5</f>
        <v>27189000</v>
      </c>
      <c r="H12" s="10">
        <f t="shared" ref="H12:H15" si="1">+B12*$B$3*$B$4*$B$6</f>
        <v>20417400</v>
      </c>
    </row>
    <row r="13" spans="1:12" ht="16.5" customHeight="1" x14ac:dyDescent="0.2">
      <c r="A13" s="5">
        <v>2</v>
      </c>
      <c r="B13" s="7">
        <v>3400</v>
      </c>
      <c r="C13" s="7">
        <f t="shared" ref="C13:C15" si="2">+(B13-B12)*$B$3*$B$4</f>
        <v>-3000000</v>
      </c>
      <c r="D13" s="7">
        <f>+D12+C13</f>
        <v>0</v>
      </c>
      <c r="E13" s="7">
        <f t="shared" ref="E13:E15" si="3">+E12+C13+F12</f>
        <v>27030000</v>
      </c>
      <c r="F13" s="8">
        <f t="shared" ref="F13:F15" si="4">+IF(E13&lt;H13,G13-E13,0)</f>
        <v>0</v>
      </c>
      <c r="G13" s="9">
        <f>+B13*$B$3*$B$4*$B$5</f>
        <v>27030000</v>
      </c>
      <c r="H13" s="10">
        <f t="shared" si="1"/>
        <v>20298000</v>
      </c>
    </row>
    <row r="14" spans="1:12" ht="16.5" customHeight="1" x14ac:dyDescent="0.2">
      <c r="A14" s="5">
        <v>3</v>
      </c>
      <c r="B14" s="7">
        <v>3300</v>
      </c>
      <c r="C14" s="7">
        <f t="shared" si="2"/>
        <v>-15000000</v>
      </c>
      <c r="D14" s="7">
        <f t="shared" ref="D14:D15" si="5">+D13+C14</f>
        <v>-15000000</v>
      </c>
      <c r="E14" s="7">
        <f t="shared" si="3"/>
        <v>12030000</v>
      </c>
      <c r="F14" s="8">
        <f t="shared" si="4"/>
        <v>14205000</v>
      </c>
      <c r="G14" s="9">
        <f t="shared" si="0"/>
        <v>26235000</v>
      </c>
      <c r="H14" s="10">
        <f t="shared" si="1"/>
        <v>19701000</v>
      </c>
    </row>
    <row r="15" spans="1:12" ht="16.5" customHeight="1" thickBot="1" x14ac:dyDescent="0.25">
      <c r="A15" s="5">
        <v>4</v>
      </c>
      <c r="B15" s="7">
        <v>3385</v>
      </c>
      <c r="C15" s="7">
        <f t="shared" si="2"/>
        <v>12750000</v>
      </c>
      <c r="D15" s="7">
        <f t="shared" si="5"/>
        <v>-2250000</v>
      </c>
      <c r="E15" s="7">
        <f t="shared" si="3"/>
        <v>38985000</v>
      </c>
      <c r="F15" s="8">
        <f t="shared" si="4"/>
        <v>0</v>
      </c>
      <c r="G15" s="11">
        <f t="shared" si="0"/>
        <v>26910750</v>
      </c>
      <c r="H15" s="12">
        <f t="shared" si="1"/>
        <v>20208450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F929-7338-4354-8683-A1F864ADA1B7}">
  <dimension ref="A1:F17"/>
  <sheetViews>
    <sheetView showGridLines="0" zoomScale="200" zoomScaleNormal="200" workbookViewId="0">
      <selection sqref="A1:C1"/>
    </sheetView>
  </sheetViews>
  <sheetFormatPr baseColWidth="10" defaultRowHeight="14.25" x14ac:dyDescent="0.2"/>
  <cols>
    <col min="1" max="1" width="31.7109375" style="1" customWidth="1"/>
    <col min="2" max="2" width="12.140625" style="1" customWidth="1"/>
    <col min="3" max="6" width="17.7109375" style="1" customWidth="1"/>
    <col min="7" max="7" width="11.7109375" style="1" bestFit="1" customWidth="1"/>
    <col min="8" max="8" width="14.5703125" style="1" bestFit="1" customWidth="1"/>
    <col min="9" max="16384" width="11.42578125" style="1"/>
  </cols>
  <sheetData>
    <row r="1" spans="1:6" x14ac:dyDescent="0.2">
      <c r="A1" s="28" t="s">
        <v>17</v>
      </c>
      <c r="B1" s="28"/>
      <c r="C1" s="28"/>
    </row>
    <row r="2" spans="1:6" ht="15.75" customHeight="1" x14ac:dyDescent="0.2">
      <c r="A2" s="2" t="s">
        <v>24</v>
      </c>
      <c r="B2" s="3">
        <v>62</v>
      </c>
      <c r="C2" s="1" t="s">
        <v>5</v>
      </c>
    </row>
    <row r="3" spans="1:6" ht="15.75" customHeight="1" x14ac:dyDescent="0.2">
      <c r="A3" s="4" t="s">
        <v>0</v>
      </c>
      <c r="B3" s="22">
        <v>1000</v>
      </c>
      <c r="C3" s="1" t="s">
        <v>18</v>
      </c>
    </row>
    <row r="4" spans="1:6" ht="15.75" customHeight="1" x14ac:dyDescent="0.2">
      <c r="A4" s="4" t="s">
        <v>1</v>
      </c>
      <c r="B4" s="23">
        <v>30</v>
      </c>
    </row>
    <row r="5" spans="1:6" ht="15.75" customHeight="1" x14ac:dyDescent="0.2">
      <c r="A5" s="4" t="s">
        <v>21</v>
      </c>
      <c r="B5" s="3">
        <v>5335</v>
      </c>
      <c r="C5" s="1" t="s">
        <v>19</v>
      </c>
    </row>
    <row r="6" spans="1:6" ht="15.75" customHeight="1" x14ac:dyDescent="0.2">
      <c r="A6" s="4" t="s">
        <v>2</v>
      </c>
      <c r="B6" s="3">
        <v>4850</v>
      </c>
      <c r="C6" s="1" t="s">
        <v>19</v>
      </c>
      <c r="E6" s="24"/>
    </row>
    <row r="7" spans="1:6" ht="15.75" customHeight="1" x14ac:dyDescent="0.2"/>
    <row r="8" spans="1:6" ht="15.75" customHeight="1" x14ac:dyDescent="0.2">
      <c r="A8" s="4" t="s">
        <v>22</v>
      </c>
      <c r="B8" s="3">
        <f>+B5*B4</f>
        <v>160050</v>
      </c>
      <c r="C8" s="1" t="s">
        <v>5</v>
      </c>
    </row>
    <row r="9" spans="1:6" ht="15.75" customHeight="1" x14ac:dyDescent="0.2">
      <c r="A9" s="4" t="s">
        <v>20</v>
      </c>
      <c r="B9" s="3">
        <f>+B6*B4</f>
        <v>145500</v>
      </c>
      <c r="C9" s="1" t="s">
        <v>5</v>
      </c>
    </row>
    <row r="10" spans="1:6" ht="15.75" customHeight="1" x14ac:dyDescent="0.2">
      <c r="A10" s="27" t="s">
        <v>23</v>
      </c>
    </row>
    <row r="12" spans="1:6" ht="22.5" x14ac:dyDescent="0.2">
      <c r="A12" s="17" t="s">
        <v>8</v>
      </c>
      <c r="B12" s="17" t="s">
        <v>11</v>
      </c>
      <c r="C12" s="17" t="s">
        <v>12</v>
      </c>
      <c r="D12" s="18" t="s">
        <v>9</v>
      </c>
      <c r="E12" s="18" t="s">
        <v>13</v>
      </c>
      <c r="F12" s="18" t="s">
        <v>10</v>
      </c>
    </row>
    <row r="13" spans="1:6" x14ac:dyDescent="0.2">
      <c r="A13" s="5">
        <v>0</v>
      </c>
      <c r="B13" s="25">
        <f>+B2</f>
        <v>62</v>
      </c>
      <c r="C13" s="7"/>
      <c r="D13" s="7"/>
      <c r="E13" s="7">
        <f>+B8</f>
        <v>160050</v>
      </c>
      <c r="F13" s="7"/>
    </row>
    <row r="14" spans="1:6" x14ac:dyDescent="0.2">
      <c r="A14" s="5">
        <v>1</v>
      </c>
      <c r="B14" s="25">
        <v>62.1</v>
      </c>
      <c r="C14" s="7">
        <f>+(B13-B14)*$B$3*$B$4</f>
        <v>-3000.0000000000427</v>
      </c>
      <c r="D14" s="7">
        <f>+C14+D13</f>
        <v>-3000.0000000000427</v>
      </c>
      <c r="E14" s="7">
        <f>+E13+C14+F13</f>
        <v>157049.99999999997</v>
      </c>
      <c r="F14" s="7">
        <f>+IF(E14&lt;$B$9,$B$8-E14,0)</f>
        <v>0</v>
      </c>
    </row>
    <row r="15" spans="1:6" x14ac:dyDescent="0.2">
      <c r="A15" s="5">
        <v>2</v>
      </c>
      <c r="B15" s="25">
        <v>62.5</v>
      </c>
      <c r="C15" s="7">
        <f t="shared" ref="C15:C17" si="0">+(B14-B15)*$B$3*$B$4</f>
        <v>-11999.999999999958</v>
      </c>
      <c r="D15" s="7">
        <f>+D14+C15</f>
        <v>-15000</v>
      </c>
      <c r="E15" s="7">
        <f>+E14+C15+F14</f>
        <v>145050</v>
      </c>
      <c r="F15" s="7">
        <f>+IF(E15&lt;$B$9,$B$8-E15,0)</f>
        <v>15000</v>
      </c>
    </row>
    <row r="16" spans="1:6" x14ac:dyDescent="0.2">
      <c r="A16" s="5">
        <v>3</v>
      </c>
      <c r="B16" s="25">
        <v>62.1</v>
      </c>
      <c r="C16" s="7">
        <f t="shared" si="0"/>
        <v>11999.999999999958</v>
      </c>
      <c r="D16" s="7">
        <f t="shared" ref="D16:D17" si="1">+D15+C16</f>
        <v>-3000.0000000000418</v>
      </c>
      <c r="E16" s="7">
        <f t="shared" ref="E15:E17" si="2">+E15+C16+F15</f>
        <v>172049.99999999997</v>
      </c>
      <c r="F16" s="7">
        <f t="shared" ref="F15:F17" si="3">+IF(E16&lt;$B$9,$B$8-E16,0)</f>
        <v>0</v>
      </c>
    </row>
    <row r="17" spans="1:6" x14ac:dyDescent="0.2">
      <c r="A17" s="5">
        <v>4</v>
      </c>
      <c r="B17" s="25">
        <v>58</v>
      </c>
      <c r="C17" s="7">
        <f t="shared" si="0"/>
        <v>123000.00000000006</v>
      </c>
      <c r="D17" s="7">
        <f t="shared" si="1"/>
        <v>120000.00000000001</v>
      </c>
      <c r="E17" s="7">
        <f t="shared" si="2"/>
        <v>295050</v>
      </c>
      <c r="F17" s="7">
        <f t="shared" si="3"/>
        <v>0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Margen en porcentaje</vt:lpstr>
      <vt:lpstr>Margen $ por contrato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2019-11-19T03:27:04Z</dcterms:created>
  <dcterms:modified xsi:type="dcterms:W3CDTF">2021-04-12T03:28:07Z</dcterms:modified>
</cp:coreProperties>
</file>