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2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gue\Dropbox\UNAL\ADMINISTRACIÓN FINANCIERA\"/>
    </mc:Choice>
  </mc:AlternateContent>
  <xr:revisionPtr revIDLastSave="0" documentId="8_{6E2F4B2E-10E8-4417-AB74-A7380ED3A383}" xr6:coauthVersionLast="47" xr6:coauthVersionMax="47" xr10:uidLastSave="{00000000-0000-0000-0000-000000000000}"/>
  <bookViews>
    <workbookView xWindow="-120" yWindow="-120" windowWidth="29040" windowHeight="15840" xr2:uid="{72476708-E1F2-45C3-8323-55F8DB58F3C3}"/>
  </bookViews>
  <sheets>
    <sheet name="Concesionarios individuales" sheetId="1" r:id="rId1"/>
    <sheet name="Concesionarios análisis BG" sheetId="2" r:id="rId2"/>
    <sheet name="Concesionarios análisis PyG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87" i="3" l="1"/>
  <c r="Z184" i="3"/>
  <c r="Z185" i="3" s="1"/>
  <c r="Y184" i="3"/>
  <c r="Y185" i="3" s="1"/>
  <c r="N184" i="3"/>
  <c r="N185" i="3" s="1"/>
  <c r="M184" i="3"/>
  <c r="M185" i="3" s="1"/>
  <c r="B167" i="3"/>
  <c r="B173" i="3" s="1"/>
  <c r="B177" i="3" s="1"/>
  <c r="B179" i="3" s="1"/>
  <c r="D125" i="3"/>
  <c r="C125" i="3"/>
  <c r="Z118" i="3"/>
  <c r="N118" i="3"/>
  <c r="AJ117" i="3"/>
  <c r="AB117" i="3"/>
  <c r="Z117" i="3"/>
  <c r="X117" i="3"/>
  <c r="P117" i="3"/>
  <c r="N117" i="3"/>
  <c r="L117" i="3"/>
  <c r="C117" i="3"/>
  <c r="C37" i="3"/>
  <c r="C36" i="3"/>
  <c r="C34" i="3"/>
  <c r="C33" i="3"/>
  <c r="C31" i="3"/>
  <c r="C30" i="3"/>
  <c r="C28" i="3"/>
  <c r="C27" i="3"/>
  <c r="D27" i="3" s="1"/>
  <c r="D28" i="3" s="1"/>
  <c r="B23" i="3"/>
  <c r="B22" i="3"/>
  <c r="B21" i="3"/>
  <c r="C35" i="3" s="1"/>
  <c r="AG15" i="3"/>
  <c r="AG17" i="3" s="1"/>
  <c r="AG119" i="3" s="1"/>
  <c r="AA15" i="3"/>
  <c r="AA17" i="3" s="1"/>
  <c r="AA119" i="3" s="1"/>
  <c r="Z15" i="3"/>
  <c r="Z17" i="3" s="1"/>
  <c r="Z119" i="3" s="1"/>
  <c r="U15" i="3"/>
  <c r="U17" i="3" s="1"/>
  <c r="U119" i="3" s="1"/>
  <c r="O15" i="3"/>
  <c r="O17" i="3" s="1"/>
  <c r="O119" i="3" s="1"/>
  <c r="N15" i="3"/>
  <c r="N17" i="3" s="1"/>
  <c r="N119" i="3" s="1"/>
  <c r="I15" i="3"/>
  <c r="I17" i="3" s="1"/>
  <c r="I119" i="3" s="1"/>
  <c r="B15" i="3"/>
  <c r="B17" i="3" s="1"/>
  <c r="AJ11" i="3"/>
  <c r="AJ15" i="3" s="1"/>
  <c r="AJ17" i="3" s="1"/>
  <c r="AJ119" i="3" s="1"/>
  <c r="AG11" i="3"/>
  <c r="AG184" i="3" s="1"/>
  <c r="AG185" i="3" s="1"/>
  <c r="AE11" i="3"/>
  <c r="AE184" i="3" s="1"/>
  <c r="AE185" i="3" s="1"/>
  <c r="AA11" i="3"/>
  <c r="AA118" i="3" s="1"/>
  <c r="Z11" i="3"/>
  <c r="Y11" i="3"/>
  <c r="Y118" i="3" s="1"/>
  <c r="X11" i="3"/>
  <c r="X15" i="3" s="1"/>
  <c r="X17" i="3" s="1"/>
  <c r="X119" i="3" s="1"/>
  <c r="U11" i="3"/>
  <c r="U184" i="3" s="1"/>
  <c r="U185" i="3" s="1"/>
  <c r="S11" i="3"/>
  <c r="S184" i="3" s="1"/>
  <c r="S185" i="3" s="1"/>
  <c r="O11" i="3"/>
  <c r="O118" i="3" s="1"/>
  <c r="N11" i="3"/>
  <c r="M11" i="3"/>
  <c r="M118" i="3" s="1"/>
  <c r="L11" i="3"/>
  <c r="L15" i="3" s="1"/>
  <c r="L17" i="3" s="1"/>
  <c r="L119" i="3" s="1"/>
  <c r="I11" i="3"/>
  <c r="I184" i="3" s="1"/>
  <c r="I185" i="3" s="1"/>
  <c r="G11" i="3"/>
  <c r="G184" i="3" s="1"/>
  <c r="G185" i="3" s="1"/>
  <c r="B11" i="3"/>
  <c r="B118" i="3" s="1"/>
  <c r="AJ5" i="3"/>
  <c r="AI5" i="3"/>
  <c r="AI117" i="3" s="1"/>
  <c r="AH5" i="3"/>
  <c r="AH11" i="3" s="1"/>
  <c r="AG5" i="3"/>
  <c r="AG117" i="3" s="1"/>
  <c r="AF5" i="3"/>
  <c r="AF11" i="3" s="1"/>
  <c r="AE5" i="3"/>
  <c r="AE117" i="3" s="1"/>
  <c r="AD5" i="3"/>
  <c r="AD11" i="3" s="1"/>
  <c r="AC5" i="3"/>
  <c r="AC11" i="3" s="1"/>
  <c r="AB5" i="3"/>
  <c r="AB11" i="3" s="1"/>
  <c r="AA5" i="3"/>
  <c r="AA117" i="3" s="1"/>
  <c r="Z5" i="3"/>
  <c r="Y5" i="3"/>
  <c r="Y117" i="3" s="1"/>
  <c r="X5" i="3"/>
  <c r="W5" i="3"/>
  <c r="W117" i="3" s="1"/>
  <c r="V5" i="3"/>
  <c r="V11" i="3" s="1"/>
  <c r="U5" i="3"/>
  <c r="U117" i="3" s="1"/>
  <c r="T5" i="3"/>
  <c r="T11" i="3" s="1"/>
  <c r="S5" i="3"/>
  <c r="S117" i="3" s="1"/>
  <c r="R5" i="3"/>
  <c r="R11" i="3" s="1"/>
  <c r="Q5" i="3"/>
  <c r="Q11" i="3" s="1"/>
  <c r="P5" i="3"/>
  <c r="P11" i="3" s="1"/>
  <c r="O5" i="3"/>
  <c r="O117" i="3" s="1"/>
  <c r="N5" i="3"/>
  <c r="M5" i="3"/>
  <c r="M117" i="3" s="1"/>
  <c r="L5" i="3"/>
  <c r="K5" i="3"/>
  <c r="K117" i="3" s="1"/>
  <c r="J5" i="3"/>
  <c r="J11" i="3" s="1"/>
  <c r="I5" i="3"/>
  <c r="I117" i="3" s="1"/>
  <c r="H5" i="3"/>
  <c r="H11" i="3" s="1"/>
  <c r="G5" i="3"/>
  <c r="G117" i="3" s="1"/>
  <c r="F5" i="3"/>
  <c r="F11" i="3" s="1"/>
  <c r="D5" i="3"/>
  <c r="D11" i="3" s="1"/>
  <c r="C5" i="3"/>
  <c r="C11" i="3" s="1"/>
  <c r="B5" i="3"/>
  <c r="B117" i="3" s="1"/>
  <c r="G494" i="2"/>
  <c r="G493" i="2"/>
  <c r="G492" i="2"/>
  <c r="G491" i="2"/>
  <c r="G490" i="2"/>
  <c r="G489" i="2"/>
  <c r="G488" i="2"/>
  <c r="G487" i="2"/>
  <c r="G486" i="2"/>
  <c r="G485" i="2"/>
  <c r="D474" i="2"/>
  <c r="C474" i="2"/>
  <c r="B474" i="2"/>
  <c r="C473" i="2"/>
  <c r="B473" i="2"/>
  <c r="D473" i="2" s="1"/>
  <c r="D472" i="2"/>
  <c r="C472" i="2"/>
  <c r="B472" i="2"/>
  <c r="C471" i="2"/>
  <c r="D471" i="2" s="1"/>
  <c r="B471" i="2"/>
  <c r="D470" i="2"/>
  <c r="C470" i="2"/>
  <c r="B470" i="2"/>
  <c r="C469" i="2"/>
  <c r="B469" i="2"/>
  <c r="D469" i="2" s="1"/>
  <c r="D468" i="2"/>
  <c r="C468" i="2"/>
  <c r="B468" i="2"/>
  <c r="C467" i="2"/>
  <c r="D467" i="2" s="1"/>
  <c r="B467" i="2"/>
  <c r="D466" i="2"/>
  <c r="C466" i="2"/>
  <c r="B466" i="2"/>
  <c r="C465" i="2"/>
  <c r="B465" i="2"/>
  <c r="D465" i="2" s="1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AJ414" i="2"/>
  <c r="AI414" i="2"/>
  <c r="AH414" i="2"/>
  <c r="AG414" i="2"/>
  <c r="AF414" i="2"/>
  <c r="AE414" i="2"/>
  <c r="AD414" i="2"/>
  <c r="AC414" i="2"/>
  <c r="AB414" i="2"/>
  <c r="AA414" i="2"/>
  <c r="Z414" i="2"/>
  <c r="Y414" i="2"/>
  <c r="X414" i="2"/>
  <c r="W414" i="2"/>
  <c r="V414" i="2"/>
  <c r="U414" i="2"/>
  <c r="T414" i="2"/>
  <c r="S414" i="2"/>
  <c r="R414" i="2"/>
  <c r="Q414" i="2"/>
  <c r="P414" i="2"/>
  <c r="O414" i="2"/>
  <c r="N414" i="2"/>
  <c r="M414" i="2"/>
  <c r="L414" i="2"/>
  <c r="K414" i="2"/>
  <c r="J414" i="2"/>
  <c r="I414" i="2"/>
  <c r="H414" i="2"/>
  <c r="G414" i="2"/>
  <c r="F414" i="2"/>
  <c r="E414" i="2"/>
  <c r="D414" i="2"/>
  <c r="C414" i="2"/>
  <c r="B414" i="2"/>
  <c r="AJ413" i="2"/>
  <c r="AI413" i="2"/>
  <c r="AH413" i="2"/>
  <c r="AG413" i="2"/>
  <c r="AF413" i="2"/>
  <c r="AE413" i="2"/>
  <c r="AD413" i="2"/>
  <c r="AC413" i="2"/>
  <c r="AB413" i="2"/>
  <c r="AA413" i="2"/>
  <c r="Z413" i="2"/>
  <c r="Y413" i="2"/>
  <c r="X413" i="2"/>
  <c r="W413" i="2"/>
  <c r="V413" i="2"/>
  <c r="U413" i="2"/>
  <c r="T413" i="2"/>
  <c r="S413" i="2"/>
  <c r="R413" i="2"/>
  <c r="Q413" i="2"/>
  <c r="P413" i="2"/>
  <c r="O413" i="2"/>
  <c r="N413" i="2"/>
  <c r="M413" i="2"/>
  <c r="L413" i="2"/>
  <c r="K413" i="2"/>
  <c r="J413" i="2"/>
  <c r="I413" i="2"/>
  <c r="H413" i="2"/>
  <c r="G413" i="2"/>
  <c r="F413" i="2"/>
  <c r="E413" i="2"/>
  <c r="D413" i="2"/>
  <c r="C413" i="2"/>
  <c r="B413" i="2"/>
  <c r="AJ412" i="2"/>
  <c r="AI412" i="2"/>
  <c r="AH412" i="2"/>
  <c r="AG412" i="2"/>
  <c r="AF412" i="2"/>
  <c r="AE412" i="2"/>
  <c r="AD412" i="2"/>
  <c r="AC412" i="2"/>
  <c r="AB412" i="2"/>
  <c r="AA412" i="2"/>
  <c r="Z412" i="2"/>
  <c r="Y412" i="2"/>
  <c r="X412" i="2"/>
  <c r="W412" i="2"/>
  <c r="V412" i="2"/>
  <c r="U412" i="2"/>
  <c r="T412" i="2"/>
  <c r="S412" i="2"/>
  <c r="R412" i="2"/>
  <c r="Q412" i="2"/>
  <c r="P412" i="2"/>
  <c r="O412" i="2"/>
  <c r="N412" i="2"/>
  <c r="M412" i="2"/>
  <c r="L412" i="2"/>
  <c r="K412" i="2"/>
  <c r="J412" i="2"/>
  <c r="I412" i="2"/>
  <c r="H412" i="2"/>
  <c r="G412" i="2"/>
  <c r="F412" i="2"/>
  <c r="E412" i="2"/>
  <c r="D412" i="2"/>
  <c r="C412" i="2"/>
  <c r="B412" i="2"/>
  <c r="AJ411" i="2"/>
  <c r="AI411" i="2"/>
  <c r="AH411" i="2"/>
  <c r="AG411" i="2"/>
  <c r="AF411" i="2"/>
  <c r="B420" i="2" s="1"/>
  <c r="AE411" i="2"/>
  <c r="B419" i="2" s="1"/>
  <c r="AD411" i="2"/>
  <c r="AC411" i="2"/>
  <c r="AB411" i="2"/>
  <c r="AA411" i="2"/>
  <c r="Z411" i="2"/>
  <c r="B421" i="2" s="1"/>
  <c r="Y411" i="2"/>
  <c r="X411" i="2"/>
  <c r="W411" i="2"/>
  <c r="V411" i="2"/>
  <c r="U411" i="2"/>
  <c r="T411" i="2"/>
  <c r="S411" i="2"/>
  <c r="R411" i="2"/>
  <c r="Q411" i="2"/>
  <c r="P411" i="2"/>
  <c r="O411" i="2"/>
  <c r="B418" i="2" s="1"/>
  <c r="N411" i="2"/>
  <c r="M411" i="2"/>
  <c r="L411" i="2"/>
  <c r="K411" i="2"/>
  <c r="J411" i="2"/>
  <c r="I411" i="2"/>
  <c r="H411" i="2"/>
  <c r="G411" i="2"/>
  <c r="F411" i="2"/>
  <c r="E411" i="2"/>
  <c r="D411" i="2"/>
  <c r="C411" i="2"/>
  <c r="B411" i="2"/>
  <c r="AD76" i="2"/>
  <c r="AB76" i="2"/>
  <c r="Y76" i="2"/>
  <c r="R76" i="2"/>
  <c r="P76" i="2"/>
  <c r="M76" i="2"/>
  <c r="F76" i="2"/>
  <c r="D76" i="2"/>
  <c r="AI74" i="2"/>
  <c r="W74" i="2"/>
  <c r="K74" i="2"/>
  <c r="AI71" i="2"/>
  <c r="AF71" i="2"/>
  <c r="Y71" i="2"/>
  <c r="W71" i="2"/>
  <c r="T71" i="2"/>
  <c r="M71" i="2"/>
  <c r="K71" i="2"/>
  <c r="H71" i="2"/>
  <c r="AJ70" i="2"/>
  <c r="AE70" i="2"/>
  <c r="X70" i="2"/>
  <c r="S70" i="2"/>
  <c r="L70" i="2"/>
  <c r="G70" i="2"/>
  <c r="AJ55" i="2"/>
  <c r="AG55" i="2"/>
  <c r="AB55" i="2"/>
  <c r="Z55" i="2"/>
  <c r="X55" i="2"/>
  <c r="U55" i="2"/>
  <c r="P55" i="2"/>
  <c r="N55" i="2"/>
  <c r="L55" i="2"/>
  <c r="I55" i="2"/>
  <c r="D55" i="2"/>
  <c r="B55" i="2"/>
  <c r="AE53" i="2"/>
  <c r="S53" i="2"/>
  <c r="G53" i="2"/>
  <c r="AJ49" i="2"/>
  <c r="AJ76" i="2" s="1"/>
  <c r="AI49" i="2"/>
  <c r="AI55" i="2" s="1"/>
  <c r="AH49" i="2"/>
  <c r="AH55" i="2" s="1"/>
  <c r="AG49" i="2"/>
  <c r="AG76" i="2" s="1"/>
  <c r="AF49" i="2"/>
  <c r="AF55" i="2" s="1"/>
  <c r="AE49" i="2"/>
  <c r="AE55" i="2" s="1"/>
  <c r="AD49" i="2"/>
  <c r="AD55" i="2" s="1"/>
  <c r="AC49" i="2"/>
  <c r="AC55" i="2" s="1"/>
  <c r="AB49" i="2"/>
  <c r="AA49" i="2"/>
  <c r="AA76" i="2" s="1"/>
  <c r="Z49" i="2"/>
  <c r="Z76" i="2" s="1"/>
  <c r="Y49" i="2"/>
  <c r="Y55" i="2" s="1"/>
  <c r="X49" i="2"/>
  <c r="X76" i="2" s="1"/>
  <c r="W49" i="2"/>
  <c r="W55" i="2" s="1"/>
  <c r="V49" i="2"/>
  <c r="V55" i="2" s="1"/>
  <c r="U49" i="2"/>
  <c r="U76" i="2" s="1"/>
  <c r="T49" i="2"/>
  <c r="T55" i="2" s="1"/>
  <c r="S49" i="2"/>
  <c r="S55" i="2" s="1"/>
  <c r="R49" i="2"/>
  <c r="R55" i="2" s="1"/>
  <c r="Q49" i="2"/>
  <c r="Q55" i="2" s="1"/>
  <c r="P49" i="2"/>
  <c r="O49" i="2"/>
  <c r="O76" i="2" s="1"/>
  <c r="N49" i="2"/>
  <c r="N76" i="2" s="1"/>
  <c r="M49" i="2"/>
  <c r="M55" i="2" s="1"/>
  <c r="L49" i="2"/>
  <c r="L76" i="2" s="1"/>
  <c r="K49" i="2"/>
  <c r="K55" i="2" s="1"/>
  <c r="J49" i="2"/>
  <c r="J55" i="2" s="1"/>
  <c r="I49" i="2"/>
  <c r="I76" i="2" s="1"/>
  <c r="H49" i="2"/>
  <c r="H55" i="2" s="1"/>
  <c r="G49" i="2"/>
  <c r="G55" i="2" s="1"/>
  <c r="F49" i="2"/>
  <c r="F55" i="2" s="1"/>
  <c r="E49" i="2"/>
  <c r="E55" i="2" s="1"/>
  <c r="D49" i="2"/>
  <c r="C49" i="2"/>
  <c r="C76" i="2" s="1"/>
  <c r="B49" i="2"/>
  <c r="B76" i="2" s="1"/>
  <c r="AI41" i="2"/>
  <c r="AH41" i="2"/>
  <c r="AH74" i="2" s="1"/>
  <c r="AF41" i="2"/>
  <c r="AF74" i="2" s="1"/>
  <c r="AD41" i="2"/>
  <c r="AD74" i="2" s="1"/>
  <c r="AA41" i="2"/>
  <c r="AA74" i="2" s="1"/>
  <c r="W41" i="2"/>
  <c r="V41" i="2"/>
  <c r="V74" i="2" s="1"/>
  <c r="T41" i="2"/>
  <c r="T74" i="2" s="1"/>
  <c r="R41" i="2"/>
  <c r="R74" i="2" s="1"/>
  <c r="O41" i="2"/>
  <c r="O74" i="2" s="1"/>
  <c r="K41" i="2"/>
  <c r="J41" i="2"/>
  <c r="J74" i="2" s="1"/>
  <c r="H41" i="2"/>
  <c r="H74" i="2" s="1"/>
  <c r="F41" i="2"/>
  <c r="F74" i="2" s="1"/>
  <c r="C41" i="2"/>
  <c r="C74" i="2" s="1"/>
  <c r="AJ35" i="2"/>
  <c r="AJ41" i="2" s="1"/>
  <c r="AJ74" i="2" s="1"/>
  <c r="AI35" i="2"/>
  <c r="AH35" i="2"/>
  <c r="AG35" i="2"/>
  <c r="AG41" i="2" s="1"/>
  <c r="AF35" i="2"/>
  <c r="AE35" i="2"/>
  <c r="AE41" i="2" s="1"/>
  <c r="AE74" i="2" s="1"/>
  <c r="AD35" i="2"/>
  <c r="AC35" i="2"/>
  <c r="AC41" i="2" s="1"/>
  <c r="AC74" i="2" s="1"/>
  <c r="AB35" i="2"/>
  <c r="AB41" i="2" s="1"/>
  <c r="AB74" i="2" s="1"/>
  <c r="AA35" i="2"/>
  <c r="Z35" i="2"/>
  <c r="Z41" i="2" s="1"/>
  <c r="Z74" i="2" s="1"/>
  <c r="Y35" i="2"/>
  <c r="Y41" i="2" s="1"/>
  <c r="Y74" i="2" s="1"/>
  <c r="X35" i="2"/>
  <c r="X41" i="2" s="1"/>
  <c r="X74" i="2" s="1"/>
  <c r="W35" i="2"/>
  <c r="V35" i="2"/>
  <c r="U35" i="2"/>
  <c r="U41" i="2" s="1"/>
  <c r="T35" i="2"/>
  <c r="S35" i="2"/>
  <c r="S41" i="2" s="1"/>
  <c r="S74" i="2" s="1"/>
  <c r="R35" i="2"/>
  <c r="Q35" i="2"/>
  <c r="Q41" i="2" s="1"/>
  <c r="Q74" i="2" s="1"/>
  <c r="P35" i="2"/>
  <c r="P41" i="2" s="1"/>
  <c r="P74" i="2" s="1"/>
  <c r="O35" i="2"/>
  <c r="N35" i="2"/>
  <c r="N41" i="2" s="1"/>
  <c r="N74" i="2" s="1"/>
  <c r="M35" i="2"/>
  <c r="M41" i="2" s="1"/>
  <c r="M74" i="2" s="1"/>
  <c r="L35" i="2"/>
  <c r="L41" i="2" s="1"/>
  <c r="L74" i="2" s="1"/>
  <c r="K35" i="2"/>
  <c r="J35" i="2"/>
  <c r="I35" i="2"/>
  <c r="I41" i="2" s="1"/>
  <c r="H35" i="2"/>
  <c r="G35" i="2"/>
  <c r="G41" i="2" s="1"/>
  <c r="G74" i="2" s="1"/>
  <c r="F35" i="2"/>
  <c r="E35" i="2"/>
  <c r="E41" i="2" s="1"/>
  <c r="E74" i="2" s="1"/>
  <c r="D35" i="2"/>
  <c r="D41" i="2" s="1"/>
  <c r="D74" i="2" s="1"/>
  <c r="C35" i="2"/>
  <c r="B35" i="2"/>
  <c r="B41" i="2" s="1"/>
  <c r="B74" i="2" s="1"/>
  <c r="AG32" i="2"/>
  <c r="AG73" i="2" s="1"/>
  <c r="AF32" i="2"/>
  <c r="AF73" i="2" s="1"/>
  <c r="AD32" i="2"/>
  <c r="AD42" i="2" s="1"/>
  <c r="AB32" i="2"/>
  <c r="AB42" i="2" s="1"/>
  <c r="Y32" i="2"/>
  <c r="Y73" i="2" s="1"/>
  <c r="U32" i="2"/>
  <c r="U73" i="2" s="1"/>
  <c r="T32" i="2"/>
  <c r="T73" i="2" s="1"/>
  <c r="R32" i="2"/>
  <c r="R42" i="2" s="1"/>
  <c r="P32" i="2"/>
  <c r="P42" i="2" s="1"/>
  <c r="M32" i="2"/>
  <c r="M73" i="2" s="1"/>
  <c r="I32" i="2"/>
  <c r="I73" i="2" s="1"/>
  <c r="H32" i="2"/>
  <c r="H73" i="2" s="1"/>
  <c r="F32" i="2"/>
  <c r="F42" i="2" s="1"/>
  <c r="D32" i="2"/>
  <c r="AJ27" i="2"/>
  <c r="AJ32" i="2" s="1"/>
  <c r="AI27" i="2"/>
  <c r="AI32" i="2" s="1"/>
  <c r="AH27" i="2"/>
  <c r="AH32" i="2" s="1"/>
  <c r="AG27" i="2"/>
  <c r="AF27" i="2"/>
  <c r="AE27" i="2"/>
  <c r="AE32" i="2" s="1"/>
  <c r="AD27" i="2"/>
  <c r="AC27" i="2"/>
  <c r="AC32" i="2" s="1"/>
  <c r="AB27" i="2"/>
  <c r="AA27" i="2"/>
  <c r="AA32" i="2" s="1"/>
  <c r="Z27" i="2"/>
  <c r="Z32" i="2" s="1"/>
  <c r="Y27" i="2"/>
  <c r="X27" i="2"/>
  <c r="X32" i="2" s="1"/>
  <c r="W27" i="2"/>
  <c r="W32" i="2" s="1"/>
  <c r="V27" i="2"/>
  <c r="V32" i="2" s="1"/>
  <c r="U27" i="2"/>
  <c r="T27" i="2"/>
  <c r="S27" i="2"/>
  <c r="S32" i="2" s="1"/>
  <c r="R27" i="2"/>
  <c r="Q27" i="2"/>
  <c r="Q32" i="2" s="1"/>
  <c r="P27" i="2"/>
  <c r="O27" i="2"/>
  <c r="O32" i="2" s="1"/>
  <c r="N27" i="2"/>
  <c r="N32" i="2" s="1"/>
  <c r="M27" i="2"/>
  <c r="L27" i="2"/>
  <c r="L32" i="2" s="1"/>
  <c r="K27" i="2"/>
  <c r="K32" i="2" s="1"/>
  <c r="J27" i="2"/>
  <c r="J32" i="2" s="1"/>
  <c r="I27" i="2"/>
  <c r="H27" i="2"/>
  <c r="G27" i="2"/>
  <c r="G32" i="2" s="1"/>
  <c r="F27" i="2"/>
  <c r="E27" i="2"/>
  <c r="E32" i="2" s="1"/>
  <c r="D27" i="2"/>
  <c r="C27" i="2"/>
  <c r="C32" i="2" s="1"/>
  <c r="B27" i="2"/>
  <c r="B32" i="2" s="1"/>
  <c r="AE24" i="2"/>
  <c r="AE72" i="2" s="1"/>
  <c r="AB24" i="2"/>
  <c r="AB53" i="2" s="1"/>
  <c r="S24" i="2"/>
  <c r="S72" i="2" s="1"/>
  <c r="P24" i="2"/>
  <c r="P53" i="2" s="1"/>
  <c r="G24" i="2"/>
  <c r="G72" i="2" s="1"/>
  <c r="D24" i="2"/>
  <c r="D53" i="2" s="1"/>
  <c r="AJ23" i="2"/>
  <c r="AJ71" i="2" s="1"/>
  <c r="AI23" i="2"/>
  <c r="AH23" i="2"/>
  <c r="AH71" i="2" s="1"/>
  <c r="AG23" i="2"/>
  <c r="AG71" i="2" s="1"/>
  <c r="AF23" i="2"/>
  <c r="AE23" i="2"/>
  <c r="AE71" i="2" s="1"/>
  <c r="AD23" i="2"/>
  <c r="AD71" i="2" s="1"/>
  <c r="AC23" i="2"/>
  <c r="AC71" i="2" s="1"/>
  <c r="AB23" i="2"/>
  <c r="AB71" i="2" s="1"/>
  <c r="AA23" i="2"/>
  <c r="AA71" i="2" s="1"/>
  <c r="Z23" i="2"/>
  <c r="Z71" i="2" s="1"/>
  <c r="Y23" i="2"/>
  <c r="X23" i="2"/>
  <c r="X71" i="2" s="1"/>
  <c r="W23" i="2"/>
  <c r="V23" i="2"/>
  <c r="V71" i="2" s="1"/>
  <c r="U23" i="2"/>
  <c r="U71" i="2" s="1"/>
  <c r="T23" i="2"/>
  <c r="S23" i="2"/>
  <c r="S71" i="2" s="1"/>
  <c r="R23" i="2"/>
  <c r="R71" i="2" s="1"/>
  <c r="Q23" i="2"/>
  <c r="Q71" i="2" s="1"/>
  <c r="P23" i="2"/>
  <c r="P71" i="2" s="1"/>
  <c r="O23" i="2"/>
  <c r="O71" i="2" s="1"/>
  <c r="N23" i="2"/>
  <c r="N71" i="2" s="1"/>
  <c r="M23" i="2"/>
  <c r="L23" i="2"/>
  <c r="L71" i="2" s="1"/>
  <c r="K23" i="2"/>
  <c r="J23" i="2"/>
  <c r="J71" i="2" s="1"/>
  <c r="I23" i="2"/>
  <c r="I71" i="2" s="1"/>
  <c r="H23" i="2"/>
  <c r="G23" i="2"/>
  <c r="G71" i="2" s="1"/>
  <c r="F23" i="2"/>
  <c r="F71" i="2" s="1"/>
  <c r="E23" i="2"/>
  <c r="E71" i="2" s="1"/>
  <c r="D23" i="2"/>
  <c r="D71" i="2" s="1"/>
  <c r="C23" i="2"/>
  <c r="C71" i="2" s="1"/>
  <c r="B23" i="2"/>
  <c r="B71" i="2" s="1"/>
  <c r="AJ12" i="2"/>
  <c r="AJ24" i="2" s="1"/>
  <c r="AG12" i="2"/>
  <c r="AG70" i="2" s="1"/>
  <c r="AE12" i="2"/>
  <c r="AC12" i="2"/>
  <c r="AC70" i="2" s="1"/>
  <c r="AB12" i="2"/>
  <c r="AB70" i="2" s="1"/>
  <c r="Z12" i="2"/>
  <c r="Z24" i="2" s="1"/>
  <c r="X12" i="2"/>
  <c r="X24" i="2" s="1"/>
  <c r="U12" i="2"/>
  <c r="U70" i="2" s="1"/>
  <c r="S12" i="2"/>
  <c r="Q12" i="2"/>
  <c r="Q70" i="2" s="1"/>
  <c r="P12" i="2"/>
  <c r="P70" i="2" s="1"/>
  <c r="N12" i="2"/>
  <c r="N24" i="2" s="1"/>
  <c r="L12" i="2"/>
  <c r="L24" i="2" s="1"/>
  <c r="I12" i="2"/>
  <c r="I70" i="2" s="1"/>
  <c r="G12" i="2"/>
  <c r="E12" i="2"/>
  <c r="E70" i="2" s="1"/>
  <c r="D12" i="2"/>
  <c r="D70" i="2" s="1"/>
  <c r="B12" i="2"/>
  <c r="B24" i="2" s="1"/>
  <c r="AJ10" i="2"/>
  <c r="AI10" i="2"/>
  <c r="AI12" i="2" s="1"/>
  <c r="AH10" i="2"/>
  <c r="AH12" i="2" s="1"/>
  <c r="AG10" i="2"/>
  <c r="AF10" i="2"/>
  <c r="AF12" i="2" s="1"/>
  <c r="AE10" i="2"/>
  <c r="AD10" i="2"/>
  <c r="AD12" i="2" s="1"/>
  <c r="AC10" i="2"/>
  <c r="AB10" i="2"/>
  <c r="AA10" i="2"/>
  <c r="AA12" i="2" s="1"/>
  <c r="Z10" i="2"/>
  <c r="Y10" i="2"/>
  <c r="Y12" i="2" s="1"/>
  <c r="X10" i="2"/>
  <c r="W10" i="2"/>
  <c r="W12" i="2" s="1"/>
  <c r="V10" i="2"/>
  <c r="V12" i="2" s="1"/>
  <c r="U10" i="2"/>
  <c r="T10" i="2"/>
  <c r="T12" i="2" s="1"/>
  <c r="S10" i="2"/>
  <c r="R10" i="2"/>
  <c r="R12" i="2" s="1"/>
  <c r="Q10" i="2"/>
  <c r="P10" i="2"/>
  <c r="O10" i="2"/>
  <c r="O12" i="2" s="1"/>
  <c r="N10" i="2"/>
  <c r="M10" i="2"/>
  <c r="M12" i="2" s="1"/>
  <c r="L10" i="2"/>
  <c r="K10" i="2"/>
  <c r="K12" i="2" s="1"/>
  <c r="J10" i="2"/>
  <c r="J12" i="2" s="1"/>
  <c r="I10" i="2"/>
  <c r="H10" i="2"/>
  <c r="H12" i="2" s="1"/>
  <c r="G10" i="2"/>
  <c r="F10" i="2"/>
  <c r="F12" i="2" s="1"/>
  <c r="E10" i="2"/>
  <c r="D10" i="2"/>
  <c r="C10" i="2"/>
  <c r="C12" i="2" s="1"/>
  <c r="B10" i="2"/>
  <c r="BS62" i="1"/>
  <c r="BS66" i="1" s="1"/>
  <c r="BS68" i="1" s="1"/>
  <c r="BR62" i="1"/>
  <c r="BR66" i="1" s="1"/>
  <c r="BR68" i="1" s="1"/>
  <c r="BO62" i="1"/>
  <c r="BO66" i="1" s="1"/>
  <c r="BO68" i="1" s="1"/>
  <c r="BN62" i="1"/>
  <c r="BN66" i="1" s="1"/>
  <c r="BN68" i="1" s="1"/>
  <c r="BG62" i="1"/>
  <c r="BG66" i="1" s="1"/>
  <c r="BG68" i="1" s="1"/>
  <c r="BF62" i="1"/>
  <c r="BF66" i="1" s="1"/>
  <c r="BF68" i="1" s="1"/>
  <c r="BC62" i="1"/>
  <c r="BC66" i="1" s="1"/>
  <c r="BC68" i="1" s="1"/>
  <c r="BB62" i="1"/>
  <c r="BB66" i="1" s="1"/>
  <c r="BB68" i="1" s="1"/>
  <c r="AU62" i="1"/>
  <c r="AU66" i="1" s="1"/>
  <c r="AU68" i="1" s="1"/>
  <c r="AT62" i="1"/>
  <c r="AT66" i="1" s="1"/>
  <c r="AT68" i="1" s="1"/>
  <c r="AQ62" i="1"/>
  <c r="AQ66" i="1" s="1"/>
  <c r="AQ68" i="1" s="1"/>
  <c r="AP62" i="1"/>
  <c r="AP66" i="1" s="1"/>
  <c r="AP68" i="1" s="1"/>
  <c r="AI62" i="1"/>
  <c r="AI66" i="1" s="1"/>
  <c r="AI68" i="1" s="1"/>
  <c r="AH62" i="1"/>
  <c r="AH66" i="1" s="1"/>
  <c r="AH68" i="1" s="1"/>
  <c r="AE62" i="1"/>
  <c r="AE66" i="1" s="1"/>
  <c r="AE68" i="1" s="1"/>
  <c r="AD62" i="1"/>
  <c r="AD66" i="1" s="1"/>
  <c r="AD68" i="1" s="1"/>
  <c r="W62" i="1"/>
  <c r="W66" i="1" s="1"/>
  <c r="W68" i="1" s="1"/>
  <c r="V62" i="1"/>
  <c r="V66" i="1" s="1"/>
  <c r="V68" i="1" s="1"/>
  <c r="S62" i="1"/>
  <c r="S66" i="1" s="1"/>
  <c r="S68" i="1" s="1"/>
  <c r="R62" i="1"/>
  <c r="R66" i="1" s="1"/>
  <c r="R68" i="1" s="1"/>
  <c r="K62" i="1"/>
  <c r="K66" i="1" s="1"/>
  <c r="K68" i="1" s="1"/>
  <c r="J62" i="1"/>
  <c r="J66" i="1" s="1"/>
  <c r="J68" i="1" s="1"/>
  <c r="G62" i="1"/>
  <c r="G66" i="1" s="1"/>
  <c r="G68" i="1" s="1"/>
  <c r="F62" i="1"/>
  <c r="F66" i="1" s="1"/>
  <c r="F68" i="1" s="1"/>
  <c r="BS56" i="1"/>
  <c r="BR56" i="1"/>
  <c r="BQ56" i="1"/>
  <c r="BQ62" i="1" s="1"/>
  <c r="BQ66" i="1" s="1"/>
  <c r="BQ68" i="1" s="1"/>
  <c r="BP56" i="1"/>
  <c r="BP62" i="1" s="1"/>
  <c r="BP66" i="1" s="1"/>
  <c r="BP68" i="1" s="1"/>
  <c r="BO56" i="1"/>
  <c r="BN56" i="1"/>
  <c r="BM56" i="1"/>
  <c r="BM62" i="1" s="1"/>
  <c r="BM66" i="1" s="1"/>
  <c r="BM68" i="1" s="1"/>
  <c r="BL56" i="1"/>
  <c r="BL62" i="1" s="1"/>
  <c r="BL66" i="1" s="1"/>
  <c r="BL68" i="1" s="1"/>
  <c r="BK56" i="1"/>
  <c r="BK62" i="1" s="1"/>
  <c r="BK66" i="1" s="1"/>
  <c r="BK68" i="1" s="1"/>
  <c r="BJ56" i="1"/>
  <c r="BJ62" i="1" s="1"/>
  <c r="BJ66" i="1" s="1"/>
  <c r="BJ68" i="1" s="1"/>
  <c r="BI56" i="1"/>
  <c r="BI62" i="1" s="1"/>
  <c r="BI66" i="1" s="1"/>
  <c r="BI68" i="1" s="1"/>
  <c r="BH56" i="1"/>
  <c r="BH62" i="1" s="1"/>
  <c r="BH66" i="1" s="1"/>
  <c r="BH68" i="1" s="1"/>
  <c r="BG56" i="1"/>
  <c r="BF56" i="1"/>
  <c r="BE56" i="1"/>
  <c r="BE62" i="1" s="1"/>
  <c r="BE66" i="1" s="1"/>
  <c r="BE68" i="1" s="1"/>
  <c r="BD56" i="1"/>
  <c r="BD62" i="1" s="1"/>
  <c r="BD66" i="1" s="1"/>
  <c r="BD68" i="1" s="1"/>
  <c r="BC56" i="1"/>
  <c r="BB56" i="1"/>
  <c r="BA56" i="1"/>
  <c r="BA62" i="1" s="1"/>
  <c r="BA66" i="1" s="1"/>
  <c r="BA68" i="1" s="1"/>
  <c r="AZ56" i="1"/>
  <c r="AZ62" i="1" s="1"/>
  <c r="AZ66" i="1" s="1"/>
  <c r="AZ68" i="1" s="1"/>
  <c r="AY56" i="1"/>
  <c r="AY62" i="1" s="1"/>
  <c r="AY66" i="1" s="1"/>
  <c r="AY68" i="1" s="1"/>
  <c r="AX56" i="1"/>
  <c r="AX62" i="1" s="1"/>
  <c r="AX66" i="1" s="1"/>
  <c r="AX68" i="1" s="1"/>
  <c r="AW56" i="1"/>
  <c r="AW62" i="1" s="1"/>
  <c r="AW66" i="1" s="1"/>
  <c r="AW68" i="1" s="1"/>
  <c r="AV56" i="1"/>
  <c r="AV62" i="1" s="1"/>
  <c r="AV66" i="1" s="1"/>
  <c r="AV68" i="1" s="1"/>
  <c r="AU56" i="1"/>
  <c r="AT56" i="1"/>
  <c r="AS56" i="1"/>
  <c r="AS62" i="1" s="1"/>
  <c r="AS66" i="1" s="1"/>
  <c r="AS68" i="1" s="1"/>
  <c r="AR56" i="1"/>
  <c r="AR62" i="1" s="1"/>
  <c r="AR66" i="1" s="1"/>
  <c r="AR68" i="1" s="1"/>
  <c r="AQ56" i="1"/>
  <c r="AP56" i="1"/>
  <c r="AO56" i="1"/>
  <c r="AO62" i="1" s="1"/>
  <c r="AO66" i="1" s="1"/>
  <c r="AO68" i="1" s="1"/>
  <c r="AN56" i="1"/>
  <c r="AN62" i="1" s="1"/>
  <c r="AN66" i="1" s="1"/>
  <c r="AN68" i="1" s="1"/>
  <c r="AM56" i="1"/>
  <c r="AM62" i="1" s="1"/>
  <c r="AM66" i="1" s="1"/>
  <c r="AM68" i="1" s="1"/>
  <c r="AL56" i="1"/>
  <c r="AL62" i="1" s="1"/>
  <c r="AL66" i="1" s="1"/>
  <c r="AL68" i="1" s="1"/>
  <c r="AK56" i="1"/>
  <c r="AK62" i="1" s="1"/>
  <c r="AK66" i="1" s="1"/>
  <c r="AK68" i="1" s="1"/>
  <c r="AJ56" i="1"/>
  <c r="AJ62" i="1" s="1"/>
  <c r="AJ66" i="1" s="1"/>
  <c r="AJ68" i="1" s="1"/>
  <c r="AI56" i="1"/>
  <c r="AH56" i="1"/>
  <c r="AG56" i="1"/>
  <c r="AG62" i="1" s="1"/>
  <c r="AG66" i="1" s="1"/>
  <c r="AG68" i="1" s="1"/>
  <c r="AF56" i="1"/>
  <c r="AF62" i="1" s="1"/>
  <c r="AF66" i="1" s="1"/>
  <c r="AF68" i="1" s="1"/>
  <c r="AE56" i="1"/>
  <c r="AD56" i="1"/>
  <c r="AC56" i="1"/>
  <c r="AC62" i="1" s="1"/>
  <c r="AC66" i="1" s="1"/>
  <c r="AC68" i="1" s="1"/>
  <c r="AB56" i="1"/>
  <c r="AB62" i="1" s="1"/>
  <c r="AB66" i="1" s="1"/>
  <c r="AB68" i="1" s="1"/>
  <c r="AA56" i="1"/>
  <c r="AA62" i="1" s="1"/>
  <c r="AA66" i="1" s="1"/>
  <c r="AA68" i="1" s="1"/>
  <c r="Z56" i="1"/>
  <c r="Z62" i="1" s="1"/>
  <c r="Z66" i="1" s="1"/>
  <c r="Z68" i="1" s="1"/>
  <c r="Y56" i="1"/>
  <c r="Y62" i="1" s="1"/>
  <c r="Y66" i="1" s="1"/>
  <c r="Y68" i="1" s="1"/>
  <c r="X56" i="1"/>
  <c r="X62" i="1" s="1"/>
  <c r="X66" i="1" s="1"/>
  <c r="X68" i="1" s="1"/>
  <c r="W56" i="1"/>
  <c r="V56" i="1"/>
  <c r="U56" i="1"/>
  <c r="U62" i="1" s="1"/>
  <c r="U66" i="1" s="1"/>
  <c r="U68" i="1" s="1"/>
  <c r="T56" i="1"/>
  <c r="T62" i="1" s="1"/>
  <c r="T66" i="1" s="1"/>
  <c r="T68" i="1" s="1"/>
  <c r="S56" i="1"/>
  <c r="R56" i="1"/>
  <c r="Q56" i="1"/>
  <c r="Q62" i="1" s="1"/>
  <c r="Q66" i="1" s="1"/>
  <c r="Q68" i="1" s="1"/>
  <c r="P56" i="1"/>
  <c r="P62" i="1" s="1"/>
  <c r="P66" i="1" s="1"/>
  <c r="P68" i="1" s="1"/>
  <c r="O56" i="1"/>
  <c r="O62" i="1" s="1"/>
  <c r="O66" i="1" s="1"/>
  <c r="O68" i="1" s="1"/>
  <c r="N56" i="1"/>
  <c r="N62" i="1" s="1"/>
  <c r="N66" i="1" s="1"/>
  <c r="N68" i="1" s="1"/>
  <c r="M56" i="1"/>
  <c r="M62" i="1" s="1"/>
  <c r="M66" i="1" s="1"/>
  <c r="M68" i="1" s="1"/>
  <c r="L56" i="1"/>
  <c r="L62" i="1" s="1"/>
  <c r="L66" i="1" s="1"/>
  <c r="L68" i="1" s="1"/>
  <c r="K56" i="1"/>
  <c r="J56" i="1"/>
  <c r="I56" i="1"/>
  <c r="I62" i="1" s="1"/>
  <c r="I66" i="1" s="1"/>
  <c r="I68" i="1" s="1"/>
  <c r="H56" i="1"/>
  <c r="H62" i="1" s="1"/>
  <c r="H66" i="1" s="1"/>
  <c r="H68" i="1" s="1"/>
  <c r="G56" i="1"/>
  <c r="F56" i="1"/>
  <c r="E56" i="1"/>
  <c r="E62" i="1" s="1"/>
  <c r="E66" i="1" s="1"/>
  <c r="E68" i="1" s="1"/>
  <c r="D56" i="1"/>
  <c r="D62" i="1" s="1"/>
  <c r="D66" i="1" s="1"/>
  <c r="D68" i="1" s="1"/>
  <c r="C56" i="1"/>
  <c r="C62" i="1" s="1"/>
  <c r="C66" i="1" s="1"/>
  <c r="C68" i="1" s="1"/>
  <c r="B56" i="1"/>
  <c r="B62" i="1" s="1"/>
  <c r="B66" i="1" s="1"/>
  <c r="B68" i="1" s="1"/>
  <c r="BS49" i="1"/>
  <c r="BR49" i="1"/>
  <c r="BQ49" i="1"/>
  <c r="BP49" i="1"/>
  <c r="BO49" i="1"/>
  <c r="BN49" i="1"/>
  <c r="BM49" i="1"/>
  <c r="BL49" i="1"/>
  <c r="BK49" i="1"/>
  <c r="BJ49" i="1"/>
  <c r="BI49" i="1"/>
  <c r="BH49" i="1"/>
  <c r="BG49" i="1"/>
  <c r="BF49" i="1"/>
  <c r="BE49" i="1"/>
  <c r="BD49" i="1"/>
  <c r="BC49" i="1"/>
  <c r="BB49" i="1"/>
  <c r="BA49" i="1"/>
  <c r="AZ49" i="1"/>
  <c r="AY49" i="1"/>
  <c r="AX49" i="1"/>
  <c r="AW49" i="1"/>
  <c r="AV49" i="1"/>
  <c r="AU49" i="1"/>
  <c r="AT49" i="1"/>
  <c r="AS49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B49" i="1"/>
  <c r="BQ41" i="1"/>
  <c r="BP41" i="1"/>
  <c r="BI41" i="1"/>
  <c r="BH41" i="1"/>
  <c r="BE41" i="1"/>
  <c r="BD41" i="1"/>
  <c r="AW41" i="1"/>
  <c r="AV41" i="1"/>
  <c r="AS41" i="1"/>
  <c r="AR41" i="1"/>
  <c r="AK41" i="1"/>
  <c r="AJ41" i="1"/>
  <c r="AG41" i="1"/>
  <c r="AF41" i="1"/>
  <c r="Y41" i="1"/>
  <c r="X41" i="1"/>
  <c r="U41" i="1"/>
  <c r="T41" i="1"/>
  <c r="M41" i="1"/>
  <c r="L41" i="1"/>
  <c r="I41" i="1"/>
  <c r="H41" i="1"/>
  <c r="BS35" i="1"/>
  <c r="BS41" i="1" s="1"/>
  <c r="BR35" i="1"/>
  <c r="BR41" i="1" s="1"/>
  <c r="BQ35" i="1"/>
  <c r="BP35" i="1"/>
  <c r="BO35" i="1"/>
  <c r="BO41" i="1" s="1"/>
  <c r="BN35" i="1"/>
  <c r="BN41" i="1" s="1"/>
  <c r="BM35" i="1"/>
  <c r="BM41" i="1" s="1"/>
  <c r="BL35" i="1"/>
  <c r="BL41" i="1" s="1"/>
  <c r="BK35" i="1"/>
  <c r="BK41" i="1" s="1"/>
  <c r="BJ35" i="1"/>
  <c r="BJ41" i="1" s="1"/>
  <c r="BI35" i="1"/>
  <c r="BH35" i="1"/>
  <c r="BG35" i="1"/>
  <c r="BG41" i="1" s="1"/>
  <c r="BF35" i="1"/>
  <c r="BF41" i="1" s="1"/>
  <c r="BE35" i="1"/>
  <c r="BD35" i="1"/>
  <c r="BC35" i="1"/>
  <c r="BC41" i="1" s="1"/>
  <c r="BB35" i="1"/>
  <c r="BB41" i="1" s="1"/>
  <c r="BA35" i="1"/>
  <c r="BA41" i="1" s="1"/>
  <c r="AZ35" i="1"/>
  <c r="AZ41" i="1" s="1"/>
  <c r="AY35" i="1"/>
  <c r="AY41" i="1" s="1"/>
  <c r="AX35" i="1"/>
  <c r="AX41" i="1" s="1"/>
  <c r="AW35" i="1"/>
  <c r="AV35" i="1"/>
  <c r="AU35" i="1"/>
  <c r="AU41" i="1" s="1"/>
  <c r="AT35" i="1"/>
  <c r="AT41" i="1" s="1"/>
  <c r="AS35" i="1"/>
  <c r="AR35" i="1"/>
  <c r="AQ35" i="1"/>
  <c r="AQ41" i="1" s="1"/>
  <c r="AP35" i="1"/>
  <c r="AP41" i="1" s="1"/>
  <c r="AO35" i="1"/>
  <c r="AO41" i="1" s="1"/>
  <c r="AN35" i="1"/>
  <c r="AN41" i="1" s="1"/>
  <c r="AM35" i="1"/>
  <c r="AM41" i="1" s="1"/>
  <c r="AL35" i="1"/>
  <c r="AL41" i="1" s="1"/>
  <c r="AK35" i="1"/>
  <c r="AJ35" i="1"/>
  <c r="AI35" i="1"/>
  <c r="AI41" i="1" s="1"/>
  <c r="AH35" i="1"/>
  <c r="AH41" i="1" s="1"/>
  <c r="AG35" i="1"/>
  <c r="AF35" i="1"/>
  <c r="AE35" i="1"/>
  <c r="AE41" i="1" s="1"/>
  <c r="AD35" i="1"/>
  <c r="AD41" i="1" s="1"/>
  <c r="AC35" i="1"/>
  <c r="AC41" i="1" s="1"/>
  <c r="AB35" i="1"/>
  <c r="AB41" i="1" s="1"/>
  <c r="AA35" i="1"/>
  <c r="AA41" i="1" s="1"/>
  <c r="Z35" i="1"/>
  <c r="Z41" i="1" s="1"/>
  <c r="Y35" i="1"/>
  <c r="X35" i="1"/>
  <c r="W35" i="1"/>
  <c r="W41" i="1" s="1"/>
  <c r="V35" i="1"/>
  <c r="V41" i="1" s="1"/>
  <c r="U35" i="1"/>
  <c r="T35" i="1"/>
  <c r="S35" i="1"/>
  <c r="S41" i="1" s="1"/>
  <c r="R35" i="1"/>
  <c r="R41" i="1" s="1"/>
  <c r="Q35" i="1"/>
  <c r="Q41" i="1" s="1"/>
  <c r="P35" i="1"/>
  <c r="P41" i="1" s="1"/>
  <c r="O35" i="1"/>
  <c r="O41" i="1" s="1"/>
  <c r="N35" i="1"/>
  <c r="N41" i="1" s="1"/>
  <c r="M35" i="1"/>
  <c r="L35" i="1"/>
  <c r="K35" i="1"/>
  <c r="K41" i="1" s="1"/>
  <c r="J35" i="1"/>
  <c r="J41" i="1" s="1"/>
  <c r="I35" i="1"/>
  <c r="H35" i="1"/>
  <c r="G35" i="1"/>
  <c r="G41" i="1" s="1"/>
  <c r="F35" i="1"/>
  <c r="F41" i="1" s="1"/>
  <c r="E35" i="1"/>
  <c r="E41" i="1" s="1"/>
  <c r="D35" i="1"/>
  <c r="D41" i="1" s="1"/>
  <c r="C35" i="1"/>
  <c r="C41" i="1" s="1"/>
  <c r="B35" i="1"/>
  <c r="B41" i="1" s="1"/>
  <c r="BQ32" i="1"/>
  <c r="BQ42" i="1" s="1"/>
  <c r="BQ50" i="1" s="1"/>
  <c r="BP32" i="1"/>
  <c r="BP42" i="1" s="1"/>
  <c r="BP50" i="1" s="1"/>
  <c r="BM32" i="1"/>
  <c r="BM42" i="1" s="1"/>
  <c r="BM50" i="1" s="1"/>
  <c r="BL32" i="1"/>
  <c r="BL42" i="1" s="1"/>
  <c r="BL50" i="1" s="1"/>
  <c r="BE32" i="1"/>
  <c r="BE42" i="1" s="1"/>
  <c r="BE50" i="1" s="1"/>
  <c r="BD32" i="1"/>
  <c r="BD42" i="1" s="1"/>
  <c r="BD50" i="1" s="1"/>
  <c r="BA32" i="1"/>
  <c r="BA42" i="1" s="1"/>
  <c r="BA50" i="1" s="1"/>
  <c r="AZ32" i="1"/>
  <c r="AZ42" i="1" s="1"/>
  <c r="AZ50" i="1" s="1"/>
  <c r="AS32" i="1"/>
  <c r="AS42" i="1" s="1"/>
  <c r="AS50" i="1" s="1"/>
  <c r="AR32" i="1"/>
  <c r="AR42" i="1" s="1"/>
  <c r="AR50" i="1" s="1"/>
  <c r="AO32" i="1"/>
  <c r="AO42" i="1" s="1"/>
  <c r="AO50" i="1" s="1"/>
  <c r="AN32" i="1"/>
  <c r="AN42" i="1" s="1"/>
  <c r="AN50" i="1" s="1"/>
  <c r="AG32" i="1"/>
  <c r="AG42" i="1" s="1"/>
  <c r="AG50" i="1" s="1"/>
  <c r="AF32" i="1"/>
  <c r="AF42" i="1" s="1"/>
  <c r="AF50" i="1" s="1"/>
  <c r="AC32" i="1"/>
  <c r="AC42" i="1" s="1"/>
  <c r="AC50" i="1" s="1"/>
  <c r="AB32" i="1"/>
  <c r="AB42" i="1" s="1"/>
  <c r="AB50" i="1" s="1"/>
  <c r="U32" i="1"/>
  <c r="U42" i="1" s="1"/>
  <c r="U50" i="1" s="1"/>
  <c r="T32" i="1"/>
  <c r="T42" i="1" s="1"/>
  <c r="T50" i="1" s="1"/>
  <c r="Q32" i="1"/>
  <c r="Q42" i="1" s="1"/>
  <c r="Q50" i="1" s="1"/>
  <c r="P32" i="1"/>
  <c r="P42" i="1" s="1"/>
  <c r="P50" i="1" s="1"/>
  <c r="I32" i="1"/>
  <c r="I42" i="1" s="1"/>
  <c r="I50" i="1" s="1"/>
  <c r="H32" i="1"/>
  <c r="H42" i="1" s="1"/>
  <c r="H50" i="1" s="1"/>
  <c r="E32" i="1"/>
  <c r="E42" i="1" s="1"/>
  <c r="E50" i="1" s="1"/>
  <c r="D32" i="1"/>
  <c r="D42" i="1" s="1"/>
  <c r="D50" i="1" s="1"/>
  <c r="BS27" i="1"/>
  <c r="BS32" i="1" s="1"/>
  <c r="BR27" i="1"/>
  <c r="BR32" i="1" s="1"/>
  <c r="BQ27" i="1"/>
  <c r="BP27" i="1"/>
  <c r="BO27" i="1"/>
  <c r="BO32" i="1" s="1"/>
  <c r="BO42" i="1" s="1"/>
  <c r="BO50" i="1" s="1"/>
  <c r="BN27" i="1"/>
  <c r="BN32" i="1" s="1"/>
  <c r="BN42" i="1" s="1"/>
  <c r="BN50" i="1" s="1"/>
  <c r="BM27" i="1"/>
  <c r="BL27" i="1"/>
  <c r="BK27" i="1"/>
  <c r="BK32" i="1" s="1"/>
  <c r="BK42" i="1" s="1"/>
  <c r="BK50" i="1" s="1"/>
  <c r="BJ27" i="1"/>
  <c r="BJ32" i="1" s="1"/>
  <c r="BI27" i="1"/>
  <c r="BI32" i="1" s="1"/>
  <c r="BI42" i="1" s="1"/>
  <c r="BI50" i="1" s="1"/>
  <c r="BH27" i="1"/>
  <c r="BH32" i="1" s="1"/>
  <c r="BH42" i="1" s="1"/>
  <c r="BH50" i="1" s="1"/>
  <c r="BG27" i="1"/>
  <c r="BG32" i="1" s="1"/>
  <c r="BF27" i="1"/>
  <c r="BF32" i="1" s="1"/>
  <c r="BE27" i="1"/>
  <c r="BD27" i="1"/>
  <c r="BC27" i="1"/>
  <c r="BC32" i="1" s="1"/>
  <c r="BC42" i="1" s="1"/>
  <c r="BC50" i="1" s="1"/>
  <c r="BB27" i="1"/>
  <c r="BB32" i="1" s="1"/>
  <c r="BB42" i="1" s="1"/>
  <c r="BB50" i="1" s="1"/>
  <c r="BA27" i="1"/>
  <c r="AZ27" i="1"/>
  <c r="AY27" i="1"/>
  <c r="AY32" i="1" s="1"/>
  <c r="AY42" i="1" s="1"/>
  <c r="AY50" i="1" s="1"/>
  <c r="AX27" i="1"/>
  <c r="AX32" i="1" s="1"/>
  <c r="AW27" i="1"/>
  <c r="AW32" i="1" s="1"/>
  <c r="AW42" i="1" s="1"/>
  <c r="AW50" i="1" s="1"/>
  <c r="AV27" i="1"/>
  <c r="AV32" i="1" s="1"/>
  <c r="AV42" i="1" s="1"/>
  <c r="AV50" i="1" s="1"/>
  <c r="AU27" i="1"/>
  <c r="AU32" i="1" s="1"/>
  <c r="AT27" i="1"/>
  <c r="AT32" i="1" s="1"/>
  <c r="AS27" i="1"/>
  <c r="AR27" i="1"/>
  <c r="AQ27" i="1"/>
  <c r="AQ32" i="1" s="1"/>
  <c r="AQ42" i="1" s="1"/>
  <c r="AQ50" i="1" s="1"/>
  <c r="AP27" i="1"/>
  <c r="AP32" i="1" s="1"/>
  <c r="AP42" i="1" s="1"/>
  <c r="AP50" i="1" s="1"/>
  <c r="AO27" i="1"/>
  <c r="AN27" i="1"/>
  <c r="AM27" i="1"/>
  <c r="AM32" i="1" s="1"/>
  <c r="AM42" i="1" s="1"/>
  <c r="AM50" i="1" s="1"/>
  <c r="AL27" i="1"/>
  <c r="AL32" i="1" s="1"/>
  <c r="AK27" i="1"/>
  <c r="AK32" i="1" s="1"/>
  <c r="AK42" i="1" s="1"/>
  <c r="AK50" i="1" s="1"/>
  <c r="AJ27" i="1"/>
  <c r="AJ32" i="1" s="1"/>
  <c r="AJ42" i="1" s="1"/>
  <c r="AJ50" i="1" s="1"/>
  <c r="AI27" i="1"/>
  <c r="AI32" i="1" s="1"/>
  <c r="AH27" i="1"/>
  <c r="AH32" i="1" s="1"/>
  <c r="AG27" i="1"/>
  <c r="AF27" i="1"/>
  <c r="AE27" i="1"/>
  <c r="AE32" i="1" s="1"/>
  <c r="AE42" i="1" s="1"/>
  <c r="AE50" i="1" s="1"/>
  <c r="AD27" i="1"/>
  <c r="AD32" i="1" s="1"/>
  <c r="AD42" i="1" s="1"/>
  <c r="AD50" i="1" s="1"/>
  <c r="AC27" i="1"/>
  <c r="AB27" i="1"/>
  <c r="AA27" i="1"/>
  <c r="AA32" i="1" s="1"/>
  <c r="AA42" i="1" s="1"/>
  <c r="AA50" i="1" s="1"/>
  <c r="Z27" i="1"/>
  <c r="Z32" i="1" s="1"/>
  <c r="Y27" i="1"/>
  <c r="Y32" i="1" s="1"/>
  <c r="Y42" i="1" s="1"/>
  <c r="Y50" i="1" s="1"/>
  <c r="X27" i="1"/>
  <c r="X32" i="1" s="1"/>
  <c r="X42" i="1" s="1"/>
  <c r="X50" i="1" s="1"/>
  <c r="W27" i="1"/>
  <c r="W32" i="1" s="1"/>
  <c r="V27" i="1"/>
  <c r="V32" i="1" s="1"/>
  <c r="U27" i="1"/>
  <c r="T27" i="1"/>
  <c r="S27" i="1"/>
  <c r="S32" i="1" s="1"/>
  <c r="S42" i="1" s="1"/>
  <c r="S50" i="1" s="1"/>
  <c r="R27" i="1"/>
  <c r="R32" i="1" s="1"/>
  <c r="R42" i="1" s="1"/>
  <c r="R50" i="1" s="1"/>
  <c r="Q27" i="1"/>
  <c r="P27" i="1"/>
  <c r="O27" i="1"/>
  <c r="O32" i="1" s="1"/>
  <c r="O42" i="1" s="1"/>
  <c r="O50" i="1" s="1"/>
  <c r="N27" i="1"/>
  <c r="N32" i="1" s="1"/>
  <c r="M27" i="1"/>
  <c r="M32" i="1" s="1"/>
  <c r="M42" i="1" s="1"/>
  <c r="M50" i="1" s="1"/>
  <c r="L27" i="1"/>
  <c r="L32" i="1" s="1"/>
  <c r="L42" i="1" s="1"/>
  <c r="L50" i="1" s="1"/>
  <c r="K27" i="1"/>
  <c r="K32" i="1" s="1"/>
  <c r="K42" i="1" s="1"/>
  <c r="K50" i="1" s="1"/>
  <c r="J27" i="1"/>
  <c r="J32" i="1" s="1"/>
  <c r="I27" i="1"/>
  <c r="H27" i="1"/>
  <c r="G27" i="1"/>
  <c r="G32" i="1" s="1"/>
  <c r="G42" i="1" s="1"/>
  <c r="G50" i="1" s="1"/>
  <c r="F27" i="1"/>
  <c r="F32" i="1" s="1"/>
  <c r="F42" i="1" s="1"/>
  <c r="F50" i="1" s="1"/>
  <c r="E27" i="1"/>
  <c r="D27" i="1"/>
  <c r="C27" i="1"/>
  <c r="C32" i="1" s="1"/>
  <c r="C42" i="1" s="1"/>
  <c r="C50" i="1" s="1"/>
  <c r="B27" i="1"/>
  <c r="B32" i="1" s="1"/>
  <c r="BI24" i="1"/>
  <c r="BH24" i="1"/>
  <c r="AW24" i="1"/>
  <c r="AV24" i="1"/>
  <c r="AK24" i="1"/>
  <c r="AJ24" i="1"/>
  <c r="Y24" i="1"/>
  <c r="X24" i="1"/>
  <c r="M24" i="1"/>
  <c r="L24" i="1"/>
  <c r="BS23" i="1"/>
  <c r="BR23" i="1"/>
  <c r="BQ23" i="1"/>
  <c r="BP23" i="1"/>
  <c r="BO23" i="1"/>
  <c r="BN23" i="1"/>
  <c r="BM23" i="1"/>
  <c r="BL23" i="1"/>
  <c r="BK23" i="1"/>
  <c r="BJ23" i="1"/>
  <c r="BI23" i="1"/>
  <c r="BH23" i="1"/>
  <c r="BG23" i="1"/>
  <c r="BF23" i="1"/>
  <c r="BE23" i="1"/>
  <c r="BD23" i="1"/>
  <c r="BC23" i="1"/>
  <c r="BB23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BQ12" i="1"/>
  <c r="BQ24" i="1" s="1"/>
  <c r="BP12" i="1"/>
  <c r="BP24" i="1" s="1"/>
  <c r="BI12" i="1"/>
  <c r="BH12" i="1"/>
  <c r="BE12" i="1"/>
  <c r="BE24" i="1" s="1"/>
  <c r="BD12" i="1"/>
  <c r="BD24" i="1" s="1"/>
  <c r="AW12" i="1"/>
  <c r="AV12" i="1"/>
  <c r="AS12" i="1"/>
  <c r="AS24" i="1" s="1"/>
  <c r="AR12" i="1"/>
  <c r="AR24" i="1" s="1"/>
  <c r="AK12" i="1"/>
  <c r="AJ12" i="1"/>
  <c r="AG12" i="1"/>
  <c r="AG24" i="1" s="1"/>
  <c r="AF12" i="1"/>
  <c r="AF24" i="1" s="1"/>
  <c r="Y12" i="1"/>
  <c r="X12" i="1"/>
  <c r="U12" i="1"/>
  <c r="U24" i="1" s="1"/>
  <c r="T12" i="1"/>
  <c r="T24" i="1" s="1"/>
  <c r="M12" i="1"/>
  <c r="L12" i="1"/>
  <c r="I12" i="1"/>
  <c r="I24" i="1" s="1"/>
  <c r="H12" i="1"/>
  <c r="H24" i="1" s="1"/>
  <c r="BS10" i="1"/>
  <c r="BS12" i="1" s="1"/>
  <c r="BS24" i="1" s="1"/>
  <c r="BR10" i="1"/>
  <c r="BR12" i="1" s="1"/>
  <c r="BR24" i="1" s="1"/>
  <c r="BQ10" i="1"/>
  <c r="BP10" i="1"/>
  <c r="BO10" i="1"/>
  <c r="BO12" i="1" s="1"/>
  <c r="BO24" i="1" s="1"/>
  <c r="BN10" i="1"/>
  <c r="BN12" i="1" s="1"/>
  <c r="BN24" i="1" s="1"/>
  <c r="BM10" i="1"/>
  <c r="BM12" i="1" s="1"/>
  <c r="BM24" i="1" s="1"/>
  <c r="BL10" i="1"/>
  <c r="BL12" i="1" s="1"/>
  <c r="BL24" i="1" s="1"/>
  <c r="BK10" i="1"/>
  <c r="BK12" i="1" s="1"/>
  <c r="BK24" i="1" s="1"/>
  <c r="BJ10" i="1"/>
  <c r="BJ12" i="1" s="1"/>
  <c r="BJ24" i="1" s="1"/>
  <c r="BI10" i="1"/>
  <c r="BH10" i="1"/>
  <c r="BG10" i="1"/>
  <c r="BG12" i="1" s="1"/>
  <c r="BG24" i="1" s="1"/>
  <c r="BF10" i="1"/>
  <c r="BF12" i="1" s="1"/>
  <c r="BF24" i="1" s="1"/>
  <c r="BE10" i="1"/>
  <c r="BD10" i="1"/>
  <c r="BC10" i="1"/>
  <c r="BC12" i="1" s="1"/>
  <c r="BC24" i="1" s="1"/>
  <c r="BB10" i="1"/>
  <c r="BB12" i="1" s="1"/>
  <c r="BB24" i="1" s="1"/>
  <c r="BA10" i="1"/>
  <c r="BA12" i="1" s="1"/>
  <c r="BA24" i="1" s="1"/>
  <c r="AZ10" i="1"/>
  <c r="AZ12" i="1" s="1"/>
  <c r="AZ24" i="1" s="1"/>
  <c r="AY10" i="1"/>
  <c r="AY12" i="1" s="1"/>
  <c r="AY24" i="1" s="1"/>
  <c r="AX10" i="1"/>
  <c r="AX12" i="1" s="1"/>
  <c r="AX24" i="1" s="1"/>
  <c r="AW10" i="1"/>
  <c r="AV10" i="1"/>
  <c r="AU10" i="1"/>
  <c r="AU12" i="1" s="1"/>
  <c r="AU24" i="1" s="1"/>
  <c r="AT10" i="1"/>
  <c r="AT12" i="1" s="1"/>
  <c r="AT24" i="1" s="1"/>
  <c r="AS10" i="1"/>
  <c r="AR10" i="1"/>
  <c r="AQ10" i="1"/>
  <c r="AQ12" i="1" s="1"/>
  <c r="AQ24" i="1" s="1"/>
  <c r="AP10" i="1"/>
  <c r="AP12" i="1" s="1"/>
  <c r="AP24" i="1" s="1"/>
  <c r="AO10" i="1"/>
  <c r="AO12" i="1" s="1"/>
  <c r="AO24" i="1" s="1"/>
  <c r="AN10" i="1"/>
  <c r="AN12" i="1" s="1"/>
  <c r="AN24" i="1" s="1"/>
  <c r="AM10" i="1"/>
  <c r="AM12" i="1" s="1"/>
  <c r="AM24" i="1" s="1"/>
  <c r="AL10" i="1"/>
  <c r="AL12" i="1" s="1"/>
  <c r="AL24" i="1" s="1"/>
  <c r="AK10" i="1"/>
  <c r="AJ10" i="1"/>
  <c r="AI10" i="1"/>
  <c r="AI12" i="1" s="1"/>
  <c r="AI24" i="1" s="1"/>
  <c r="AH10" i="1"/>
  <c r="AH12" i="1" s="1"/>
  <c r="AH24" i="1" s="1"/>
  <c r="AG10" i="1"/>
  <c r="AF10" i="1"/>
  <c r="AE10" i="1"/>
  <c r="AE12" i="1" s="1"/>
  <c r="AE24" i="1" s="1"/>
  <c r="AD10" i="1"/>
  <c r="AD12" i="1" s="1"/>
  <c r="AD24" i="1" s="1"/>
  <c r="AC10" i="1"/>
  <c r="AC12" i="1" s="1"/>
  <c r="AC24" i="1" s="1"/>
  <c r="AB10" i="1"/>
  <c r="AB12" i="1" s="1"/>
  <c r="AB24" i="1" s="1"/>
  <c r="AA10" i="1"/>
  <c r="AA12" i="1" s="1"/>
  <c r="AA24" i="1" s="1"/>
  <c r="Z10" i="1"/>
  <c r="Z12" i="1" s="1"/>
  <c r="Z24" i="1" s="1"/>
  <c r="Y10" i="1"/>
  <c r="X10" i="1"/>
  <c r="W10" i="1"/>
  <c r="W12" i="1" s="1"/>
  <c r="W24" i="1" s="1"/>
  <c r="V10" i="1"/>
  <c r="V12" i="1" s="1"/>
  <c r="V24" i="1" s="1"/>
  <c r="U10" i="1"/>
  <c r="T10" i="1"/>
  <c r="S10" i="1"/>
  <c r="S12" i="1" s="1"/>
  <c r="S24" i="1" s="1"/>
  <c r="R10" i="1"/>
  <c r="R12" i="1" s="1"/>
  <c r="R24" i="1" s="1"/>
  <c r="Q10" i="1"/>
  <c r="Q12" i="1" s="1"/>
  <c r="Q24" i="1" s="1"/>
  <c r="P10" i="1"/>
  <c r="P12" i="1" s="1"/>
  <c r="P24" i="1" s="1"/>
  <c r="O10" i="1"/>
  <c r="O12" i="1" s="1"/>
  <c r="O24" i="1" s="1"/>
  <c r="N10" i="1"/>
  <c r="N12" i="1" s="1"/>
  <c r="N24" i="1" s="1"/>
  <c r="M10" i="1"/>
  <c r="L10" i="1"/>
  <c r="K10" i="1"/>
  <c r="K12" i="1" s="1"/>
  <c r="K24" i="1" s="1"/>
  <c r="J10" i="1"/>
  <c r="J12" i="1" s="1"/>
  <c r="J24" i="1" s="1"/>
  <c r="I10" i="1"/>
  <c r="H10" i="1"/>
  <c r="G10" i="1"/>
  <c r="G12" i="1" s="1"/>
  <c r="G24" i="1" s="1"/>
  <c r="F10" i="1"/>
  <c r="F12" i="1" s="1"/>
  <c r="F24" i="1" s="1"/>
  <c r="E10" i="1"/>
  <c r="E12" i="1" s="1"/>
  <c r="E24" i="1" s="1"/>
  <c r="D10" i="1"/>
  <c r="D12" i="1" s="1"/>
  <c r="D24" i="1" s="1"/>
  <c r="C10" i="1"/>
  <c r="C12" i="1" s="1"/>
  <c r="C24" i="1" s="1"/>
  <c r="B10" i="1"/>
  <c r="B12" i="1" s="1"/>
  <c r="B24" i="1" s="1"/>
  <c r="AC15" i="3" l="1"/>
  <c r="AC17" i="3" s="1"/>
  <c r="AC119" i="3" s="1"/>
  <c r="AC184" i="3"/>
  <c r="AC185" i="3" s="1"/>
  <c r="AC118" i="3"/>
  <c r="P118" i="3"/>
  <c r="P184" i="3"/>
  <c r="P185" i="3" s="1"/>
  <c r="P15" i="3"/>
  <c r="P17" i="3" s="1"/>
  <c r="P119" i="3" s="1"/>
  <c r="AB118" i="3"/>
  <c r="AB184" i="3"/>
  <c r="AB185" i="3" s="1"/>
  <c r="AB15" i="3"/>
  <c r="AB17" i="3" s="1"/>
  <c r="AB119" i="3" s="1"/>
  <c r="D15" i="3"/>
  <c r="D17" i="3" s="1"/>
  <c r="D119" i="3" s="1"/>
  <c r="D184" i="3"/>
  <c r="D185" i="3" s="1"/>
  <c r="D118" i="3"/>
  <c r="B119" i="3"/>
  <c r="F184" i="3"/>
  <c r="F185" i="3" s="1"/>
  <c r="F118" i="3"/>
  <c r="F15" i="3"/>
  <c r="F17" i="3" s="1"/>
  <c r="F119" i="3" s="1"/>
  <c r="R184" i="3"/>
  <c r="R185" i="3" s="1"/>
  <c r="R15" i="3"/>
  <c r="R17" i="3" s="1"/>
  <c r="R119" i="3" s="1"/>
  <c r="R118" i="3"/>
  <c r="AD184" i="3"/>
  <c r="AD185" i="3" s="1"/>
  <c r="AD118" i="3"/>
  <c r="AD15" i="3"/>
  <c r="AD17" i="3" s="1"/>
  <c r="AD119" i="3" s="1"/>
  <c r="Q184" i="3"/>
  <c r="Q185" i="3" s="1"/>
  <c r="Q15" i="3"/>
  <c r="Q17" i="3" s="1"/>
  <c r="Q119" i="3" s="1"/>
  <c r="Q118" i="3"/>
  <c r="C118" i="3"/>
  <c r="C184" i="3"/>
  <c r="C185" i="3" s="1"/>
  <c r="C15" i="3"/>
  <c r="C17" i="3" s="1"/>
  <c r="C119" i="3" s="1"/>
  <c r="H184" i="3"/>
  <c r="H185" i="3" s="1"/>
  <c r="H15" i="3"/>
  <c r="H17" i="3" s="1"/>
  <c r="H119" i="3" s="1"/>
  <c r="H118" i="3"/>
  <c r="T184" i="3"/>
  <c r="T185" i="3" s="1"/>
  <c r="T15" i="3"/>
  <c r="T17" i="3" s="1"/>
  <c r="T119" i="3" s="1"/>
  <c r="T118" i="3"/>
  <c r="AF184" i="3"/>
  <c r="AF185" i="3" s="1"/>
  <c r="AF15" i="3"/>
  <c r="AF17" i="3" s="1"/>
  <c r="AF119" i="3" s="1"/>
  <c r="AF118" i="3"/>
  <c r="J184" i="3"/>
  <c r="J185" i="3" s="1"/>
  <c r="J15" i="3"/>
  <c r="J17" i="3" s="1"/>
  <c r="J119" i="3" s="1"/>
  <c r="J118" i="3"/>
  <c r="V184" i="3"/>
  <c r="V185" i="3" s="1"/>
  <c r="V15" i="3"/>
  <c r="V17" i="3" s="1"/>
  <c r="V119" i="3" s="1"/>
  <c r="V118" i="3"/>
  <c r="AH184" i="3"/>
  <c r="AH185" i="3" s="1"/>
  <c r="AH15" i="3"/>
  <c r="AH17" i="3" s="1"/>
  <c r="AH119" i="3" s="1"/>
  <c r="AH118" i="3"/>
  <c r="K11" i="3"/>
  <c r="W11" i="3"/>
  <c r="AI11" i="3"/>
  <c r="M15" i="3"/>
  <c r="M17" i="3" s="1"/>
  <c r="M119" i="3" s="1"/>
  <c r="Y15" i="3"/>
  <c r="Y17" i="3" s="1"/>
  <c r="Y119" i="3" s="1"/>
  <c r="C32" i="3"/>
  <c r="L184" i="3"/>
  <c r="L185" i="3" s="1"/>
  <c r="X184" i="3"/>
  <c r="X185" i="3" s="1"/>
  <c r="AJ184" i="3"/>
  <c r="AJ185" i="3" s="1"/>
  <c r="D117" i="3"/>
  <c r="Q117" i="3"/>
  <c r="AC117" i="3"/>
  <c r="G118" i="3"/>
  <c r="S118" i="3"/>
  <c r="AE118" i="3"/>
  <c r="F117" i="3"/>
  <c r="B120" i="3" s="1"/>
  <c r="R117" i="3"/>
  <c r="AD117" i="3"/>
  <c r="B184" i="3"/>
  <c r="B185" i="3" s="1"/>
  <c r="O184" i="3"/>
  <c r="O185" i="3" s="1"/>
  <c r="AA184" i="3"/>
  <c r="AA185" i="3" s="1"/>
  <c r="I118" i="3"/>
  <c r="AG118" i="3"/>
  <c r="H117" i="3"/>
  <c r="T117" i="3"/>
  <c r="AF117" i="3"/>
  <c r="U118" i="3"/>
  <c r="G15" i="3"/>
  <c r="G17" i="3" s="1"/>
  <c r="G119" i="3" s="1"/>
  <c r="S15" i="3"/>
  <c r="S17" i="3" s="1"/>
  <c r="S119" i="3" s="1"/>
  <c r="AE15" i="3"/>
  <c r="AE17" i="3" s="1"/>
  <c r="AE119" i="3" s="1"/>
  <c r="C29" i="3"/>
  <c r="D29" i="3" s="1"/>
  <c r="D30" i="3" s="1"/>
  <c r="D31" i="3" s="1"/>
  <c r="D32" i="3" s="1"/>
  <c r="D33" i="3" s="1"/>
  <c r="D34" i="3" s="1"/>
  <c r="D35" i="3" s="1"/>
  <c r="D36" i="3" s="1"/>
  <c r="D37" i="3" s="1"/>
  <c r="J117" i="3"/>
  <c r="V117" i="3"/>
  <c r="AH117" i="3"/>
  <c r="L118" i="3"/>
  <c r="X118" i="3"/>
  <c r="AJ118" i="3"/>
  <c r="N72" i="2"/>
  <c r="N53" i="2"/>
  <c r="U74" i="2"/>
  <c r="U42" i="2"/>
  <c r="X72" i="2"/>
  <c r="X53" i="2"/>
  <c r="B42" i="2"/>
  <c r="B73" i="2"/>
  <c r="N42" i="2"/>
  <c r="N73" i="2"/>
  <c r="Z42" i="2"/>
  <c r="Z73" i="2"/>
  <c r="F50" i="2"/>
  <c r="F54" i="2"/>
  <c r="F75" i="2"/>
  <c r="M24" i="2"/>
  <c r="M70" i="2"/>
  <c r="Y24" i="2"/>
  <c r="Y70" i="2"/>
  <c r="B72" i="2"/>
  <c r="B53" i="2"/>
  <c r="Z53" i="2"/>
  <c r="Z72" i="2"/>
  <c r="C42" i="2"/>
  <c r="C73" i="2"/>
  <c r="O42" i="2"/>
  <c r="O73" i="2"/>
  <c r="AA73" i="2"/>
  <c r="AA42" i="2"/>
  <c r="J73" i="2"/>
  <c r="J42" i="2"/>
  <c r="AF70" i="2"/>
  <c r="AF24" i="2"/>
  <c r="V73" i="2"/>
  <c r="V42" i="2"/>
  <c r="C70" i="2"/>
  <c r="C24" i="2"/>
  <c r="O70" i="2"/>
  <c r="O24" i="2"/>
  <c r="AA70" i="2"/>
  <c r="AA24" i="2"/>
  <c r="E42" i="2"/>
  <c r="E73" i="2"/>
  <c r="Q42" i="2"/>
  <c r="Q73" i="2"/>
  <c r="AC42" i="2"/>
  <c r="AC73" i="2"/>
  <c r="AG74" i="2"/>
  <c r="AG42" i="2"/>
  <c r="P50" i="2"/>
  <c r="P54" i="2"/>
  <c r="P75" i="2"/>
  <c r="T70" i="2"/>
  <c r="T24" i="2"/>
  <c r="AH73" i="2"/>
  <c r="AH42" i="2"/>
  <c r="G42" i="2"/>
  <c r="G73" i="2"/>
  <c r="S42" i="2"/>
  <c r="S73" i="2"/>
  <c r="AE42" i="2"/>
  <c r="AE73" i="2"/>
  <c r="R50" i="2"/>
  <c r="R54" i="2"/>
  <c r="R75" i="2"/>
  <c r="B59" i="2"/>
  <c r="H70" i="2"/>
  <c r="H24" i="2"/>
  <c r="F70" i="2"/>
  <c r="F24" i="2"/>
  <c r="R70" i="2"/>
  <c r="R24" i="2"/>
  <c r="AD70" i="2"/>
  <c r="AD24" i="2"/>
  <c r="L72" i="2"/>
  <c r="L53" i="2"/>
  <c r="AJ72" i="2"/>
  <c r="AJ53" i="2"/>
  <c r="I74" i="2"/>
  <c r="I42" i="2"/>
  <c r="K73" i="2"/>
  <c r="K42" i="2"/>
  <c r="AB50" i="2"/>
  <c r="AB54" i="2"/>
  <c r="AB75" i="2"/>
  <c r="J70" i="2"/>
  <c r="J24" i="2"/>
  <c r="V70" i="2"/>
  <c r="V24" i="2"/>
  <c r="AH70" i="2"/>
  <c r="AH24" i="2"/>
  <c r="L73" i="2"/>
  <c r="L42" i="2"/>
  <c r="X73" i="2"/>
  <c r="X42" i="2"/>
  <c r="AJ73" i="2"/>
  <c r="AJ42" i="2"/>
  <c r="AD50" i="2"/>
  <c r="AD54" i="2"/>
  <c r="AD75" i="2"/>
  <c r="W73" i="2"/>
  <c r="W42" i="2"/>
  <c r="AI73" i="2"/>
  <c r="AI42" i="2"/>
  <c r="K24" i="2"/>
  <c r="K70" i="2"/>
  <c r="W24" i="2"/>
  <c r="W70" i="2"/>
  <c r="AI24" i="2"/>
  <c r="AI70" i="2"/>
  <c r="D42" i="2"/>
  <c r="H42" i="2"/>
  <c r="T42" i="2"/>
  <c r="AF42" i="2"/>
  <c r="E76" i="2"/>
  <c r="Q76" i="2"/>
  <c r="AC76" i="2"/>
  <c r="E24" i="2"/>
  <c r="Q24" i="2"/>
  <c r="AC24" i="2"/>
  <c r="C55" i="2"/>
  <c r="O55" i="2"/>
  <c r="AA55" i="2"/>
  <c r="D73" i="2"/>
  <c r="P73" i="2"/>
  <c r="AB73" i="2"/>
  <c r="G76" i="2"/>
  <c r="S76" i="2"/>
  <c r="AE76" i="2"/>
  <c r="B70" i="2"/>
  <c r="N70" i="2"/>
  <c r="Z70" i="2"/>
  <c r="D72" i="2"/>
  <c r="P72" i="2"/>
  <c r="AB72" i="2"/>
  <c r="H76" i="2"/>
  <c r="T76" i="2"/>
  <c r="AF76" i="2"/>
  <c r="F73" i="2"/>
  <c r="R73" i="2"/>
  <c r="AD73" i="2"/>
  <c r="B417" i="2"/>
  <c r="M42" i="2"/>
  <c r="Y42" i="2"/>
  <c r="J76" i="2"/>
  <c r="V76" i="2"/>
  <c r="AH76" i="2"/>
  <c r="I24" i="2"/>
  <c r="U24" i="2"/>
  <c r="AG24" i="2"/>
  <c r="K76" i="2"/>
  <c r="W76" i="2"/>
  <c r="AI76" i="2"/>
  <c r="J42" i="1"/>
  <c r="J50" i="1" s="1"/>
  <c r="V42" i="1"/>
  <c r="V50" i="1" s="1"/>
  <c r="AH42" i="1"/>
  <c r="AH50" i="1" s="1"/>
  <c r="AT42" i="1"/>
  <c r="AT50" i="1" s="1"/>
  <c r="BF42" i="1"/>
  <c r="BF50" i="1" s="1"/>
  <c r="BR42" i="1"/>
  <c r="BR50" i="1" s="1"/>
  <c r="W42" i="1"/>
  <c r="W50" i="1" s="1"/>
  <c r="AI42" i="1"/>
  <c r="AI50" i="1" s="1"/>
  <c r="AU42" i="1"/>
  <c r="AU50" i="1" s="1"/>
  <c r="BG42" i="1"/>
  <c r="BG50" i="1" s="1"/>
  <c r="BS42" i="1"/>
  <c r="BS50" i="1" s="1"/>
  <c r="B42" i="1"/>
  <c r="B50" i="1" s="1"/>
  <c r="N42" i="1"/>
  <c r="N50" i="1" s="1"/>
  <c r="Z42" i="1"/>
  <c r="Z50" i="1" s="1"/>
  <c r="AL42" i="1"/>
  <c r="AL50" i="1" s="1"/>
  <c r="AX42" i="1"/>
  <c r="AX50" i="1" s="1"/>
  <c r="BJ42" i="1"/>
  <c r="BJ50" i="1" s="1"/>
  <c r="B121" i="3" l="1"/>
  <c r="W184" i="3"/>
  <c r="W185" i="3" s="1"/>
  <c r="W15" i="3"/>
  <c r="W17" i="3" s="1"/>
  <c r="W119" i="3" s="1"/>
  <c r="W118" i="3"/>
  <c r="B122" i="3"/>
  <c r="AI184" i="3"/>
  <c r="AI185" i="3" s="1"/>
  <c r="AI15" i="3"/>
  <c r="AI17" i="3" s="1"/>
  <c r="AI119" i="3" s="1"/>
  <c r="AI118" i="3"/>
  <c r="K184" i="3"/>
  <c r="K185" i="3" s="1"/>
  <c r="K15" i="3"/>
  <c r="K17" i="3" s="1"/>
  <c r="K119" i="3" s="1"/>
  <c r="K118" i="3"/>
  <c r="U53" i="2"/>
  <c r="U72" i="2"/>
  <c r="V53" i="2"/>
  <c r="V72" i="2"/>
  <c r="H50" i="2"/>
  <c r="H54" i="2"/>
  <c r="H75" i="2"/>
  <c r="U50" i="2"/>
  <c r="U54" i="2"/>
  <c r="U75" i="2"/>
  <c r="Y75" i="2"/>
  <c r="Y54" i="2"/>
  <c r="Y50" i="2"/>
  <c r="AC53" i="2"/>
  <c r="AC72" i="2"/>
  <c r="R53" i="2"/>
  <c r="R72" i="2"/>
  <c r="C75" i="2"/>
  <c r="C50" i="2"/>
  <c r="C54" i="2"/>
  <c r="AG53" i="2"/>
  <c r="AG72" i="2"/>
  <c r="E50" i="2"/>
  <c r="E54" i="2"/>
  <c r="E75" i="2"/>
  <c r="AA75" i="2"/>
  <c r="AA50" i="2"/>
  <c r="AA54" i="2"/>
  <c r="I53" i="2"/>
  <c r="I72" i="2"/>
  <c r="M75" i="2"/>
  <c r="M54" i="2"/>
  <c r="M50" i="2"/>
  <c r="W72" i="2"/>
  <c r="W53" i="2"/>
  <c r="S50" i="2"/>
  <c r="S54" i="2"/>
  <c r="S75" i="2"/>
  <c r="E53" i="2"/>
  <c r="E72" i="2"/>
  <c r="K54" i="2"/>
  <c r="K75" i="2"/>
  <c r="K50" i="2"/>
  <c r="F53" i="2"/>
  <c r="F72" i="2"/>
  <c r="AC50" i="2"/>
  <c r="AC54" i="2"/>
  <c r="AC75" i="2"/>
  <c r="K72" i="2"/>
  <c r="K53" i="2"/>
  <c r="L75" i="2"/>
  <c r="L50" i="2"/>
  <c r="L54" i="2"/>
  <c r="G50" i="2"/>
  <c r="G54" i="2"/>
  <c r="G75" i="2"/>
  <c r="AF53" i="2"/>
  <c r="AF72" i="2"/>
  <c r="N75" i="2"/>
  <c r="N50" i="2"/>
  <c r="N54" i="2"/>
  <c r="W54" i="2"/>
  <c r="W75" i="2"/>
  <c r="W50" i="2"/>
  <c r="V54" i="2"/>
  <c r="V75" i="2"/>
  <c r="V50" i="2"/>
  <c r="AI54" i="2"/>
  <c r="AI75" i="2"/>
  <c r="AI50" i="2"/>
  <c r="I50" i="2"/>
  <c r="I54" i="2"/>
  <c r="I75" i="2"/>
  <c r="H53" i="2"/>
  <c r="H72" i="2"/>
  <c r="AH54" i="2"/>
  <c r="AH75" i="2"/>
  <c r="AH50" i="2"/>
  <c r="Q50" i="2"/>
  <c r="Q54" i="2"/>
  <c r="Q75" i="2"/>
  <c r="Y53" i="2"/>
  <c r="Y72" i="2"/>
  <c r="Q53" i="2"/>
  <c r="Q72" i="2"/>
  <c r="X75" i="2"/>
  <c r="X50" i="2"/>
  <c r="X54" i="2"/>
  <c r="Z75" i="2"/>
  <c r="Z50" i="2"/>
  <c r="Z54" i="2"/>
  <c r="AH53" i="2"/>
  <c r="AH72" i="2"/>
  <c r="J54" i="2"/>
  <c r="J75" i="2"/>
  <c r="J50" i="2"/>
  <c r="B75" i="2"/>
  <c r="B50" i="2"/>
  <c r="B54" i="2"/>
  <c r="AF50" i="2"/>
  <c r="AF54" i="2"/>
  <c r="AF75" i="2"/>
  <c r="T53" i="2"/>
  <c r="T72" i="2"/>
  <c r="T50" i="2"/>
  <c r="T54" i="2"/>
  <c r="T75" i="2"/>
  <c r="AA53" i="2"/>
  <c r="AA72" i="2"/>
  <c r="M53" i="2"/>
  <c r="M72" i="2"/>
  <c r="D50" i="2"/>
  <c r="D54" i="2"/>
  <c r="D75" i="2"/>
  <c r="J53" i="2"/>
  <c r="J72" i="2"/>
  <c r="O53" i="2"/>
  <c r="O72" i="2"/>
  <c r="AD53" i="2"/>
  <c r="AD72" i="2"/>
  <c r="O75" i="2"/>
  <c r="O50" i="2"/>
  <c r="O54" i="2"/>
  <c r="AI72" i="2"/>
  <c r="AI53" i="2"/>
  <c r="AJ75" i="2"/>
  <c r="AJ50" i="2"/>
  <c r="AJ54" i="2"/>
  <c r="AE50" i="2"/>
  <c r="AE54" i="2"/>
  <c r="AE75" i="2"/>
  <c r="AG50" i="2"/>
  <c r="AG54" i="2"/>
  <c r="AG75" i="2"/>
  <c r="C53" i="2"/>
  <c r="B57" i="2" s="1"/>
  <c r="C72" i="2"/>
  <c r="B20" i="3" l="1"/>
  <c r="B58" i="2"/>
</calcChain>
</file>

<file path=xl/sharedStrings.xml><?xml version="1.0" encoding="utf-8"?>
<sst xmlns="http://schemas.openxmlformats.org/spreadsheetml/2006/main" count="1451" uniqueCount="247">
  <si>
    <t>G4511 - Comercio de vehículos automotores nuevos</t>
  </si>
  <si>
    <t>AUTOSUPERIOR S.A.S</t>
  </si>
  <si>
    <t>KENWORTH D ELA MONTAÑA S.A.S.</t>
  </si>
  <si>
    <t>AUTOMOTORA S.A.S</t>
  </si>
  <si>
    <t>COLYONG S.A.</t>
  </si>
  <si>
    <t>MARCALI S.A.</t>
  </si>
  <si>
    <t>MOTORES Y MÁQUINAS S.A. "MOTORYSA"</t>
  </si>
  <si>
    <t>MARACALI INTERNACIONAL S.A</t>
  </si>
  <si>
    <t>MARKIA S A</t>
  </si>
  <si>
    <t>DAIMLER COLOMBIA SA</t>
  </si>
  <si>
    <t>SSANGYONG MOTOR COLOMBIA S.A. EN REORGANIZACION</t>
  </si>
  <si>
    <t>VEHICULOS DEL CAMINO S.A.S</t>
  </si>
  <si>
    <t>AUTOMOTORES COMAGRO S.A</t>
  </si>
  <si>
    <t>AUTOGALIAS SAS</t>
  </si>
  <si>
    <t>METROKIA S.A.</t>
  </si>
  <si>
    <t>CHINA AUTOMOTRIZ S.A EN REORGANIZACION</t>
  </si>
  <si>
    <t>INDUSTRIAS IVOR S.A. CASA INGLESA</t>
  </si>
  <si>
    <t>PARRA ARANGO Y CIA S.A.</t>
  </si>
  <si>
    <t>MOTORES DEL VALLE "MOTOVALLE" S.A.S. MOTORES DEL VALLE "MOTOVALLE" S.A.S.</t>
  </si>
  <si>
    <t>PROMOTORES DEL ORIENTE SA</t>
  </si>
  <si>
    <t>AUTOMOTORES COMERCIALES AUTOCOM S A</t>
  </si>
  <si>
    <t>VAS COLOMBIA S.A.</t>
  </si>
  <si>
    <t>SKBERGÉ COLOMBIA S.A.S.</t>
  </si>
  <si>
    <t>AUTOMOTRIZ ESCANDINAVA S.A.S.</t>
  </si>
  <si>
    <t>VOLVO GROUP COLOMBIA S.A.S.</t>
  </si>
  <si>
    <t>DERCO COLOMBIA SAS</t>
  </si>
  <si>
    <t>SCANIA COLOMBIA S.A.S</t>
  </si>
  <si>
    <t>DISTRIBUIDORA LOS AUTOS DE COLOMBIA SAS</t>
  </si>
  <si>
    <t>ITALGAMA SAS</t>
  </si>
  <si>
    <t>AUTOLUX SAS</t>
  </si>
  <si>
    <t>MAZDA DE COLOMBIA S.A.S</t>
  </si>
  <si>
    <t>AUTOMOTORES TOYOTA COLOMBIA S.A.S</t>
  </si>
  <si>
    <t>NEOHYUNDAI S.A.S.</t>
  </si>
  <si>
    <t>AUTOMOTORES FRANCIA S.A.S.</t>
  </si>
  <si>
    <t>AUTOKOREANA SAS</t>
  </si>
  <si>
    <t>JAGUAR LAND ROVER COLOMBIA S.A.S.</t>
  </si>
  <si>
    <t>Periodo Actual</t>
  </si>
  <si>
    <t>Periodo Anterior</t>
  </si>
  <si>
    <t>Efectivo y equivalentes al efectivo</t>
  </si>
  <si>
    <t>Cuentas comerciales por cobrar y otras cuentas por cobrar corrientes</t>
  </si>
  <si>
    <t>Inventarios corrientes</t>
  </si>
  <si>
    <t>Activos por impuestos corrientes, corriente</t>
  </si>
  <si>
    <t>Otros activos financieros corrientes</t>
  </si>
  <si>
    <t>Otros activos no financieros corrientes</t>
  </si>
  <si>
    <t>Activos corrientes distintos al efectivo pignorados</t>
  </si>
  <si>
    <t>Total activos corrientes</t>
  </si>
  <si>
    <t>Activos no corrientes mantenidos para la venta</t>
  </si>
  <si>
    <t>Activos corrientes totales</t>
  </si>
  <si>
    <t>Propiedad de inversión</t>
  </si>
  <si>
    <t>Propiedades, planta y equipo</t>
  </si>
  <si>
    <t>Plusvalía</t>
  </si>
  <si>
    <t>Activos intangibles distintos de la plusvalía</t>
  </si>
  <si>
    <t>Cuentas comerciales por cobrar no corrientes</t>
  </si>
  <si>
    <t>Inventarios no corrientes</t>
  </si>
  <si>
    <t>Activos por impuestos diferidos</t>
  </si>
  <si>
    <t>Activos por impuestos corrientes, no corriente</t>
  </si>
  <si>
    <t>Otros activos financieros no corrientes</t>
  </si>
  <si>
    <t>Otros activos no financieros no corrientes</t>
  </si>
  <si>
    <t>Total de activos no corrientes</t>
  </si>
  <si>
    <t>Total de activos</t>
  </si>
  <si>
    <t>Provisiones corrientes por beneficios a los empleados</t>
  </si>
  <si>
    <t>Otras provisiones corrientes</t>
  </si>
  <si>
    <t>Total provisiones corrientes</t>
  </si>
  <si>
    <t>Cuentas por pagar comerciales y otras cuentas por pagar</t>
  </si>
  <si>
    <t>Pasivos por impuestos corrientes, corriente</t>
  </si>
  <si>
    <t>Otros pasivos financieros corrientes</t>
  </si>
  <si>
    <t>Otros pasivos no financieros corrientes</t>
  </si>
  <si>
    <t>Pasivos corrientes totales</t>
  </si>
  <si>
    <t>Provisiones no corrientes por beneficios a los empleados</t>
  </si>
  <si>
    <t>Otras provisiones no corrientes</t>
  </si>
  <si>
    <t>Total provisiones no corrientes</t>
  </si>
  <si>
    <t>Cuentas comerciales por pagar y otras cuentas por pagar no corrientes</t>
  </si>
  <si>
    <t>Pasivo por impuestos diferidos</t>
  </si>
  <si>
    <t>Pasivos por impuestos corrientes, no corriente</t>
  </si>
  <si>
    <t>Otros pasivos financieros no corrientes</t>
  </si>
  <si>
    <t>Otros pasivos no financieros no corrientes</t>
  </si>
  <si>
    <t>Total de pasivos no corrientes</t>
  </si>
  <si>
    <t>Total pasivos</t>
  </si>
  <si>
    <t>Capital emitido</t>
  </si>
  <si>
    <t>Prima de emisión</t>
  </si>
  <si>
    <t>Otras participaciones en el patrimonio</t>
  </si>
  <si>
    <t>Superavit por revaluación</t>
  </si>
  <si>
    <t>Otras reservas</t>
  </si>
  <si>
    <t>Ganancias acumuladas</t>
  </si>
  <si>
    <t>Patrimonio total</t>
  </si>
  <si>
    <t>Total de patrimonio y pasivos</t>
  </si>
  <si>
    <t>Ingresos operacionales</t>
  </si>
  <si>
    <t>Costo de ventas</t>
  </si>
  <si>
    <t>Utilidad bruta</t>
  </si>
  <si>
    <t>Otros ingresos</t>
  </si>
  <si>
    <t>Gastos de ventas</t>
  </si>
  <si>
    <t>Gastos de administración</t>
  </si>
  <si>
    <t>Otros gastos</t>
  </si>
  <si>
    <t>Otras ganancias (pérdidas)</t>
  </si>
  <si>
    <t>Utilidad operacional</t>
  </si>
  <si>
    <t>Ingresos financieros</t>
  </si>
  <si>
    <t>Costos financieros</t>
  </si>
  <si>
    <t xml:space="preserve">Ganancias (pérdidas) que surgen de diferencias entre el costo amortizado anterior y el valor razonable de activos financieros </t>
  </si>
  <si>
    <t>Utilidad antes de impuestos</t>
  </si>
  <si>
    <t>Ingreso (gasto) por impuestos</t>
  </si>
  <si>
    <t>Utilidad neta</t>
  </si>
  <si>
    <t>Razón social de la sociedad</t>
  </si>
  <si>
    <t>(+/-) Ganancia (pérdida)</t>
  </si>
  <si>
    <t>(+/-) Ajustes por gastos por impuestos a las ganancias</t>
  </si>
  <si>
    <t>( + ) Ajustes por gastos de depreciación y amortización</t>
  </si>
  <si>
    <t>(+/-) Ajustes por deterioro de valor (reversiones de pérdidas por deterioro de valor) reconocidas en el resultado del periodo</t>
  </si>
  <si>
    <t>(+) Ajustes por provisiones</t>
  </si>
  <si>
    <t>(+) Ajustes por costos financieros</t>
  </si>
  <si>
    <t>(+/-) Ajustes por pérdidas (ganancias) de moneda extranjera no realizadas</t>
  </si>
  <si>
    <t>(+) Ajustes por pérdidas (ganancias) del valor razonable</t>
  </si>
  <si>
    <t>(-) Ajustes por ganancias no distribuidas de asociadas</t>
  </si>
  <si>
    <t>(+/-) Ajustes por pérdidas (ganancias) por la disposición de activos no corrientes</t>
  </si>
  <si>
    <t>(+/-) Otros ajustes para conciliar la ganancia (pérdida)</t>
  </si>
  <si>
    <t>Total ajustes para conciliar la ganancia (pérdida)</t>
  </si>
  <si>
    <t>(+/-) Ajustes por disminuciones (incrementos) en los inventarios</t>
  </si>
  <si>
    <t>(+/-) Ajustes por la disminución (incremento) de cuentas por cobrar de origen comercial</t>
  </si>
  <si>
    <t>(+/-) Ajustes por disminuciones (incrementos) en otras cuentas por cobrar derivadas de las actividades de operación</t>
  </si>
  <si>
    <t>(+/-) Ajustes por el incremento (disminución) de cuentas por pagar de origen comercial</t>
  </si>
  <si>
    <t>(+/-) Ajustes por incrementos (disminuciones) en otras cuentas por pagar derivadas de las actividades de operación</t>
  </si>
  <si>
    <t>(+/-) Otras entradas (salidas) de efectivo</t>
  </si>
  <si>
    <t>Flujos de efectivo netos procedentes de (utilizados en) actividades de operación</t>
  </si>
  <si>
    <t>(+) Flujos de efectivo procedentes de la pérdida de control de subsidiarias u otros negocios</t>
  </si>
  <si>
    <t>(+) Otros cobros por la venta de patrimonio o instrumentos de deuda de otras entidades</t>
  </si>
  <si>
    <t>(-) Otros pagos para adquirir patrimonio o instrumentos de deuda de otras entidades</t>
  </si>
  <si>
    <t>(+) Otros cobros por la venta de participaciones en negocios conjuntos</t>
  </si>
  <si>
    <t>(+) Importes procedentes de la venta de propiedades, planta y equipo</t>
  </si>
  <si>
    <t>(-) Compras de propiedades, planta y equipo</t>
  </si>
  <si>
    <t>(+) Importes procedentes de ventas de activos intangibles</t>
  </si>
  <si>
    <t>(-) Compras de activos intangibles</t>
  </si>
  <si>
    <t>(+) Recursos por ventas de otros activos a largo plazo</t>
  </si>
  <si>
    <t>(-) Compras de otros activos a largo plazo</t>
  </si>
  <si>
    <t>(+) Importes procedentes de subvenciones del gobierno</t>
  </si>
  <si>
    <t>(-) Anticipos de efectivo y préstamos concedidos a terceros</t>
  </si>
  <si>
    <t>(+) Cobros procedentes del reembolso de anticipos  y préstamos concedidos a terceros</t>
  </si>
  <si>
    <t>(-) Pagos derivados de contratos de futuro, a término, de opciones y de permuta financiera</t>
  </si>
  <si>
    <t>(+) Cobros procedentes de contratos de futuro, a término, de opciones y de permuta financiera</t>
  </si>
  <si>
    <t>(+) Dividendos recibidos</t>
  </si>
  <si>
    <t>(+) Intereses recibidos</t>
  </si>
  <si>
    <t>Flujos de efectivo netos procedentes de (utilizados en) actividades de inversión</t>
  </si>
  <si>
    <t>(+) Importes procedentes de aumento de capital y/o recolocación de acciones</t>
  </si>
  <si>
    <t>(-) Disminución de capital social y/o readquisición de acciones</t>
  </si>
  <si>
    <t>(-) Pagos por otras participaciones en el patrimonio</t>
  </si>
  <si>
    <t>(+) Importe procedente del aumento prima por emisión</t>
  </si>
  <si>
    <t>(-) Disminución de prima por emisión</t>
  </si>
  <si>
    <t>(+) Importes procedentes de préstamos</t>
  </si>
  <si>
    <t>(-) Reembolsos de préstamos</t>
  </si>
  <si>
    <t>(-) Pagos de pasivos por arrendamientos financieros</t>
  </si>
  <si>
    <t>(-) Dividendos pagados</t>
  </si>
  <si>
    <t>(-) Intereses pagados</t>
  </si>
  <si>
    <t>Flujos de efectivo netos procedentes de (utilizados en) actividades de financiación</t>
  </si>
  <si>
    <t>Incremento (disminución) neto de efectivo y equivalentes al efectivo, antes del efecto de los cambios en la tasa de cambio</t>
  </si>
  <si>
    <t>(+/-) Efectos de la variación en la tasa de cambio sobre el efectivo y equivalentes al efectivo</t>
  </si>
  <si>
    <t>Incremento (disminución) neto de efectivo y equivalentes al efectivo</t>
  </si>
  <si>
    <t>Efectivo y equivalentes al efectivo al principio del periodo</t>
  </si>
  <si>
    <t>Efectivo y equivalentes al efectivo al final del periodo</t>
  </si>
  <si>
    <t>Activos Totales</t>
  </si>
  <si>
    <t>Pasivos totales</t>
  </si>
  <si>
    <t>Patrimonio</t>
  </si>
  <si>
    <t>Activos</t>
  </si>
  <si>
    <t>Pasivos</t>
  </si>
  <si>
    <t>Activos no corrientes totales</t>
  </si>
  <si>
    <t>Pasivos no corrientes totales</t>
  </si>
  <si>
    <t>SCANIA</t>
  </si>
  <si>
    <t>METROKIA</t>
  </si>
  <si>
    <t>MAZDA</t>
  </si>
  <si>
    <t>AUTOMOTORES TOYOTA</t>
  </si>
  <si>
    <t>DERCO</t>
  </si>
  <si>
    <t>KENWORTH DE LA MONTAÑA</t>
  </si>
  <si>
    <t>DAIMLER</t>
  </si>
  <si>
    <t>NEOHYUNDAI</t>
  </si>
  <si>
    <t>VOLVO GROUP</t>
  </si>
  <si>
    <t>MOTORES DEL VALLE</t>
  </si>
  <si>
    <t>Otros Activos</t>
  </si>
  <si>
    <t>Otros activos no financieros</t>
  </si>
  <si>
    <t>Otros activos financieros</t>
  </si>
  <si>
    <t>Activos impuestos</t>
  </si>
  <si>
    <t>Inventarios</t>
  </si>
  <si>
    <t>CxC</t>
  </si>
  <si>
    <t>Disponible</t>
  </si>
  <si>
    <t>Otros activos</t>
  </si>
  <si>
    <t>Activos impuestos diferidos</t>
  </si>
  <si>
    <t>CxC no corrientes</t>
  </si>
  <si>
    <t>Activos intangibles</t>
  </si>
  <si>
    <t>Otros pasivos no financieros</t>
  </si>
  <si>
    <t>Otros pasivos financieros</t>
  </si>
  <si>
    <t>Pasivos impuestos</t>
  </si>
  <si>
    <t>CxP</t>
  </si>
  <si>
    <t>Otras provisiones</t>
  </si>
  <si>
    <t>Provisiones beneficios a los empleados</t>
  </si>
  <si>
    <t>Pasivo impuestos diferidos</t>
  </si>
  <si>
    <t>Utilidades retenidas</t>
  </si>
  <si>
    <t>Superavit</t>
  </si>
  <si>
    <t>Otras participaciones</t>
  </si>
  <si>
    <t>Capital de trabajo</t>
  </si>
  <si>
    <t>Activos Fijos (AF)</t>
  </si>
  <si>
    <t>Deuda corto plazo</t>
  </si>
  <si>
    <t>Deuda largo plazo</t>
  </si>
  <si>
    <t>KTNO</t>
  </si>
  <si>
    <t>AF</t>
  </si>
  <si>
    <t>SUMA</t>
  </si>
  <si>
    <t>KTNO+AF</t>
  </si>
  <si>
    <t>Deuda CP</t>
  </si>
  <si>
    <t>Deuda LP</t>
  </si>
  <si>
    <t>Deuda total</t>
  </si>
  <si>
    <t>Ingresos de actividades ordinarias</t>
  </si>
  <si>
    <t>Utilidad neta (industria)</t>
  </si>
  <si>
    <t>Ingresos operacionales (industria)</t>
  </si>
  <si>
    <t>Costos de ventas (industria)</t>
  </si>
  <si>
    <t>Gastos de operación (industria)</t>
  </si>
  <si>
    <t>% ventas</t>
  </si>
  <si>
    <t>Acumulado</t>
  </si>
  <si>
    <t>VEHICULOS DEL CAMINO</t>
  </si>
  <si>
    <t>Otros</t>
  </si>
  <si>
    <t>Ganancias (pérdidas) otros</t>
  </si>
  <si>
    <t>Margen Bruto</t>
  </si>
  <si>
    <t>Margen Operacional</t>
  </si>
  <si>
    <t>Margen Neto</t>
  </si>
  <si>
    <t>Promedio margen bruto</t>
  </si>
  <si>
    <t>Promedio margen operacional</t>
  </si>
  <si>
    <t>Promedio margen neto</t>
  </si>
  <si>
    <t>Prom. sin VAS</t>
  </si>
  <si>
    <t>VAS</t>
  </si>
  <si>
    <t>ITALGAMA</t>
  </si>
  <si>
    <t>JAGUAR LAND ROVER</t>
  </si>
  <si>
    <t>DISTRIBUIDORA LOS AUTOS</t>
  </si>
  <si>
    <t>SSANGYONG</t>
  </si>
  <si>
    <t>CHINA AUTOMOTRIZ</t>
  </si>
  <si>
    <t>INDUSTRIAS IVOR</t>
  </si>
  <si>
    <t>MARCALI</t>
  </si>
  <si>
    <t>MOTORES Y MÁQUINAS</t>
  </si>
  <si>
    <t>AUTOMOTORA</t>
  </si>
  <si>
    <t>MARACALI INTERNACIONAL</t>
  </si>
  <si>
    <t>AUTOMOTORES COMERCIALES AUTOCOM</t>
  </si>
  <si>
    <t>PARRA ARANGO</t>
  </si>
  <si>
    <t>AUTOMOTRIZ ESCANDINAVA</t>
  </si>
  <si>
    <t>AUTOGALIAS</t>
  </si>
  <si>
    <t>AUTOSUPERIOR</t>
  </si>
  <si>
    <t>AUTOMOTORES FRANCIA</t>
  </si>
  <si>
    <t>PROMOTORES DEL ORIENTE</t>
  </si>
  <si>
    <t>AUTOKOREANA</t>
  </si>
  <si>
    <t>SKBERGÉ</t>
  </si>
  <si>
    <t>AUTOLUX</t>
  </si>
  <si>
    <t>EBITDA</t>
  </si>
  <si>
    <t>Margen EBITDA</t>
  </si>
  <si>
    <t>Prom. EBITDA sin VAS</t>
  </si>
  <si>
    <t>AUTOMOTORES COMAGRO</t>
  </si>
  <si>
    <t>MARKIA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</si>
</sst>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\ #,##0;[Red]\-&quot;$&quot;\ #,##0"/>
    <numFmt numFmtId="164" formatCode="_(* #,##0.00_);_(* \(#,##0.00\);_(* &quot;-&quot;??_);_(@_)"/>
    <numFmt numFmtId="165" formatCode="_(* #,##0_);_(* \(#,##0\);_(* &quot;-&quot;??_);_(@_)"/>
    <numFmt numFmtId="166" formatCode="0.0%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indexed="8"/>
      <name val="Arial"/>
      <family val="2"/>
    </font>
    <font>
      <sz val="12"/>
      <name val="Franklin Gothic Book"/>
      <family val="2"/>
    </font>
    <font>
      <b/>
      <sz val="12"/>
      <name val="Franklin Gothic Book"/>
      <family val="2"/>
    </font>
    <font>
      <sz val="12"/>
      <color theme="9" tint="-0.499984740745262"/>
      <name val="Franklin Gothic Book"/>
      <family val="2"/>
    </font>
    <font>
      <b/>
      <sz val="12"/>
      <color theme="1"/>
      <name val="Franklin Gothic Book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2" fillId="0" borderId="0" applyFont="0" applyFill="0" applyBorder="0" applyAlignment="0" applyProtection="0"/>
  </cellStyleXfs>
  <cellXfs count="17">
    <xf numFmtId="0" fontId="0" fillId="0" borderId="0" xfId="0"/>
    <xf numFmtId="165" fontId="3" fillId="0" borderId="0" xfId="2" applyNumberFormat="1" applyFont="1" applyBorder="1" applyAlignment="1">
      <alignment vertical="center"/>
    </xf>
    <xf numFmtId="165" fontId="4" fillId="0" borderId="1" xfId="2" applyNumberFormat="1" applyFont="1" applyBorder="1" applyAlignment="1">
      <alignment horizontal="center" vertical="center"/>
    </xf>
    <xf numFmtId="165" fontId="4" fillId="0" borderId="2" xfId="2" applyNumberFormat="1" applyFont="1" applyBorder="1" applyAlignment="1">
      <alignment horizontal="center" vertical="center"/>
    </xf>
    <xf numFmtId="165" fontId="4" fillId="0" borderId="1" xfId="2" applyNumberFormat="1" applyFont="1" applyBorder="1" applyAlignment="1">
      <alignment vertical="center"/>
    </xf>
    <xf numFmtId="6" fontId="5" fillId="2" borderId="1" xfId="0" applyNumberFormat="1" applyFont="1" applyFill="1" applyBorder="1" applyAlignment="1">
      <alignment horizontal="center" vertical="center"/>
    </xf>
    <xf numFmtId="6" fontId="6" fillId="0" borderId="3" xfId="0" applyNumberFormat="1" applyFont="1" applyBorder="1" applyAlignment="1">
      <alignment horizontal="center" vertical="center"/>
    </xf>
    <xf numFmtId="165" fontId="4" fillId="0" borderId="0" xfId="2" applyNumberFormat="1" applyFont="1" applyBorder="1" applyAlignment="1">
      <alignment vertical="center"/>
    </xf>
    <xf numFmtId="165" fontId="4" fillId="0" borderId="0" xfId="2" applyNumberFormat="1" applyFont="1" applyFill="1" applyBorder="1" applyAlignment="1">
      <alignment vertical="center"/>
    </xf>
    <xf numFmtId="6" fontId="5" fillId="2" borderId="0" xfId="0" applyNumberFormat="1" applyFont="1" applyFill="1" applyAlignment="1">
      <alignment horizontal="center" vertical="center"/>
    </xf>
    <xf numFmtId="165" fontId="4" fillId="0" borderId="1" xfId="2" applyNumberFormat="1" applyFont="1" applyBorder="1" applyAlignment="1">
      <alignment horizontal="center" vertical="center"/>
    </xf>
    <xf numFmtId="6" fontId="6" fillId="0" borderId="0" xfId="0" applyNumberFormat="1" applyFont="1" applyAlignment="1">
      <alignment horizontal="center" vertical="center"/>
    </xf>
    <xf numFmtId="165" fontId="4" fillId="0" borderId="1" xfId="2" applyNumberFormat="1" applyFont="1" applyFill="1" applyBorder="1" applyAlignment="1">
      <alignment horizontal="center" vertical="center"/>
    </xf>
    <xf numFmtId="9" fontId="5" fillId="2" borderId="1" xfId="1" applyFont="1" applyFill="1" applyBorder="1" applyAlignment="1">
      <alignment horizontal="center" vertical="center"/>
    </xf>
    <xf numFmtId="6" fontId="0" fillId="0" borderId="0" xfId="0" applyNumberFormat="1"/>
    <xf numFmtId="166" fontId="0" fillId="0" borderId="0" xfId="1" applyNumberFormat="1" applyFont="1" applyAlignment="1">
      <alignment horizontal="center" vertical="center"/>
    </xf>
    <xf numFmtId="165" fontId="4" fillId="0" borderId="0" xfId="2" applyNumberFormat="1" applyFont="1" applyBorder="1" applyAlignment="1">
      <alignment horizontal="center" vertical="center"/>
    </xf>
  </cellXfs>
  <cellStyles count="3">
    <cellStyle name="Comma 28" xfId="2" xr:uid="{7BCD7527-6281-4AA0-86D3-04F2C1E27EA4}"/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r>
              <a:rPr lang="es-CO">
                <a:solidFill>
                  <a:schemeClr val="tx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BG de las 10 empresas con mayor</a:t>
            </a:r>
            <a:r>
              <a:rPr lang="es-CO" baseline="0">
                <a:solidFill>
                  <a:schemeClr val="tx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 Activos totales</a:t>
            </a:r>
            <a:endParaRPr lang="es-CO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'Concesionarios análisis BG'!$B$85</c:f>
              <c:strCache>
                <c:ptCount val="1"/>
                <c:pt idx="0">
                  <c:v> Activos Totales </c:v>
                </c:pt>
              </c:strCache>
            </c:strRef>
          </c:tx>
          <c:spPr>
            <a:solidFill>
              <a:srgbClr val="D5D5D5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'Concesionarios análisis BG'!$A$86:$A$95</c:f>
              <c:strCache>
                <c:ptCount val="10"/>
                <c:pt idx="0">
                  <c:v> SCANIA </c:v>
                </c:pt>
                <c:pt idx="1">
                  <c:v> METROKIA </c:v>
                </c:pt>
                <c:pt idx="2">
                  <c:v> MAZDA </c:v>
                </c:pt>
                <c:pt idx="3">
                  <c:v> AUTOMOTORES TOYOTA </c:v>
                </c:pt>
                <c:pt idx="4">
                  <c:v> DERCO </c:v>
                </c:pt>
                <c:pt idx="5">
                  <c:v> KENWORTH DE LA MONTAÑA </c:v>
                </c:pt>
                <c:pt idx="6">
                  <c:v> DAIMLER </c:v>
                </c:pt>
                <c:pt idx="7">
                  <c:v> NEOHYUNDAI </c:v>
                </c:pt>
                <c:pt idx="8">
                  <c:v> VOLVO GROUP </c:v>
                </c:pt>
                <c:pt idx="9">
                  <c:v> MOTORES DEL VALLE </c:v>
                </c:pt>
              </c:strCache>
            </c:strRef>
          </c:cat>
          <c:val>
            <c:numRef>
              <c:f>'Concesionarios análisis BG'!$B$86:$B$95</c:f>
              <c:numCache>
                <c:formatCode>"$"#,##0_);[Red]\("$"#,##0\)</c:formatCode>
                <c:ptCount val="10"/>
                <c:pt idx="0">
                  <c:v>966093707</c:v>
                </c:pt>
                <c:pt idx="1">
                  <c:v>519441347</c:v>
                </c:pt>
                <c:pt idx="2">
                  <c:v>355145322</c:v>
                </c:pt>
                <c:pt idx="3">
                  <c:v>349661516</c:v>
                </c:pt>
                <c:pt idx="4">
                  <c:v>347234390</c:v>
                </c:pt>
                <c:pt idx="5">
                  <c:v>343506133</c:v>
                </c:pt>
                <c:pt idx="6">
                  <c:v>340965965</c:v>
                </c:pt>
                <c:pt idx="7">
                  <c:v>315996085</c:v>
                </c:pt>
                <c:pt idx="8">
                  <c:v>177266946</c:v>
                </c:pt>
                <c:pt idx="9">
                  <c:v>129783824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2B-406F-95E7-3A976C23199A}"/>
            </c:ext>
          </c:extLst>
        </c:ser>
        <c:ser>
          <c:idx val="1"/>
          <c:order val="1"/>
          <c:tx>
            <c:strRef>
              <c:f>'Concesionarios análisis BG'!$C$85</c:f>
              <c:strCache>
                <c:ptCount val="1"/>
                <c:pt idx="0">
                  <c:v> Pasivos totales </c:v>
                </c:pt>
              </c:strCache>
            </c:strRef>
          </c:tx>
          <c:spPr>
            <a:solidFill>
              <a:srgbClr val="BFD8D2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'Concesionarios análisis BG'!$A$86:$A$95</c:f>
              <c:strCache>
                <c:ptCount val="10"/>
                <c:pt idx="0">
                  <c:v> SCANIA </c:v>
                </c:pt>
                <c:pt idx="1">
                  <c:v> METROKIA </c:v>
                </c:pt>
                <c:pt idx="2">
                  <c:v> MAZDA </c:v>
                </c:pt>
                <c:pt idx="3">
                  <c:v> AUTOMOTORES TOYOTA </c:v>
                </c:pt>
                <c:pt idx="4">
                  <c:v> DERCO </c:v>
                </c:pt>
                <c:pt idx="5">
                  <c:v> KENWORTH DE LA MONTAÑA </c:v>
                </c:pt>
                <c:pt idx="6">
                  <c:v> DAIMLER </c:v>
                </c:pt>
                <c:pt idx="7">
                  <c:v> NEOHYUNDAI </c:v>
                </c:pt>
                <c:pt idx="8">
                  <c:v> VOLVO GROUP </c:v>
                </c:pt>
                <c:pt idx="9">
                  <c:v> MOTORES DEL VALLE </c:v>
                </c:pt>
              </c:strCache>
            </c:strRef>
          </c:cat>
          <c:val>
            <c:numRef>
              <c:f>'Concesionarios análisis BG'!$C$86:$C$95</c:f>
              <c:numCache>
                <c:formatCode>"$"#,##0_);[Red]\("$"#,##0\)</c:formatCode>
                <c:ptCount val="10"/>
                <c:pt idx="0">
                  <c:v>885410202</c:v>
                </c:pt>
                <c:pt idx="1">
                  <c:v>219205314</c:v>
                </c:pt>
                <c:pt idx="2">
                  <c:v>142506663</c:v>
                </c:pt>
                <c:pt idx="3">
                  <c:v>261064012</c:v>
                </c:pt>
                <c:pt idx="4">
                  <c:v>263504879</c:v>
                </c:pt>
                <c:pt idx="5">
                  <c:v>235588032</c:v>
                </c:pt>
                <c:pt idx="6">
                  <c:v>175870518</c:v>
                </c:pt>
                <c:pt idx="7">
                  <c:v>382570903</c:v>
                </c:pt>
                <c:pt idx="8">
                  <c:v>84314799</c:v>
                </c:pt>
                <c:pt idx="9">
                  <c:v>90528244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2B-406F-95E7-3A976C23199A}"/>
            </c:ext>
          </c:extLst>
        </c:ser>
        <c:ser>
          <c:idx val="2"/>
          <c:order val="2"/>
          <c:tx>
            <c:strRef>
              <c:f>'Concesionarios análisis BG'!$D$85</c:f>
              <c:strCache>
                <c:ptCount val="1"/>
                <c:pt idx="0">
                  <c:v> Patrimonio </c:v>
                </c:pt>
              </c:strCache>
            </c:strRef>
          </c:tx>
          <c:spPr>
            <a:solidFill>
              <a:srgbClr val="D7CEC7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'Concesionarios análisis BG'!$A$86:$A$95</c:f>
              <c:strCache>
                <c:ptCount val="10"/>
                <c:pt idx="0">
                  <c:v> SCANIA </c:v>
                </c:pt>
                <c:pt idx="1">
                  <c:v> METROKIA </c:v>
                </c:pt>
                <c:pt idx="2">
                  <c:v> MAZDA </c:v>
                </c:pt>
                <c:pt idx="3">
                  <c:v> AUTOMOTORES TOYOTA </c:v>
                </c:pt>
                <c:pt idx="4">
                  <c:v> DERCO </c:v>
                </c:pt>
                <c:pt idx="5">
                  <c:v> KENWORTH DE LA MONTAÑA </c:v>
                </c:pt>
                <c:pt idx="6">
                  <c:v> DAIMLER </c:v>
                </c:pt>
                <c:pt idx="7">
                  <c:v> NEOHYUNDAI </c:v>
                </c:pt>
                <c:pt idx="8">
                  <c:v> VOLVO GROUP </c:v>
                </c:pt>
                <c:pt idx="9">
                  <c:v> MOTORES DEL VALLE </c:v>
                </c:pt>
              </c:strCache>
            </c:strRef>
          </c:cat>
          <c:val>
            <c:numRef>
              <c:f>'Concesionarios análisis BG'!$D$86:$D$95</c:f>
              <c:numCache>
                <c:formatCode>"$"#,##0_);[Red]\("$"#,##0\)</c:formatCode>
                <c:ptCount val="10"/>
                <c:pt idx="0">
                  <c:v>80683505</c:v>
                </c:pt>
                <c:pt idx="1">
                  <c:v>300236033</c:v>
                </c:pt>
                <c:pt idx="2">
                  <c:v>212638659</c:v>
                </c:pt>
                <c:pt idx="3">
                  <c:v>88597504</c:v>
                </c:pt>
                <c:pt idx="4">
                  <c:v>83729511</c:v>
                </c:pt>
                <c:pt idx="5">
                  <c:v>107918101</c:v>
                </c:pt>
                <c:pt idx="6">
                  <c:v>165095447</c:v>
                </c:pt>
                <c:pt idx="7">
                  <c:v>-66574818</c:v>
                </c:pt>
                <c:pt idx="8">
                  <c:v>92952147</c:v>
                </c:pt>
                <c:pt idx="9">
                  <c:v>39255580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2B-406F-95E7-3A976C2319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14686559"/>
        <c:axId val="1814682815"/>
      </c:barChart>
      <c:catAx>
        <c:axId val="1814686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s-CO"/>
          </a:p>
        </c:txPr>
        <c:crossAx val="1814682815"/>
        <c:crosses val="autoZero"/>
        <c:auto val="1"/>
        <c:lblAlgn val="ctr"/>
        <c:lblOffset val="100"/>
        <c:noMultiLvlLbl val="0"/>
      </c:catAx>
      <c:valAx>
        <c:axId val="1814682815"/>
        <c:scaling>
          <c:orientation val="minMax"/>
        </c:scaling>
        <c:delete val="0"/>
        <c:axPos val="l"/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s-CO"/>
          </a:p>
        </c:txPr>
        <c:crossAx val="1814686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es-CO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'Concesionarios análisis BG'!$A$244</c:f>
              <c:strCache>
                <c:ptCount val="1"/>
                <c:pt idx="0">
                  <c:v> METROKIA 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solidFill>
                <a:schemeClr val="bg1">
                  <a:lumMod val="75000"/>
                </a:schemeClr>
              </a:solidFill>
            </a:ln>
            <a:effectLst/>
          </c:spPr>
          <c:invertIfNegative val="0"/>
          <c:dPt>
            <c:idx val="10"/>
            <c:invertIfNegative val="0"/>
            <c:bubble3D val="0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E22-4789-B0E4-47027D993C6A}"/>
              </c:ext>
            </c:extLst>
          </c:dPt>
          <c:cat>
            <c:strRef>
              <c:f>'Concesionarios análisis BG'!$B$242:$L$242</c:f>
              <c:strCache>
                <c:ptCount val="11"/>
                <c:pt idx="0">
                  <c:v> Otros activos </c:v>
                </c:pt>
                <c:pt idx="1">
                  <c:v> Otros activos financieros </c:v>
                </c:pt>
                <c:pt idx="2">
                  <c:v> Activos impuestos </c:v>
                </c:pt>
                <c:pt idx="3">
                  <c:v> Activos impuestos diferidos </c:v>
                </c:pt>
                <c:pt idx="4">
                  <c:v> Inventarios no corrientes </c:v>
                </c:pt>
                <c:pt idx="5">
                  <c:v> CxC no corrientes </c:v>
                </c:pt>
                <c:pt idx="6">
                  <c:v> Activos intangibles </c:v>
                </c:pt>
                <c:pt idx="7">
                  <c:v> Plusvalía </c:v>
                </c:pt>
                <c:pt idx="8">
                  <c:v> Propiedades, planta y equipo </c:v>
                </c:pt>
                <c:pt idx="9">
                  <c:v> Propiedad de inversión </c:v>
                </c:pt>
                <c:pt idx="10">
                  <c:v> Total de activos no corrientes </c:v>
                </c:pt>
              </c:strCache>
            </c:strRef>
          </c:cat>
          <c:val>
            <c:numRef>
              <c:f>'Concesionarios análisis BG'!$B$244:$L$244</c:f>
              <c:numCache>
                <c:formatCode>"$"#,##0_);[Red]\("$"#,##0\)</c:formatCode>
                <c:ptCount val="11"/>
                <c:pt idx="1">
                  <c:v>15352242</c:v>
                </c:pt>
                <c:pt idx="6">
                  <c:v>98436</c:v>
                </c:pt>
                <c:pt idx="8">
                  <c:v>225579427</c:v>
                </c:pt>
                <c:pt idx="9">
                  <c:v>35150736</c:v>
                </c:pt>
                <c:pt idx="10">
                  <c:v>276180841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22-4789-B0E4-47027D993C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01683135"/>
        <c:axId val="2001689791"/>
      </c:barChart>
      <c:catAx>
        <c:axId val="20016831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s-CO"/>
          </a:p>
        </c:txPr>
        <c:crossAx val="2001689791"/>
        <c:crosses val="autoZero"/>
        <c:auto val="1"/>
        <c:lblAlgn val="ctr"/>
        <c:lblOffset val="100"/>
        <c:noMultiLvlLbl val="0"/>
      </c:catAx>
      <c:valAx>
        <c:axId val="2001689791"/>
        <c:scaling>
          <c:orientation val="minMax"/>
        </c:scaling>
        <c:delete val="0"/>
        <c:axPos val="b"/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s-CO"/>
          </a:p>
        </c:txPr>
        <c:crossAx val="20016831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es-CO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'Concesionarios análisis BG'!$A$245</c:f>
              <c:strCache>
                <c:ptCount val="1"/>
                <c:pt idx="0">
                  <c:v> MAZDA 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solidFill>
                <a:schemeClr val="bg1">
                  <a:lumMod val="75000"/>
                </a:schemeClr>
              </a:solidFill>
            </a:ln>
            <a:effectLst/>
          </c:spPr>
          <c:invertIfNegative val="0"/>
          <c:dPt>
            <c:idx val="10"/>
            <c:invertIfNegative val="0"/>
            <c:bubble3D val="0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F72-4AB0-9848-1AD6A354375D}"/>
              </c:ext>
            </c:extLst>
          </c:dPt>
          <c:cat>
            <c:strRef>
              <c:f>'Concesionarios análisis BG'!$B$242:$L$242</c:f>
              <c:strCache>
                <c:ptCount val="11"/>
                <c:pt idx="0">
                  <c:v> Otros activos </c:v>
                </c:pt>
                <c:pt idx="1">
                  <c:v> Otros activos financieros </c:v>
                </c:pt>
                <c:pt idx="2">
                  <c:v> Activos impuestos </c:v>
                </c:pt>
                <c:pt idx="3">
                  <c:v> Activos impuestos diferidos </c:v>
                </c:pt>
                <c:pt idx="4">
                  <c:v> Inventarios no corrientes </c:v>
                </c:pt>
                <c:pt idx="5">
                  <c:v> CxC no corrientes </c:v>
                </c:pt>
                <c:pt idx="6">
                  <c:v> Activos intangibles </c:v>
                </c:pt>
                <c:pt idx="7">
                  <c:v> Plusvalía </c:v>
                </c:pt>
                <c:pt idx="8">
                  <c:v> Propiedades, planta y equipo </c:v>
                </c:pt>
                <c:pt idx="9">
                  <c:v> Propiedad de inversión </c:v>
                </c:pt>
                <c:pt idx="10">
                  <c:v> Total de activos no corrientes </c:v>
                </c:pt>
              </c:strCache>
            </c:strRef>
          </c:cat>
          <c:val>
            <c:numRef>
              <c:f>'Concesionarios análisis BG'!$B$245:$L$245</c:f>
              <c:numCache>
                <c:formatCode>"$"#,##0_);[Red]\("$"#,##0\)</c:formatCode>
                <c:ptCount val="11"/>
                <c:pt idx="3">
                  <c:v>2483141</c:v>
                </c:pt>
                <c:pt idx="5">
                  <c:v>300122</c:v>
                </c:pt>
                <c:pt idx="8">
                  <c:v>15362598</c:v>
                </c:pt>
                <c:pt idx="10">
                  <c:v>18145861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F72-4AB0-9848-1AD6A35437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01683135"/>
        <c:axId val="2001689791"/>
      </c:barChart>
      <c:catAx>
        <c:axId val="20016831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s-CO"/>
          </a:p>
        </c:txPr>
        <c:crossAx val="2001689791"/>
        <c:crosses val="autoZero"/>
        <c:auto val="1"/>
        <c:lblAlgn val="ctr"/>
        <c:lblOffset val="100"/>
        <c:noMultiLvlLbl val="0"/>
      </c:catAx>
      <c:valAx>
        <c:axId val="2001689791"/>
        <c:scaling>
          <c:orientation val="minMax"/>
        </c:scaling>
        <c:delete val="0"/>
        <c:axPos val="b"/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s-CO"/>
          </a:p>
        </c:txPr>
        <c:crossAx val="20016831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es-CO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'Concesionarios análisis BG'!$A$246</c:f>
              <c:strCache>
                <c:ptCount val="1"/>
                <c:pt idx="0">
                  <c:v> AUTOMOTORES TOYOTA 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solidFill>
                <a:schemeClr val="bg1">
                  <a:lumMod val="75000"/>
                </a:schemeClr>
              </a:solidFill>
            </a:ln>
            <a:effectLst/>
          </c:spPr>
          <c:invertIfNegative val="0"/>
          <c:dPt>
            <c:idx val="10"/>
            <c:invertIfNegative val="0"/>
            <c:bubble3D val="0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D6A-4927-A999-E68E3699AD44}"/>
              </c:ext>
            </c:extLst>
          </c:dPt>
          <c:cat>
            <c:strRef>
              <c:f>'Concesionarios análisis BG'!$B$242:$L$242</c:f>
              <c:strCache>
                <c:ptCount val="11"/>
                <c:pt idx="0">
                  <c:v> Otros activos </c:v>
                </c:pt>
                <c:pt idx="1">
                  <c:v> Otros activos financieros </c:v>
                </c:pt>
                <c:pt idx="2">
                  <c:v> Activos impuestos </c:v>
                </c:pt>
                <c:pt idx="3">
                  <c:v> Activos impuestos diferidos </c:v>
                </c:pt>
                <c:pt idx="4">
                  <c:v> Inventarios no corrientes </c:v>
                </c:pt>
                <c:pt idx="5">
                  <c:v> CxC no corrientes </c:v>
                </c:pt>
                <c:pt idx="6">
                  <c:v> Activos intangibles </c:v>
                </c:pt>
                <c:pt idx="7">
                  <c:v> Plusvalía </c:v>
                </c:pt>
                <c:pt idx="8">
                  <c:v> Propiedades, planta y equipo </c:v>
                </c:pt>
                <c:pt idx="9">
                  <c:v> Propiedad de inversión </c:v>
                </c:pt>
                <c:pt idx="10">
                  <c:v> Total de activos no corrientes </c:v>
                </c:pt>
              </c:strCache>
            </c:strRef>
          </c:cat>
          <c:val>
            <c:numRef>
              <c:f>'Concesionarios análisis BG'!$B$246:$L$246</c:f>
              <c:numCache>
                <c:formatCode>"$"#,##0_);[Red]\("$"#,##0\)</c:formatCode>
                <c:ptCount val="11"/>
                <c:pt idx="3">
                  <c:v>36110944</c:v>
                </c:pt>
                <c:pt idx="6">
                  <c:v>940322</c:v>
                </c:pt>
                <c:pt idx="8">
                  <c:v>5943186</c:v>
                </c:pt>
                <c:pt idx="10">
                  <c:v>42994452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6A-4927-A999-E68E3699AD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01683135"/>
        <c:axId val="2001689791"/>
      </c:barChart>
      <c:catAx>
        <c:axId val="20016831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s-CO"/>
          </a:p>
        </c:txPr>
        <c:crossAx val="2001689791"/>
        <c:crosses val="autoZero"/>
        <c:auto val="1"/>
        <c:lblAlgn val="ctr"/>
        <c:lblOffset val="100"/>
        <c:noMultiLvlLbl val="0"/>
      </c:catAx>
      <c:valAx>
        <c:axId val="2001689791"/>
        <c:scaling>
          <c:orientation val="minMax"/>
        </c:scaling>
        <c:delete val="0"/>
        <c:axPos val="b"/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s-CO"/>
          </a:p>
        </c:txPr>
        <c:crossAx val="20016831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es-CO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'Concesionarios análisis BG'!$A$247</c:f>
              <c:strCache>
                <c:ptCount val="1"/>
                <c:pt idx="0">
                  <c:v> DERCO 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solidFill>
                <a:schemeClr val="bg1">
                  <a:lumMod val="75000"/>
                </a:schemeClr>
              </a:solidFill>
            </a:ln>
            <a:effectLst/>
          </c:spPr>
          <c:invertIfNegative val="0"/>
          <c:dPt>
            <c:idx val="10"/>
            <c:invertIfNegative val="0"/>
            <c:bubble3D val="0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368-4D03-8970-801829074E1D}"/>
              </c:ext>
            </c:extLst>
          </c:dPt>
          <c:cat>
            <c:strRef>
              <c:f>'Concesionarios análisis BG'!$B$242:$L$242</c:f>
              <c:strCache>
                <c:ptCount val="11"/>
                <c:pt idx="0">
                  <c:v> Otros activos </c:v>
                </c:pt>
                <c:pt idx="1">
                  <c:v> Otros activos financieros </c:v>
                </c:pt>
                <c:pt idx="2">
                  <c:v> Activos impuestos </c:v>
                </c:pt>
                <c:pt idx="3">
                  <c:v> Activos impuestos diferidos </c:v>
                </c:pt>
                <c:pt idx="4">
                  <c:v> Inventarios no corrientes </c:v>
                </c:pt>
                <c:pt idx="5">
                  <c:v> CxC no corrientes </c:v>
                </c:pt>
                <c:pt idx="6">
                  <c:v> Activos intangibles </c:v>
                </c:pt>
                <c:pt idx="7">
                  <c:v> Plusvalía </c:v>
                </c:pt>
                <c:pt idx="8">
                  <c:v> Propiedades, planta y equipo </c:v>
                </c:pt>
                <c:pt idx="9">
                  <c:v> Propiedad de inversión </c:v>
                </c:pt>
                <c:pt idx="10">
                  <c:v> Total de activos no corrientes </c:v>
                </c:pt>
              </c:strCache>
            </c:strRef>
          </c:cat>
          <c:val>
            <c:numRef>
              <c:f>'Concesionarios análisis BG'!$B$247:$L$247</c:f>
              <c:numCache>
                <c:formatCode>"$"#,##0_);[Red]\("$"#,##0\)</c:formatCode>
                <c:ptCount val="11"/>
                <c:pt idx="6">
                  <c:v>6959498</c:v>
                </c:pt>
                <c:pt idx="7">
                  <c:v>54644</c:v>
                </c:pt>
                <c:pt idx="8">
                  <c:v>97009323</c:v>
                </c:pt>
                <c:pt idx="10">
                  <c:v>104023465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368-4D03-8970-801829074E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01683135"/>
        <c:axId val="2001689791"/>
      </c:barChart>
      <c:catAx>
        <c:axId val="20016831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s-CO"/>
          </a:p>
        </c:txPr>
        <c:crossAx val="2001689791"/>
        <c:crosses val="autoZero"/>
        <c:auto val="1"/>
        <c:lblAlgn val="ctr"/>
        <c:lblOffset val="100"/>
        <c:noMultiLvlLbl val="0"/>
      </c:catAx>
      <c:valAx>
        <c:axId val="2001689791"/>
        <c:scaling>
          <c:orientation val="minMax"/>
        </c:scaling>
        <c:delete val="0"/>
        <c:axPos val="b"/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s-CO"/>
          </a:p>
        </c:txPr>
        <c:crossAx val="20016831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es-CO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'Concesionarios análisis BG'!$A$284</c:f>
              <c:strCache>
                <c:ptCount val="1"/>
                <c:pt idx="0">
                  <c:v> SCANIA 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solidFill>
                <a:schemeClr val="bg1">
                  <a:lumMod val="75000"/>
                </a:schemeClr>
              </a:solidFill>
            </a:ln>
            <a:effectLst/>
          </c:spPr>
          <c:invertIfNegative val="0"/>
          <c:dPt>
            <c:idx val="6"/>
            <c:invertIfNegative val="0"/>
            <c:bubble3D val="0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9A9-4BCC-B762-9F9E9F848939}"/>
              </c:ext>
            </c:extLst>
          </c:dPt>
          <c:cat>
            <c:strRef>
              <c:f>'Concesionarios análisis BG'!$B$283:$H$283</c:f>
              <c:strCache>
                <c:ptCount val="7"/>
                <c:pt idx="0">
                  <c:v> Otros pasivos no financieros </c:v>
                </c:pt>
                <c:pt idx="1">
                  <c:v> Otros pasivos financieros </c:v>
                </c:pt>
                <c:pt idx="2">
                  <c:v> Pasivos impuestos </c:v>
                </c:pt>
                <c:pt idx="3">
                  <c:v> CxP </c:v>
                </c:pt>
                <c:pt idx="4">
                  <c:v> Otras provisiones </c:v>
                </c:pt>
                <c:pt idx="5">
                  <c:v> Provisiones beneficios a los empleados </c:v>
                </c:pt>
                <c:pt idx="6">
                  <c:v> Pasivos corrientes totales </c:v>
                </c:pt>
              </c:strCache>
            </c:strRef>
          </c:cat>
          <c:val>
            <c:numRef>
              <c:f>'Concesionarios análisis BG'!$B$284:$H$284</c:f>
              <c:numCache>
                <c:formatCode>"$"#,##0_);[Red]\("$"#,##0\)</c:formatCode>
                <c:ptCount val="7"/>
                <c:pt idx="0">
                  <c:v>172406537</c:v>
                </c:pt>
                <c:pt idx="1">
                  <c:v>414612653</c:v>
                </c:pt>
                <c:pt idx="2">
                  <c:v>21300224</c:v>
                </c:pt>
                <c:pt idx="3">
                  <c:v>254923891</c:v>
                </c:pt>
                <c:pt idx="4">
                  <c:v>10660454</c:v>
                </c:pt>
                <c:pt idx="6">
                  <c:v>873903759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A9-4BCC-B762-9F9E9F8489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001682719"/>
        <c:axId val="2001693951"/>
      </c:barChart>
      <c:catAx>
        <c:axId val="20016827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s-CO"/>
          </a:p>
        </c:txPr>
        <c:crossAx val="2001693951"/>
        <c:crosses val="autoZero"/>
        <c:auto val="1"/>
        <c:lblAlgn val="ctr"/>
        <c:lblOffset val="100"/>
        <c:noMultiLvlLbl val="0"/>
      </c:catAx>
      <c:valAx>
        <c:axId val="2001693951"/>
        <c:scaling>
          <c:orientation val="minMax"/>
        </c:scaling>
        <c:delete val="0"/>
        <c:axPos val="b"/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s-CO"/>
          </a:p>
        </c:txPr>
        <c:crossAx val="2001682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es-CO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'Concesionarios análisis BG'!$A$285</c:f>
              <c:strCache>
                <c:ptCount val="1"/>
                <c:pt idx="0">
                  <c:v> METROKIA 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solidFill>
                <a:schemeClr val="bg1">
                  <a:lumMod val="75000"/>
                </a:schemeClr>
              </a:solidFill>
            </a:ln>
            <a:effectLst/>
          </c:spPr>
          <c:invertIfNegative val="0"/>
          <c:dPt>
            <c:idx val="6"/>
            <c:invertIfNegative val="0"/>
            <c:bubble3D val="0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133-4592-AD9E-F967ADBACCE4}"/>
              </c:ext>
            </c:extLst>
          </c:dPt>
          <c:cat>
            <c:strRef>
              <c:f>'Concesionarios análisis BG'!$B$283:$H$283</c:f>
              <c:strCache>
                <c:ptCount val="7"/>
                <c:pt idx="0">
                  <c:v> Otros pasivos no financieros </c:v>
                </c:pt>
                <c:pt idx="1">
                  <c:v> Otros pasivos financieros </c:v>
                </c:pt>
                <c:pt idx="2">
                  <c:v> Pasivos impuestos </c:v>
                </c:pt>
                <c:pt idx="3">
                  <c:v> CxP </c:v>
                </c:pt>
                <c:pt idx="4">
                  <c:v> Otras provisiones </c:v>
                </c:pt>
                <c:pt idx="5">
                  <c:v> Provisiones beneficios a los empleados </c:v>
                </c:pt>
                <c:pt idx="6">
                  <c:v> Pasivos corrientes totales </c:v>
                </c:pt>
              </c:strCache>
            </c:strRef>
          </c:cat>
          <c:val>
            <c:numRef>
              <c:f>'Concesionarios análisis BG'!$B$285:$H$285</c:f>
              <c:numCache>
                <c:formatCode>"$"#,##0_);[Red]\("$"#,##0\)</c:formatCode>
                <c:ptCount val="7"/>
                <c:pt idx="1">
                  <c:v>99437376</c:v>
                </c:pt>
                <c:pt idx="3">
                  <c:v>71973087</c:v>
                </c:pt>
                <c:pt idx="4">
                  <c:v>6937858</c:v>
                </c:pt>
                <c:pt idx="5">
                  <c:v>1429009</c:v>
                </c:pt>
                <c:pt idx="6">
                  <c:v>179777330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133-4592-AD9E-F967ADBACC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001682719"/>
        <c:axId val="2001693951"/>
      </c:barChart>
      <c:catAx>
        <c:axId val="20016827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s-CO"/>
          </a:p>
        </c:txPr>
        <c:crossAx val="2001693951"/>
        <c:crosses val="autoZero"/>
        <c:auto val="1"/>
        <c:lblAlgn val="ctr"/>
        <c:lblOffset val="100"/>
        <c:noMultiLvlLbl val="0"/>
      </c:catAx>
      <c:valAx>
        <c:axId val="2001693951"/>
        <c:scaling>
          <c:orientation val="minMax"/>
        </c:scaling>
        <c:delete val="0"/>
        <c:axPos val="b"/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s-CO"/>
          </a:p>
        </c:txPr>
        <c:crossAx val="2001682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es-CO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'Concesionarios análisis BG'!$A$286</c:f>
              <c:strCache>
                <c:ptCount val="1"/>
                <c:pt idx="0">
                  <c:v> MAZDA 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solidFill>
                <a:schemeClr val="bg1">
                  <a:lumMod val="75000"/>
                </a:schemeClr>
              </a:solidFill>
            </a:ln>
            <a:effectLst/>
          </c:spPr>
          <c:invertIfNegative val="0"/>
          <c:dPt>
            <c:idx val="6"/>
            <c:invertIfNegative val="0"/>
            <c:bubble3D val="0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D65-40BA-A852-96C2349AF126}"/>
              </c:ext>
            </c:extLst>
          </c:dPt>
          <c:cat>
            <c:strRef>
              <c:f>'Concesionarios análisis BG'!$B$283:$H$283</c:f>
              <c:strCache>
                <c:ptCount val="7"/>
                <c:pt idx="0">
                  <c:v> Otros pasivos no financieros </c:v>
                </c:pt>
                <c:pt idx="1">
                  <c:v> Otros pasivos financieros </c:v>
                </c:pt>
                <c:pt idx="2">
                  <c:v> Pasivos impuestos </c:v>
                </c:pt>
                <c:pt idx="3">
                  <c:v> CxP </c:v>
                </c:pt>
                <c:pt idx="4">
                  <c:v> Otras provisiones </c:v>
                </c:pt>
                <c:pt idx="5">
                  <c:v> Provisiones beneficios a los empleados </c:v>
                </c:pt>
                <c:pt idx="6">
                  <c:v> Pasivos corrientes totales </c:v>
                </c:pt>
              </c:strCache>
            </c:strRef>
          </c:cat>
          <c:val>
            <c:numRef>
              <c:f>'Concesionarios análisis BG'!$B$286:$H$286</c:f>
              <c:numCache>
                <c:formatCode>"$"#,##0_);[Red]\("$"#,##0\)</c:formatCode>
                <c:ptCount val="7"/>
                <c:pt idx="0">
                  <c:v>25564105</c:v>
                </c:pt>
                <c:pt idx="3">
                  <c:v>93119421</c:v>
                </c:pt>
                <c:pt idx="4">
                  <c:v>10110718</c:v>
                </c:pt>
                <c:pt idx="6">
                  <c:v>128794244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65-40BA-A852-96C2349AF1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001682719"/>
        <c:axId val="2001693951"/>
      </c:barChart>
      <c:catAx>
        <c:axId val="20016827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s-CO"/>
          </a:p>
        </c:txPr>
        <c:crossAx val="2001693951"/>
        <c:crosses val="autoZero"/>
        <c:auto val="1"/>
        <c:lblAlgn val="ctr"/>
        <c:lblOffset val="100"/>
        <c:noMultiLvlLbl val="0"/>
      </c:catAx>
      <c:valAx>
        <c:axId val="2001693951"/>
        <c:scaling>
          <c:orientation val="minMax"/>
        </c:scaling>
        <c:delete val="0"/>
        <c:axPos val="b"/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s-CO"/>
          </a:p>
        </c:txPr>
        <c:crossAx val="2001682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es-CO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'Concesionarios análisis BG'!$A$287</c:f>
              <c:strCache>
                <c:ptCount val="1"/>
                <c:pt idx="0">
                  <c:v> AUTOMOTORES TOYOTA 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solidFill>
                <a:schemeClr val="bg1">
                  <a:lumMod val="75000"/>
                </a:schemeClr>
              </a:solidFill>
            </a:ln>
            <a:effectLst/>
          </c:spPr>
          <c:invertIfNegative val="0"/>
          <c:dPt>
            <c:idx val="6"/>
            <c:invertIfNegative val="0"/>
            <c:bubble3D val="0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496-43BF-9D37-4A4B5EDDACC1}"/>
              </c:ext>
            </c:extLst>
          </c:dPt>
          <c:cat>
            <c:strRef>
              <c:f>'Concesionarios análisis BG'!$B$283:$H$283</c:f>
              <c:strCache>
                <c:ptCount val="7"/>
                <c:pt idx="0">
                  <c:v> Otros pasivos no financieros </c:v>
                </c:pt>
                <c:pt idx="1">
                  <c:v> Otros pasivos financieros </c:v>
                </c:pt>
                <c:pt idx="2">
                  <c:v> Pasivos impuestos </c:v>
                </c:pt>
                <c:pt idx="3">
                  <c:v> CxP </c:v>
                </c:pt>
                <c:pt idx="4">
                  <c:v> Otras provisiones </c:v>
                </c:pt>
                <c:pt idx="5">
                  <c:v> Provisiones beneficios a los empleados </c:v>
                </c:pt>
                <c:pt idx="6">
                  <c:v> Pasivos corrientes totales </c:v>
                </c:pt>
              </c:strCache>
            </c:strRef>
          </c:cat>
          <c:val>
            <c:numRef>
              <c:f>'Concesionarios análisis BG'!$B$287:$H$287</c:f>
              <c:numCache>
                <c:formatCode>"$"#,##0_);[Red]\("$"#,##0\)</c:formatCode>
                <c:ptCount val="7"/>
                <c:pt idx="0">
                  <c:v>28974926</c:v>
                </c:pt>
                <c:pt idx="1">
                  <c:v>1850503</c:v>
                </c:pt>
                <c:pt idx="2">
                  <c:v>74698258</c:v>
                </c:pt>
                <c:pt idx="3">
                  <c:v>21348441</c:v>
                </c:pt>
                <c:pt idx="4">
                  <c:v>5538887</c:v>
                </c:pt>
                <c:pt idx="5">
                  <c:v>682321</c:v>
                </c:pt>
                <c:pt idx="6">
                  <c:v>133093336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96-43BF-9D37-4A4B5EDDAC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001682719"/>
        <c:axId val="2001693951"/>
      </c:barChart>
      <c:catAx>
        <c:axId val="20016827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s-CO"/>
          </a:p>
        </c:txPr>
        <c:crossAx val="2001693951"/>
        <c:crosses val="autoZero"/>
        <c:auto val="1"/>
        <c:lblAlgn val="ctr"/>
        <c:lblOffset val="100"/>
        <c:noMultiLvlLbl val="0"/>
      </c:catAx>
      <c:valAx>
        <c:axId val="2001693951"/>
        <c:scaling>
          <c:orientation val="minMax"/>
        </c:scaling>
        <c:delete val="0"/>
        <c:axPos val="b"/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s-CO"/>
          </a:p>
        </c:txPr>
        <c:crossAx val="2001682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es-CO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'Concesionarios análisis BG'!$A$288</c:f>
              <c:strCache>
                <c:ptCount val="1"/>
                <c:pt idx="0">
                  <c:v> DERCO 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solidFill>
                <a:schemeClr val="bg1">
                  <a:lumMod val="75000"/>
                </a:schemeClr>
              </a:solidFill>
            </a:ln>
            <a:effectLst/>
          </c:spPr>
          <c:invertIfNegative val="0"/>
          <c:dPt>
            <c:idx val="6"/>
            <c:invertIfNegative val="0"/>
            <c:bubble3D val="0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ADE-438F-8DDF-0D4018612A59}"/>
              </c:ext>
            </c:extLst>
          </c:dPt>
          <c:cat>
            <c:strRef>
              <c:f>'Concesionarios análisis BG'!$B$283:$H$283</c:f>
              <c:strCache>
                <c:ptCount val="7"/>
                <c:pt idx="0">
                  <c:v> Otros pasivos no financieros </c:v>
                </c:pt>
                <c:pt idx="1">
                  <c:v> Otros pasivos financieros </c:v>
                </c:pt>
                <c:pt idx="2">
                  <c:v> Pasivos impuestos </c:v>
                </c:pt>
                <c:pt idx="3">
                  <c:v> CxP </c:v>
                </c:pt>
                <c:pt idx="4">
                  <c:v> Otras provisiones </c:v>
                </c:pt>
                <c:pt idx="5">
                  <c:v> Provisiones beneficios a los empleados </c:v>
                </c:pt>
                <c:pt idx="6">
                  <c:v> Pasivos corrientes totales </c:v>
                </c:pt>
              </c:strCache>
            </c:strRef>
          </c:cat>
          <c:val>
            <c:numRef>
              <c:f>'Concesionarios análisis BG'!$B$288:$H$288</c:f>
              <c:numCache>
                <c:formatCode>"$"#,##0_);[Red]\("$"#,##0\)</c:formatCode>
                <c:ptCount val="7"/>
                <c:pt idx="0">
                  <c:v>7727300</c:v>
                </c:pt>
                <c:pt idx="1">
                  <c:v>189754461</c:v>
                </c:pt>
                <c:pt idx="2">
                  <c:v>186834</c:v>
                </c:pt>
                <c:pt idx="3">
                  <c:v>48300602</c:v>
                </c:pt>
                <c:pt idx="4">
                  <c:v>3085540</c:v>
                </c:pt>
                <c:pt idx="5">
                  <c:v>2123360</c:v>
                </c:pt>
                <c:pt idx="6">
                  <c:v>251178097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ADE-438F-8DDF-0D4018612A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001682719"/>
        <c:axId val="2001693951"/>
      </c:barChart>
      <c:catAx>
        <c:axId val="20016827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s-CO"/>
          </a:p>
        </c:txPr>
        <c:crossAx val="2001693951"/>
        <c:crosses val="autoZero"/>
        <c:auto val="1"/>
        <c:lblAlgn val="ctr"/>
        <c:lblOffset val="100"/>
        <c:noMultiLvlLbl val="0"/>
      </c:catAx>
      <c:valAx>
        <c:axId val="2001693951"/>
        <c:scaling>
          <c:orientation val="minMax"/>
        </c:scaling>
        <c:delete val="0"/>
        <c:axPos val="b"/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s-CO"/>
          </a:p>
        </c:txPr>
        <c:crossAx val="2001682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es-CO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'Concesionarios análisis BG'!$A$325</c:f>
              <c:strCache>
                <c:ptCount val="1"/>
                <c:pt idx="0">
                  <c:v> SCANIA 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solidFill>
                <a:schemeClr val="bg1">
                  <a:lumMod val="75000"/>
                </a:schemeClr>
              </a:solidFill>
            </a:ln>
            <a:effectLst/>
          </c:spPr>
          <c:invertIfNegative val="0"/>
          <c:dPt>
            <c:idx val="7"/>
            <c:invertIfNegative val="0"/>
            <c:bubble3D val="0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708-4EBF-BE92-C70F6A456779}"/>
              </c:ext>
            </c:extLst>
          </c:dPt>
          <c:cat>
            <c:strRef>
              <c:f>'Concesionarios análisis BG'!$B$324:$I$324</c:f>
              <c:strCache>
                <c:ptCount val="8"/>
                <c:pt idx="0">
                  <c:v> Otros pasivos no financieros </c:v>
                </c:pt>
                <c:pt idx="1">
                  <c:v> Otros pasivos financieros </c:v>
                </c:pt>
                <c:pt idx="2">
                  <c:v> Pasivos impuestos </c:v>
                </c:pt>
                <c:pt idx="3">
                  <c:v> Pasivo impuestos diferidos </c:v>
                </c:pt>
                <c:pt idx="4">
                  <c:v> CxP </c:v>
                </c:pt>
                <c:pt idx="5">
                  <c:v> Otras provisiones </c:v>
                </c:pt>
                <c:pt idx="6">
                  <c:v> Provisiones beneficios a los empleados </c:v>
                </c:pt>
                <c:pt idx="7">
                  <c:v> Total de pasivos no corrientes </c:v>
                </c:pt>
              </c:strCache>
            </c:strRef>
          </c:cat>
          <c:val>
            <c:numRef>
              <c:f>'Concesionarios análisis BG'!$B$325:$I$325</c:f>
              <c:numCache>
                <c:formatCode>"$"#,##0_);[Red]\("$"#,##0\)</c:formatCode>
                <c:ptCount val="8"/>
                <c:pt idx="0">
                  <c:v>4171739</c:v>
                </c:pt>
                <c:pt idx="3">
                  <c:v>1090344</c:v>
                </c:pt>
                <c:pt idx="5">
                  <c:v>6244360</c:v>
                </c:pt>
                <c:pt idx="7">
                  <c:v>11506443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08-4EBF-BE92-C70F6A4567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85093215"/>
        <c:axId val="1985073663"/>
      </c:barChart>
      <c:catAx>
        <c:axId val="19850932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s-CO"/>
          </a:p>
        </c:txPr>
        <c:crossAx val="1985073663"/>
        <c:crosses val="autoZero"/>
        <c:auto val="1"/>
        <c:lblAlgn val="ctr"/>
        <c:lblOffset val="100"/>
        <c:noMultiLvlLbl val="0"/>
      </c:catAx>
      <c:valAx>
        <c:axId val="1985073663"/>
        <c:scaling>
          <c:orientation val="minMax"/>
        </c:scaling>
        <c:delete val="0"/>
        <c:axPos val="b"/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s-CO"/>
          </a:p>
        </c:txPr>
        <c:crossAx val="1985093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1800" b="0" i="0" baseline="0">
                <a:solidFill>
                  <a:schemeClr val="tx1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Activos de las 10 empresas con mayor Activos totales</a:t>
            </a:r>
            <a:endParaRPr lang="es-CO">
              <a:solidFill>
                <a:schemeClr val="tx1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'Concesionarios análisis BG'!$B$124</c:f>
              <c:strCache>
                <c:ptCount val="1"/>
                <c:pt idx="0">
                  <c:v> Activos corrientes totales 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solidFill>
                <a:schemeClr val="bg1">
                  <a:lumMod val="65000"/>
                </a:schemeClr>
              </a:solidFill>
            </a:ln>
            <a:effectLst/>
          </c:spPr>
          <c:invertIfNegative val="0"/>
          <c:cat>
            <c:strRef>
              <c:f>'Concesionarios análisis BG'!$A$125:$A$134</c:f>
              <c:strCache>
                <c:ptCount val="10"/>
                <c:pt idx="0">
                  <c:v> SCANIA </c:v>
                </c:pt>
                <c:pt idx="1">
                  <c:v> METROKIA </c:v>
                </c:pt>
                <c:pt idx="2">
                  <c:v> MAZDA </c:v>
                </c:pt>
                <c:pt idx="3">
                  <c:v> AUTOMOTORES TOYOTA </c:v>
                </c:pt>
                <c:pt idx="4">
                  <c:v> DERCO </c:v>
                </c:pt>
                <c:pt idx="5">
                  <c:v> KENWORTH DE LA MONTAÑA </c:v>
                </c:pt>
                <c:pt idx="6">
                  <c:v> DAIMLER </c:v>
                </c:pt>
                <c:pt idx="7">
                  <c:v> NEOHYUNDAI </c:v>
                </c:pt>
                <c:pt idx="8">
                  <c:v> VOLVO GROUP </c:v>
                </c:pt>
                <c:pt idx="9">
                  <c:v> MOTORES DEL VALLE </c:v>
                </c:pt>
              </c:strCache>
            </c:strRef>
          </c:cat>
          <c:val>
            <c:numRef>
              <c:f>'Concesionarios análisis BG'!$B$125:$B$134</c:f>
              <c:numCache>
                <c:formatCode>"$"#,##0_);[Red]\("$"#,##0\)</c:formatCode>
                <c:ptCount val="10"/>
                <c:pt idx="0">
                  <c:v>955560383</c:v>
                </c:pt>
                <c:pt idx="1">
                  <c:v>243260506</c:v>
                </c:pt>
                <c:pt idx="2">
                  <c:v>336999461</c:v>
                </c:pt>
                <c:pt idx="3">
                  <c:v>306667064</c:v>
                </c:pt>
                <c:pt idx="4">
                  <c:v>243210925</c:v>
                </c:pt>
                <c:pt idx="5">
                  <c:v>207301488</c:v>
                </c:pt>
                <c:pt idx="6">
                  <c:v>296717640</c:v>
                </c:pt>
                <c:pt idx="7">
                  <c:v>181191838</c:v>
                </c:pt>
                <c:pt idx="8">
                  <c:v>166992240</c:v>
                </c:pt>
                <c:pt idx="9">
                  <c:v>68442605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34-4AA0-9E26-B5A616BC8E92}"/>
            </c:ext>
          </c:extLst>
        </c:ser>
        <c:ser>
          <c:idx val="1"/>
          <c:order val="1"/>
          <c:tx>
            <c:strRef>
              <c:f>'Concesionarios análisis BG'!$C$124</c:f>
              <c:strCache>
                <c:ptCount val="1"/>
                <c:pt idx="0">
                  <c:v> Activos no corrientes totales </c:v>
                </c:pt>
              </c:strCache>
            </c:strRef>
          </c:tx>
          <c:spPr>
            <a:solidFill>
              <a:srgbClr val="00B0F0"/>
            </a:solidFill>
            <a:ln>
              <a:solidFill>
                <a:srgbClr val="00B0F0"/>
              </a:solidFill>
            </a:ln>
            <a:effectLst/>
          </c:spPr>
          <c:invertIfNegative val="0"/>
          <c:cat>
            <c:strRef>
              <c:f>'Concesionarios análisis BG'!$A$125:$A$134</c:f>
              <c:strCache>
                <c:ptCount val="10"/>
                <c:pt idx="0">
                  <c:v> SCANIA </c:v>
                </c:pt>
                <c:pt idx="1">
                  <c:v> METROKIA </c:v>
                </c:pt>
                <c:pt idx="2">
                  <c:v> MAZDA </c:v>
                </c:pt>
                <c:pt idx="3">
                  <c:v> AUTOMOTORES TOYOTA </c:v>
                </c:pt>
                <c:pt idx="4">
                  <c:v> DERCO </c:v>
                </c:pt>
                <c:pt idx="5">
                  <c:v> KENWORTH DE LA MONTAÑA </c:v>
                </c:pt>
                <c:pt idx="6">
                  <c:v> DAIMLER </c:v>
                </c:pt>
                <c:pt idx="7">
                  <c:v> NEOHYUNDAI </c:v>
                </c:pt>
                <c:pt idx="8">
                  <c:v> VOLVO GROUP </c:v>
                </c:pt>
                <c:pt idx="9">
                  <c:v> MOTORES DEL VALLE </c:v>
                </c:pt>
              </c:strCache>
            </c:strRef>
          </c:cat>
          <c:val>
            <c:numRef>
              <c:f>'Concesionarios análisis BG'!$C$125:$C$134</c:f>
              <c:numCache>
                <c:formatCode>"$"#,##0_);[Red]\("$"#,##0\)</c:formatCode>
                <c:ptCount val="10"/>
                <c:pt idx="0">
                  <c:v>10533324</c:v>
                </c:pt>
                <c:pt idx="1">
                  <c:v>276180841</c:v>
                </c:pt>
                <c:pt idx="2">
                  <c:v>18145861</c:v>
                </c:pt>
                <c:pt idx="3">
                  <c:v>42994452</c:v>
                </c:pt>
                <c:pt idx="4">
                  <c:v>104023465</c:v>
                </c:pt>
                <c:pt idx="5">
                  <c:v>136204645</c:v>
                </c:pt>
                <c:pt idx="6">
                  <c:v>44248325</c:v>
                </c:pt>
                <c:pt idx="7">
                  <c:v>134804247</c:v>
                </c:pt>
                <c:pt idx="8">
                  <c:v>10274706</c:v>
                </c:pt>
                <c:pt idx="9">
                  <c:v>61341219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34-4AA0-9E26-B5A616BC8E92}"/>
            </c:ext>
          </c:extLst>
        </c:ser>
        <c:ser>
          <c:idx val="2"/>
          <c:order val="2"/>
          <c:tx>
            <c:strRef>
              <c:f>'Concesionarios análisis BG'!$D$124</c:f>
              <c:strCache>
                <c:ptCount val="1"/>
                <c:pt idx="0">
                  <c:v> Activos Totales 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'Concesionarios análisis BG'!$A$125:$A$134</c:f>
              <c:strCache>
                <c:ptCount val="10"/>
                <c:pt idx="0">
                  <c:v> SCANIA </c:v>
                </c:pt>
                <c:pt idx="1">
                  <c:v> METROKIA </c:v>
                </c:pt>
                <c:pt idx="2">
                  <c:v> MAZDA </c:v>
                </c:pt>
                <c:pt idx="3">
                  <c:v> AUTOMOTORES TOYOTA </c:v>
                </c:pt>
                <c:pt idx="4">
                  <c:v> DERCO </c:v>
                </c:pt>
                <c:pt idx="5">
                  <c:v> KENWORTH DE LA MONTAÑA </c:v>
                </c:pt>
                <c:pt idx="6">
                  <c:v> DAIMLER </c:v>
                </c:pt>
                <c:pt idx="7">
                  <c:v> NEOHYUNDAI </c:v>
                </c:pt>
                <c:pt idx="8">
                  <c:v> VOLVO GROUP </c:v>
                </c:pt>
                <c:pt idx="9">
                  <c:v> MOTORES DEL VALLE </c:v>
                </c:pt>
              </c:strCache>
            </c:strRef>
          </c:cat>
          <c:val>
            <c:numRef>
              <c:f>'Concesionarios análisis BG'!$D$125:$D$134</c:f>
              <c:numCache>
                <c:formatCode>"$"#,##0_);[Red]\("$"#,##0\)</c:formatCode>
                <c:ptCount val="10"/>
                <c:pt idx="0">
                  <c:v>966093707</c:v>
                </c:pt>
                <c:pt idx="1">
                  <c:v>519441347</c:v>
                </c:pt>
                <c:pt idx="2">
                  <c:v>355145322</c:v>
                </c:pt>
                <c:pt idx="3">
                  <c:v>349661516</c:v>
                </c:pt>
                <c:pt idx="4">
                  <c:v>347234390</c:v>
                </c:pt>
                <c:pt idx="5">
                  <c:v>343506133</c:v>
                </c:pt>
                <c:pt idx="6">
                  <c:v>340965965</c:v>
                </c:pt>
                <c:pt idx="7">
                  <c:v>315996085</c:v>
                </c:pt>
                <c:pt idx="8">
                  <c:v>177266946</c:v>
                </c:pt>
                <c:pt idx="9">
                  <c:v>129783824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534-4AA0-9E26-B5A616BC8E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3362479"/>
        <c:axId val="1821214015"/>
      </c:barChart>
      <c:catAx>
        <c:axId val="1813362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s-CO"/>
          </a:p>
        </c:txPr>
        <c:crossAx val="1821214015"/>
        <c:crosses val="autoZero"/>
        <c:auto val="1"/>
        <c:lblAlgn val="ctr"/>
        <c:lblOffset val="100"/>
        <c:noMultiLvlLbl val="0"/>
      </c:catAx>
      <c:valAx>
        <c:axId val="1821214015"/>
        <c:scaling>
          <c:orientation val="minMax"/>
        </c:scaling>
        <c:delete val="0"/>
        <c:axPos val="l"/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s-CO"/>
          </a:p>
        </c:txPr>
        <c:crossAx val="1813362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es-CO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'Concesionarios análisis BG'!$A$326</c:f>
              <c:strCache>
                <c:ptCount val="1"/>
                <c:pt idx="0">
                  <c:v> METROKIA 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solidFill>
                <a:schemeClr val="bg1">
                  <a:lumMod val="75000"/>
                </a:schemeClr>
              </a:solidFill>
            </a:ln>
            <a:effectLst/>
          </c:spPr>
          <c:invertIfNegative val="0"/>
          <c:dPt>
            <c:idx val="7"/>
            <c:invertIfNegative val="0"/>
            <c:bubble3D val="0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C35-4635-9B11-A08D051AB988}"/>
              </c:ext>
            </c:extLst>
          </c:dPt>
          <c:cat>
            <c:strRef>
              <c:f>'Concesionarios análisis BG'!$B$324:$I$324</c:f>
              <c:strCache>
                <c:ptCount val="8"/>
                <c:pt idx="0">
                  <c:v> Otros pasivos no financieros </c:v>
                </c:pt>
                <c:pt idx="1">
                  <c:v> Otros pasivos financieros </c:v>
                </c:pt>
                <c:pt idx="2">
                  <c:v> Pasivos impuestos </c:v>
                </c:pt>
                <c:pt idx="3">
                  <c:v> Pasivo impuestos diferidos </c:v>
                </c:pt>
                <c:pt idx="4">
                  <c:v> CxP </c:v>
                </c:pt>
                <c:pt idx="5">
                  <c:v> Otras provisiones </c:v>
                </c:pt>
                <c:pt idx="6">
                  <c:v> Provisiones beneficios a los empleados </c:v>
                </c:pt>
                <c:pt idx="7">
                  <c:v> Total de pasivos no corrientes </c:v>
                </c:pt>
              </c:strCache>
            </c:strRef>
          </c:cat>
          <c:val>
            <c:numRef>
              <c:f>'Concesionarios análisis BG'!$B$326:$I$326</c:f>
              <c:numCache>
                <c:formatCode>"$"#,##0_);[Red]\("$"#,##0\)</c:formatCode>
                <c:ptCount val="8"/>
                <c:pt idx="3">
                  <c:v>12403326</c:v>
                </c:pt>
                <c:pt idx="5">
                  <c:v>27024658</c:v>
                </c:pt>
                <c:pt idx="7">
                  <c:v>39427984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35-4635-9B11-A08D051AB9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85093215"/>
        <c:axId val="1985073663"/>
      </c:barChart>
      <c:catAx>
        <c:axId val="19850932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s-CO"/>
          </a:p>
        </c:txPr>
        <c:crossAx val="1985073663"/>
        <c:crosses val="autoZero"/>
        <c:auto val="1"/>
        <c:lblAlgn val="ctr"/>
        <c:lblOffset val="100"/>
        <c:noMultiLvlLbl val="0"/>
      </c:catAx>
      <c:valAx>
        <c:axId val="1985073663"/>
        <c:scaling>
          <c:orientation val="minMax"/>
        </c:scaling>
        <c:delete val="0"/>
        <c:axPos val="b"/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s-CO"/>
          </a:p>
        </c:txPr>
        <c:crossAx val="1985093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es-CO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'Concesionarios análisis BG'!$A$327</c:f>
              <c:strCache>
                <c:ptCount val="1"/>
                <c:pt idx="0">
                  <c:v> MAZDA 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solidFill>
                <a:schemeClr val="bg1">
                  <a:lumMod val="75000"/>
                </a:schemeClr>
              </a:solidFill>
            </a:ln>
            <a:effectLst/>
          </c:spPr>
          <c:invertIfNegative val="0"/>
          <c:dPt>
            <c:idx val="7"/>
            <c:invertIfNegative val="0"/>
            <c:bubble3D val="0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749-48B5-8290-9B71C3EF6BA0}"/>
              </c:ext>
            </c:extLst>
          </c:dPt>
          <c:cat>
            <c:strRef>
              <c:f>'Concesionarios análisis BG'!$B$324:$I$324</c:f>
              <c:strCache>
                <c:ptCount val="8"/>
                <c:pt idx="0">
                  <c:v> Otros pasivos no financieros </c:v>
                </c:pt>
                <c:pt idx="1">
                  <c:v> Otros pasivos financieros </c:v>
                </c:pt>
                <c:pt idx="2">
                  <c:v> Pasivos impuestos </c:v>
                </c:pt>
                <c:pt idx="3">
                  <c:v> Pasivo impuestos diferidos </c:v>
                </c:pt>
                <c:pt idx="4">
                  <c:v> CxP </c:v>
                </c:pt>
                <c:pt idx="5">
                  <c:v> Otras provisiones </c:v>
                </c:pt>
                <c:pt idx="6">
                  <c:v> Provisiones beneficios a los empleados </c:v>
                </c:pt>
                <c:pt idx="7">
                  <c:v> Total de pasivos no corrientes </c:v>
                </c:pt>
              </c:strCache>
            </c:strRef>
          </c:cat>
          <c:val>
            <c:numRef>
              <c:f>'Concesionarios análisis BG'!$B$327:$I$327</c:f>
              <c:numCache>
                <c:formatCode>"$"#,##0_);[Red]\("$"#,##0\)</c:formatCode>
                <c:ptCount val="8"/>
                <c:pt idx="4">
                  <c:v>13712419</c:v>
                </c:pt>
                <c:pt idx="7">
                  <c:v>13712419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749-48B5-8290-9B71C3EF6B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85093215"/>
        <c:axId val="1985073663"/>
      </c:barChart>
      <c:catAx>
        <c:axId val="19850932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s-CO"/>
          </a:p>
        </c:txPr>
        <c:crossAx val="1985073663"/>
        <c:crosses val="autoZero"/>
        <c:auto val="1"/>
        <c:lblAlgn val="ctr"/>
        <c:lblOffset val="100"/>
        <c:noMultiLvlLbl val="0"/>
      </c:catAx>
      <c:valAx>
        <c:axId val="1985073663"/>
        <c:scaling>
          <c:orientation val="minMax"/>
        </c:scaling>
        <c:delete val="0"/>
        <c:axPos val="b"/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s-CO"/>
          </a:p>
        </c:txPr>
        <c:crossAx val="1985093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es-CO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'Concesionarios análisis BG'!$A$328</c:f>
              <c:strCache>
                <c:ptCount val="1"/>
                <c:pt idx="0">
                  <c:v> AUTOMOTORES TOYOTA 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solidFill>
                <a:schemeClr val="bg1">
                  <a:lumMod val="75000"/>
                </a:schemeClr>
              </a:solidFill>
            </a:ln>
            <a:effectLst/>
          </c:spPr>
          <c:invertIfNegative val="0"/>
          <c:dPt>
            <c:idx val="7"/>
            <c:invertIfNegative val="0"/>
            <c:bubble3D val="0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19-428B-A0CE-2E948F9AF9F8}"/>
              </c:ext>
            </c:extLst>
          </c:dPt>
          <c:cat>
            <c:strRef>
              <c:f>'Concesionarios análisis BG'!$B$324:$I$324</c:f>
              <c:strCache>
                <c:ptCount val="8"/>
                <c:pt idx="0">
                  <c:v> Otros pasivos no financieros </c:v>
                </c:pt>
                <c:pt idx="1">
                  <c:v> Otros pasivos financieros </c:v>
                </c:pt>
                <c:pt idx="2">
                  <c:v> Pasivos impuestos </c:v>
                </c:pt>
                <c:pt idx="3">
                  <c:v> Pasivo impuestos diferidos </c:v>
                </c:pt>
                <c:pt idx="4">
                  <c:v> CxP </c:v>
                </c:pt>
                <c:pt idx="5">
                  <c:v> Otras provisiones </c:v>
                </c:pt>
                <c:pt idx="6">
                  <c:v> Provisiones beneficios a los empleados </c:v>
                </c:pt>
                <c:pt idx="7">
                  <c:v> Total de pasivos no corrientes </c:v>
                </c:pt>
              </c:strCache>
            </c:strRef>
          </c:cat>
          <c:val>
            <c:numRef>
              <c:f>'Concesionarios análisis BG'!$B$328:$I$328</c:f>
              <c:numCache>
                <c:formatCode>"$"#,##0_);[Red]\("$"#,##0\)</c:formatCode>
                <c:ptCount val="8"/>
                <c:pt idx="0">
                  <c:v>127970676</c:v>
                </c:pt>
                <c:pt idx="7">
                  <c:v>127970676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19-428B-A0CE-2E948F9AF9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85093215"/>
        <c:axId val="1985073663"/>
      </c:barChart>
      <c:catAx>
        <c:axId val="19850932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s-CO"/>
          </a:p>
        </c:txPr>
        <c:crossAx val="1985073663"/>
        <c:crosses val="autoZero"/>
        <c:auto val="1"/>
        <c:lblAlgn val="ctr"/>
        <c:lblOffset val="100"/>
        <c:noMultiLvlLbl val="0"/>
      </c:catAx>
      <c:valAx>
        <c:axId val="1985073663"/>
        <c:scaling>
          <c:orientation val="minMax"/>
        </c:scaling>
        <c:delete val="0"/>
        <c:axPos val="b"/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s-CO"/>
          </a:p>
        </c:txPr>
        <c:crossAx val="1985093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es-CO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'Concesionarios análisis BG'!$A$329</c:f>
              <c:strCache>
                <c:ptCount val="1"/>
                <c:pt idx="0">
                  <c:v> DERCO 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solidFill>
                <a:schemeClr val="bg1">
                  <a:lumMod val="75000"/>
                </a:schemeClr>
              </a:solidFill>
            </a:ln>
            <a:effectLst/>
          </c:spPr>
          <c:invertIfNegative val="0"/>
          <c:dPt>
            <c:idx val="7"/>
            <c:invertIfNegative val="0"/>
            <c:bubble3D val="0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98B-4A27-AC4D-66F4E8A7B5B6}"/>
              </c:ext>
            </c:extLst>
          </c:dPt>
          <c:cat>
            <c:strRef>
              <c:f>'Concesionarios análisis BG'!$B$324:$I$324</c:f>
              <c:strCache>
                <c:ptCount val="8"/>
                <c:pt idx="0">
                  <c:v> Otros pasivos no financieros </c:v>
                </c:pt>
                <c:pt idx="1">
                  <c:v> Otros pasivos financieros </c:v>
                </c:pt>
                <c:pt idx="2">
                  <c:v> Pasivos impuestos </c:v>
                </c:pt>
                <c:pt idx="3">
                  <c:v> Pasivo impuestos diferidos </c:v>
                </c:pt>
                <c:pt idx="4">
                  <c:v> CxP </c:v>
                </c:pt>
                <c:pt idx="5">
                  <c:v> Otras provisiones </c:v>
                </c:pt>
                <c:pt idx="6">
                  <c:v> Provisiones beneficios a los empleados </c:v>
                </c:pt>
                <c:pt idx="7">
                  <c:v> Total de pasivos no corrientes </c:v>
                </c:pt>
              </c:strCache>
            </c:strRef>
          </c:cat>
          <c:val>
            <c:numRef>
              <c:f>'Concesionarios análisis BG'!$B$329:$I$329</c:f>
              <c:numCache>
                <c:formatCode>"$"#,##0_);[Red]\("$"#,##0\)</c:formatCode>
                <c:ptCount val="8"/>
                <c:pt idx="1">
                  <c:v>12326782</c:v>
                </c:pt>
                <c:pt idx="7">
                  <c:v>12326782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98B-4A27-AC4D-66F4E8A7B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85093215"/>
        <c:axId val="1985073663"/>
      </c:barChart>
      <c:catAx>
        <c:axId val="19850932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s-CO"/>
          </a:p>
        </c:txPr>
        <c:crossAx val="1985073663"/>
        <c:crosses val="autoZero"/>
        <c:auto val="1"/>
        <c:lblAlgn val="ctr"/>
        <c:lblOffset val="100"/>
        <c:noMultiLvlLbl val="0"/>
      </c:catAx>
      <c:valAx>
        <c:axId val="1985073663"/>
        <c:scaling>
          <c:orientation val="minMax"/>
        </c:scaling>
        <c:delete val="0"/>
        <c:axPos val="b"/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s-CO"/>
          </a:p>
        </c:txPr>
        <c:crossAx val="1985093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es-CO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'Concesionarios análisis BG'!$A$366</c:f>
              <c:strCache>
                <c:ptCount val="1"/>
                <c:pt idx="0">
                  <c:v> SCANIA 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solidFill>
                <a:schemeClr val="bg1">
                  <a:lumMod val="75000"/>
                </a:schemeClr>
              </a:solidFill>
            </a:ln>
            <a:effectLst/>
          </c:spPr>
          <c:invertIfNegative val="0"/>
          <c:dPt>
            <c:idx val="6"/>
            <c:invertIfNegative val="0"/>
            <c:bubble3D val="0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188-448B-8502-36F5B85F0607}"/>
              </c:ext>
            </c:extLst>
          </c:dPt>
          <c:cat>
            <c:strRef>
              <c:f>'Concesionarios análisis BG'!$B$365:$H$365</c:f>
              <c:strCache>
                <c:ptCount val="7"/>
                <c:pt idx="0">
                  <c:v> Utilidades retenidas </c:v>
                </c:pt>
                <c:pt idx="1">
                  <c:v> Otras reservas </c:v>
                </c:pt>
                <c:pt idx="2">
                  <c:v> Superavit </c:v>
                </c:pt>
                <c:pt idx="3">
                  <c:v> Otras participaciones </c:v>
                </c:pt>
                <c:pt idx="4">
                  <c:v> Prima de emisión </c:v>
                </c:pt>
                <c:pt idx="5">
                  <c:v> Capital emitido </c:v>
                </c:pt>
                <c:pt idx="6">
                  <c:v> Patrimonio total </c:v>
                </c:pt>
              </c:strCache>
            </c:strRef>
          </c:cat>
          <c:val>
            <c:numRef>
              <c:f>'Concesionarios análisis BG'!$B$366:$H$366</c:f>
              <c:numCache>
                <c:formatCode>"$"#,##0_);[Red]\("$"#,##0\)</c:formatCode>
                <c:ptCount val="7"/>
                <c:pt idx="0">
                  <c:v>51473206</c:v>
                </c:pt>
                <c:pt idx="4">
                  <c:v>22282845</c:v>
                </c:pt>
                <c:pt idx="5">
                  <c:v>6927454</c:v>
                </c:pt>
                <c:pt idx="6">
                  <c:v>80683505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88-448B-8502-36F5B85F06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85090303"/>
        <c:axId val="1985077823"/>
      </c:barChart>
      <c:catAx>
        <c:axId val="19850903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s-CO"/>
          </a:p>
        </c:txPr>
        <c:crossAx val="1985077823"/>
        <c:crosses val="autoZero"/>
        <c:auto val="1"/>
        <c:lblAlgn val="ctr"/>
        <c:lblOffset val="100"/>
        <c:noMultiLvlLbl val="0"/>
      </c:catAx>
      <c:valAx>
        <c:axId val="1985077823"/>
        <c:scaling>
          <c:orientation val="minMax"/>
        </c:scaling>
        <c:delete val="0"/>
        <c:axPos val="b"/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s-CO"/>
          </a:p>
        </c:txPr>
        <c:crossAx val="19850903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es-CO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'Concesionarios análisis BG'!$A$367</c:f>
              <c:strCache>
                <c:ptCount val="1"/>
                <c:pt idx="0">
                  <c:v> METROKIA 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solidFill>
                <a:schemeClr val="bg1">
                  <a:lumMod val="75000"/>
                </a:schemeClr>
              </a:solidFill>
            </a:ln>
            <a:effectLst/>
          </c:spPr>
          <c:invertIfNegative val="0"/>
          <c:dPt>
            <c:idx val="6"/>
            <c:invertIfNegative val="0"/>
            <c:bubble3D val="0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082-45AB-B0EC-C9DC852CDB34}"/>
              </c:ext>
            </c:extLst>
          </c:dPt>
          <c:cat>
            <c:strRef>
              <c:f>'Concesionarios análisis BG'!$B$365:$H$365</c:f>
              <c:strCache>
                <c:ptCount val="7"/>
                <c:pt idx="0">
                  <c:v> Utilidades retenidas </c:v>
                </c:pt>
                <c:pt idx="1">
                  <c:v> Otras reservas </c:v>
                </c:pt>
                <c:pt idx="2">
                  <c:v> Superavit </c:v>
                </c:pt>
                <c:pt idx="3">
                  <c:v> Otras participaciones </c:v>
                </c:pt>
                <c:pt idx="4">
                  <c:v> Prima de emisión </c:v>
                </c:pt>
                <c:pt idx="5">
                  <c:v> Capital emitido </c:v>
                </c:pt>
                <c:pt idx="6">
                  <c:v> Patrimonio total </c:v>
                </c:pt>
              </c:strCache>
            </c:strRef>
          </c:cat>
          <c:val>
            <c:numRef>
              <c:f>'Concesionarios análisis BG'!$B$367:$H$367</c:f>
              <c:numCache>
                <c:formatCode>"$"#,##0_);[Red]\("$"#,##0\)</c:formatCode>
                <c:ptCount val="7"/>
                <c:pt idx="0">
                  <c:v>8140550</c:v>
                </c:pt>
                <c:pt idx="1">
                  <c:v>126379210</c:v>
                </c:pt>
                <c:pt idx="2">
                  <c:v>125716273</c:v>
                </c:pt>
                <c:pt idx="5">
                  <c:v>40000000</c:v>
                </c:pt>
                <c:pt idx="6">
                  <c:v>300236033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82-45AB-B0EC-C9DC852CDB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85090303"/>
        <c:axId val="1985077823"/>
      </c:barChart>
      <c:catAx>
        <c:axId val="19850903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s-CO"/>
          </a:p>
        </c:txPr>
        <c:crossAx val="1985077823"/>
        <c:crosses val="autoZero"/>
        <c:auto val="1"/>
        <c:lblAlgn val="ctr"/>
        <c:lblOffset val="100"/>
        <c:noMultiLvlLbl val="0"/>
      </c:catAx>
      <c:valAx>
        <c:axId val="1985077823"/>
        <c:scaling>
          <c:orientation val="minMax"/>
        </c:scaling>
        <c:delete val="0"/>
        <c:axPos val="b"/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s-CO"/>
          </a:p>
        </c:txPr>
        <c:crossAx val="19850903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es-CO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'Concesionarios análisis BG'!$A$368</c:f>
              <c:strCache>
                <c:ptCount val="1"/>
                <c:pt idx="0">
                  <c:v> MAZDA 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solidFill>
                <a:schemeClr val="bg1">
                  <a:lumMod val="75000"/>
                </a:schemeClr>
              </a:solidFill>
            </a:ln>
            <a:effectLst/>
          </c:spPr>
          <c:invertIfNegative val="0"/>
          <c:dPt>
            <c:idx val="6"/>
            <c:invertIfNegative val="0"/>
            <c:bubble3D val="0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146-40E9-A480-053B65FBFEF8}"/>
              </c:ext>
            </c:extLst>
          </c:dPt>
          <c:cat>
            <c:strRef>
              <c:f>'Concesionarios análisis BG'!$B$365:$H$365</c:f>
              <c:strCache>
                <c:ptCount val="7"/>
                <c:pt idx="0">
                  <c:v> Utilidades retenidas </c:v>
                </c:pt>
                <c:pt idx="1">
                  <c:v> Otras reservas </c:v>
                </c:pt>
                <c:pt idx="2">
                  <c:v> Superavit </c:v>
                </c:pt>
                <c:pt idx="3">
                  <c:v> Otras participaciones </c:v>
                </c:pt>
                <c:pt idx="4">
                  <c:v> Prima de emisión </c:v>
                </c:pt>
                <c:pt idx="5">
                  <c:v> Capital emitido </c:v>
                </c:pt>
                <c:pt idx="6">
                  <c:v> Patrimonio total </c:v>
                </c:pt>
              </c:strCache>
            </c:strRef>
          </c:cat>
          <c:val>
            <c:numRef>
              <c:f>'Concesionarios análisis BG'!$B$368:$H$368</c:f>
              <c:numCache>
                <c:formatCode>"$"#,##0_);[Red]\("$"#,##0\)</c:formatCode>
                <c:ptCount val="7"/>
                <c:pt idx="0">
                  <c:v>208550659</c:v>
                </c:pt>
                <c:pt idx="5">
                  <c:v>4088000</c:v>
                </c:pt>
                <c:pt idx="6">
                  <c:v>212638659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46-40E9-A480-053B65FBFE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85090303"/>
        <c:axId val="1985077823"/>
      </c:barChart>
      <c:catAx>
        <c:axId val="19850903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s-CO"/>
          </a:p>
        </c:txPr>
        <c:crossAx val="1985077823"/>
        <c:crosses val="autoZero"/>
        <c:auto val="1"/>
        <c:lblAlgn val="ctr"/>
        <c:lblOffset val="100"/>
        <c:noMultiLvlLbl val="0"/>
      </c:catAx>
      <c:valAx>
        <c:axId val="1985077823"/>
        <c:scaling>
          <c:orientation val="minMax"/>
        </c:scaling>
        <c:delete val="0"/>
        <c:axPos val="b"/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s-CO"/>
          </a:p>
        </c:txPr>
        <c:crossAx val="19850903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es-CO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'Concesionarios análisis BG'!$A$369</c:f>
              <c:strCache>
                <c:ptCount val="1"/>
                <c:pt idx="0">
                  <c:v> AUTOMOTORES TOYOTA 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solidFill>
                <a:schemeClr val="bg1">
                  <a:lumMod val="75000"/>
                </a:schemeClr>
              </a:solidFill>
            </a:ln>
            <a:effectLst/>
          </c:spPr>
          <c:invertIfNegative val="0"/>
          <c:dPt>
            <c:idx val="6"/>
            <c:invertIfNegative val="0"/>
            <c:bubble3D val="0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F99-4A86-9270-B6E603294EE1}"/>
              </c:ext>
            </c:extLst>
          </c:dPt>
          <c:cat>
            <c:strRef>
              <c:f>'Concesionarios análisis BG'!$B$365:$H$365</c:f>
              <c:strCache>
                <c:ptCount val="7"/>
                <c:pt idx="0">
                  <c:v> Utilidades retenidas </c:v>
                </c:pt>
                <c:pt idx="1">
                  <c:v> Otras reservas </c:v>
                </c:pt>
                <c:pt idx="2">
                  <c:v> Superavit </c:v>
                </c:pt>
                <c:pt idx="3">
                  <c:v> Otras participaciones </c:v>
                </c:pt>
                <c:pt idx="4">
                  <c:v> Prima de emisión </c:v>
                </c:pt>
                <c:pt idx="5">
                  <c:v> Capital emitido </c:v>
                </c:pt>
                <c:pt idx="6">
                  <c:v> Patrimonio total </c:v>
                </c:pt>
              </c:strCache>
            </c:strRef>
          </c:cat>
          <c:val>
            <c:numRef>
              <c:f>'Concesionarios análisis BG'!$B$369:$H$369</c:f>
              <c:numCache>
                <c:formatCode>"$"#,##0_);[Red]\("$"#,##0\)</c:formatCode>
                <c:ptCount val="7"/>
                <c:pt idx="0">
                  <c:v>63431558</c:v>
                </c:pt>
                <c:pt idx="1">
                  <c:v>23765946</c:v>
                </c:pt>
                <c:pt idx="5">
                  <c:v>1400000</c:v>
                </c:pt>
                <c:pt idx="6">
                  <c:v>88597504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F99-4A86-9270-B6E603294E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85090303"/>
        <c:axId val="1985077823"/>
      </c:barChart>
      <c:catAx>
        <c:axId val="19850903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s-CO"/>
          </a:p>
        </c:txPr>
        <c:crossAx val="1985077823"/>
        <c:crosses val="autoZero"/>
        <c:auto val="1"/>
        <c:lblAlgn val="ctr"/>
        <c:lblOffset val="100"/>
        <c:noMultiLvlLbl val="0"/>
      </c:catAx>
      <c:valAx>
        <c:axId val="1985077823"/>
        <c:scaling>
          <c:orientation val="minMax"/>
        </c:scaling>
        <c:delete val="0"/>
        <c:axPos val="b"/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s-CO"/>
          </a:p>
        </c:txPr>
        <c:crossAx val="19850903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es-CO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'Concesionarios análisis BG'!$A$370</c:f>
              <c:strCache>
                <c:ptCount val="1"/>
                <c:pt idx="0">
                  <c:v> DERCO 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solidFill>
                <a:schemeClr val="bg1">
                  <a:lumMod val="75000"/>
                </a:schemeClr>
              </a:solidFill>
            </a:ln>
            <a:effectLst/>
          </c:spPr>
          <c:invertIfNegative val="0"/>
          <c:dPt>
            <c:idx val="6"/>
            <c:invertIfNegative val="0"/>
            <c:bubble3D val="0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54F-4756-8D1F-0400A286C7DB}"/>
              </c:ext>
            </c:extLst>
          </c:dPt>
          <c:cat>
            <c:strRef>
              <c:f>'Concesionarios análisis BG'!$B$365:$H$365</c:f>
              <c:strCache>
                <c:ptCount val="7"/>
                <c:pt idx="0">
                  <c:v> Utilidades retenidas </c:v>
                </c:pt>
                <c:pt idx="1">
                  <c:v> Otras reservas </c:v>
                </c:pt>
                <c:pt idx="2">
                  <c:v> Superavit </c:v>
                </c:pt>
                <c:pt idx="3">
                  <c:v> Otras participaciones </c:v>
                </c:pt>
                <c:pt idx="4">
                  <c:v> Prima de emisión </c:v>
                </c:pt>
                <c:pt idx="5">
                  <c:v> Capital emitido </c:v>
                </c:pt>
                <c:pt idx="6">
                  <c:v> Patrimonio total </c:v>
                </c:pt>
              </c:strCache>
            </c:strRef>
          </c:cat>
          <c:val>
            <c:numRef>
              <c:f>'Concesionarios análisis BG'!$B$370:$H$370</c:f>
              <c:numCache>
                <c:formatCode>"$"#,##0_);[Red]\("$"#,##0\)</c:formatCode>
                <c:ptCount val="7"/>
                <c:pt idx="0">
                  <c:v>-91081319</c:v>
                </c:pt>
                <c:pt idx="1">
                  <c:v>71714</c:v>
                </c:pt>
                <c:pt idx="4">
                  <c:v>116498115</c:v>
                </c:pt>
                <c:pt idx="5">
                  <c:v>58241001</c:v>
                </c:pt>
                <c:pt idx="6">
                  <c:v>83729511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4F-4756-8D1F-0400A286C7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85090303"/>
        <c:axId val="1985077823"/>
      </c:barChart>
      <c:catAx>
        <c:axId val="19850903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s-CO"/>
          </a:p>
        </c:txPr>
        <c:crossAx val="1985077823"/>
        <c:crosses val="autoZero"/>
        <c:auto val="1"/>
        <c:lblAlgn val="ctr"/>
        <c:lblOffset val="100"/>
        <c:noMultiLvlLbl val="0"/>
      </c:catAx>
      <c:valAx>
        <c:axId val="1985077823"/>
        <c:scaling>
          <c:orientation val="minMax"/>
        </c:scaling>
        <c:delete val="0"/>
        <c:axPos val="b"/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s-CO"/>
          </a:p>
        </c:txPr>
        <c:crossAx val="19850903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r>
              <a:rPr lang="en-US">
                <a:solidFill>
                  <a:schemeClr val="tx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AF y KTNO de las 5 empresas con mayor Activos totales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'Concesionarios análisis BG'!$B$416</c:f>
              <c:strCache>
                <c:ptCount val="1"/>
                <c:pt idx="0">
                  <c:v> Capital de trabajo </c:v>
                </c:pt>
              </c:strCache>
            </c:strRef>
          </c:tx>
          <c:spPr>
            <a:solidFill>
              <a:srgbClr val="00B0F0"/>
            </a:solidFill>
            <a:ln>
              <a:solidFill>
                <a:srgbClr val="00B0F0"/>
              </a:solidFill>
            </a:ln>
            <a:effectLst/>
          </c:spPr>
          <c:invertIfNegative val="0"/>
          <c:cat>
            <c:strRef>
              <c:f>'Concesionarios análisis BG'!$A$417:$A$421</c:f>
              <c:strCache>
                <c:ptCount val="5"/>
                <c:pt idx="0">
                  <c:v> SCANIA </c:v>
                </c:pt>
                <c:pt idx="1">
                  <c:v> METROKIA </c:v>
                </c:pt>
                <c:pt idx="2">
                  <c:v> MAZDA </c:v>
                </c:pt>
                <c:pt idx="3">
                  <c:v> AUTOMOTORES TOYOTA </c:v>
                </c:pt>
                <c:pt idx="4">
                  <c:v> DERCO </c:v>
                </c:pt>
              </c:strCache>
            </c:strRef>
          </c:cat>
          <c:val>
            <c:numRef>
              <c:f>'Concesionarios análisis BG'!$B$417:$B$421</c:f>
              <c:numCache>
                <c:formatCode>"$"#,##0_);[Red]\("$"#,##0\)</c:formatCode>
                <c:ptCount val="5"/>
                <c:pt idx="0">
                  <c:v>180986523</c:v>
                </c:pt>
                <c:pt idx="1">
                  <c:v>162808635</c:v>
                </c:pt>
                <c:pt idx="2">
                  <c:v>208205217</c:v>
                </c:pt>
                <c:pt idx="3">
                  <c:v>175424231</c:v>
                </c:pt>
                <c:pt idx="4">
                  <c:v>180986523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29-4621-895C-5ADC5A7157B7}"/>
            </c:ext>
          </c:extLst>
        </c:ser>
        <c:ser>
          <c:idx val="1"/>
          <c:order val="1"/>
          <c:tx>
            <c:strRef>
              <c:f>'Concesionarios análisis BG'!$C$416</c:f>
              <c:strCache>
                <c:ptCount val="1"/>
                <c:pt idx="0">
                  <c:v> Activos Fijos (AF) 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solidFill>
                <a:schemeClr val="bg1">
                  <a:lumMod val="75000"/>
                </a:schemeClr>
              </a:solidFill>
            </a:ln>
            <a:effectLst/>
          </c:spPr>
          <c:invertIfNegative val="0"/>
          <c:cat>
            <c:strRef>
              <c:f>'Concesionarios análisis BG'!$A$417:$A$421</c:f>
              <c:strCache>
                <c:ptCount val="5"/>
                <c:pt idx="0">
                  <c:v> SCANIA </c:v>
                </c:pt>
                <c:pt idx="1">
                  <c:v> METROKIA </c:v>
                </c:pt>
                <c:pt idx="2">
                  <c:v> MAZDA </c:v>
                </c:pt>
                <c:pt idx="3">
                  <c:v> AUTOMOTORES TOYOTA </c:v>
                </c:pt>
                <c:pt idx="4">
                  <c:v> DERCO </c:v>
                </c:pt>
              </c:strCache>
            </c:strRef>
          </c:cat>
          <c:val>
            <c:numRef>
              <c:f>'Concesionarios análisis BG'!$C$417:$C$421</c:f>
              <c:numCache>
                <c:formatCode>"$"#,##0_);[Red]\("$"#,##0\)</c:formatCode>
                <c:ptCount val="5"/>
                <c:pt idx="0">
                  <c:v>8534391</c:v>
                </c:pt>
                <c:pt idx="1">
                  <c:v>225677863</c:v>
                </c:pt>
                <c:pt idx="2">
                  <c:v>15362598</c:v>
                </c:pt>
                <c:pt idx="3">
                  <c:v>6883508</c:v>
                </c:pt>
                <c:pt idx="4">
                  <c:v>103968821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29-4621-895C-5ADC5A7157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84278783"/>
        <c:axId val="1784279199"/>
      </c:barChart>
      <c:catAx>
        <c:axId val="1784278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s-CO"/>
          </a:p>
        </c:txPr>
        <c:crossAx val="1784279199"/>
        <c:crosses val="autoZero"/>
        <c:auto val="1"/>
        <c:lblAlgn val="ctr"/>
        <c:lblOffset val="100"/>
        <c:noMultiLvlLbl val="0"/>
      </c:catAx>
      <c:valAx>
        <c:axId val="1784279199"/>
        <c:scaling>
          <c:orientation val="minMax"/>
        </c:scaling>
        <c:delete val="0"/>
        <c:axPos val="l"/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s-CO"/>
          </a:p>
        </c:txPr>
        <c:crossAx val="1784278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r>
              <a:rPr lang="es-CO" sz="1800" b="0" i="0" baseline="0">
                <a:solidFill>
                  <a:schemeClr val="tx1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Pasivos y Patrimonio de las 10 empresas con mayor Activos totales</a:t>
            </a:r>
            <a:endParaRPr lang="es-CO">
              <a:solidFill>
                <a:schemeClr val="tx1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'Concesionarios análisis BG'!$B$163</c:f>
              <c:strCache>
                <c:ptCount val="1"/>
                <c:pt idx="0">
                  <c:v> Pasivos corrientes totales 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'Concesionarios análisis BG'!$A$164:$A$173</c:f>
              <c:strCache>
                <c:ptCount val="10"/>
                <c:pt idx="0">
                  <c:v> SCANIA </c:v>
                </c:pt>
                <c:pt idx="1">
                  <c:v> METROKIA </c:v>
                </c:pt>
                <c:pt idx="2">
                  <c:v> MAZDA </c:v>
                </c:pt>
                <c:pt idx="3">
                  <c:v> AUTOMOTORES TOYOTA </c:v>
                </c:pt>
                <c:pt idx="4">
                  <c:v> DERCO </c:v>
                </c:pt>
                <c:pt idx="5">
                  <c:v> KENWORTH DE LA MONTAÑA </c:v>
                </c:pt>
                <c:pt idx="6">
                  <c:v> DAIMLER </c:v>
                </c:pt>
                <c:pt idx="7">
                  <c:v> NEOHYUNDAI </c:v>
                </c:pt>
                <c:pt idx="8">
                  <c:v> VOLVO GROUP </c:v>
                </c:pt>
                <c:pt idx="9">
                  <c:v> MOTORES DEL VALLE </c:v>
                </c:pt>
              </c:strCache>
            </c:strRef>
          </c:cat>
          <c:val>
            <c:numRef>
              <c:f>'Concesionarios análisis BG'!$B$164:$B$173</c:f>
              <c:numCache>
                <c:formatCode>"$"#,##0_);[Red]\("$"#,##0\)</c:formatCode>
                <c:ptCount val="10"/>
                <c:pt idx="0">
                  <c:v>873903759</c:v>
                </c:pt>
                <c:pt idx="1">
                  <c:v>179777330</c:v>
                </c:pt>
                <c:pt idx="2">
                  <c:v>128794244</c:v>
                </c:pt>
                <c:pt idx="3">
                  <c:v>133093336</c:v>
                </c:pt>
                <c:pt idx="4">
                  <c:v>251178097</c:v>
                </c:pt>
                <c:pt idx="5">
                  <c:v>191819707</c:v>
                </c:pt>
                <c:pt idx="6">
                  <c:v>169645463</c:v>
                </c:pt>
                <c:pt idx="7">
                  <c:v>343926468</c:v>
                </c:pt>
                <c:pt idx="8">
                  <c:v>63355515</c:v>
                </c:pt>
                <c:pt idx="9">
                  <c:v>61490541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20-43FA-BE14-108D531560BE}"/>
            </c:ext>
          </c:extLst>
        </c:ser>
        <c:ser>
          <c:idx val="1"/>
          <c:order val="1"/>
          <c:tx>
            <c:strRef>
              <c:f>'Concesionarios análisis BG'!$C$163</c:f>
              <c:strCache>
                <c:ptCount val="1"/>
                <c:pt idx="0">
                  <c:v> Pasivos no corrientes totales 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'Concesionarios análisis BG'!$A$164:$A$173</c:f>
              <c:strCache>
                <c:ptCount val="10"/>
                <c:pt idx="0">
                  <c:v> SCANIA </c:v>
                </c:pt>
                <c:pt idx="1">
                  <c:v> METROKIA </c:v>
                </c:pt>
                <c:pt idx="2">
                  <c:v> MAZDA </c:v>
                </c:pt>
                <c:pt idx="3">
                  <c:v> AUTOMOTORES TOYOTA </c:v>
                </c:pt>
                <c:pt idx="4">
                  <c:v> DERCO </c:v>
                </c:pt>
                <c:pt idx="5">
                  <c:v> KENWORTH DE LA MONTAÑA </c:v>
                </c:pt>
                <c:pt idx="6">
                  <c:v> DAIMLER </c:v>
                </c:pt>
                <c:pt idx="7">
                  <c:v> NEOHYUNDAI </c:v>
                </c:pt>
                <c:pt idx="8">
                  <c:v> VOLVO GROUP </c:v>
                </c:pt>
                <c:pt idx="9">
                  <c:v> MOTORES DEL VALLE </c:v>
                </c:pt>
              </c:strCache>
            </c:strRef>
          </c:cat>
          <c:val>
            <c:numRef>
              <c:f>'Concesionarios análisis BG'!$C$164:$C$173</c:f>
              <c:numCache>
                <c:formatCode>"$"#,##0_);[Red]\("$"#,##0\)</c:formatCode>
                <c:ptCount val="10"/>
                <c:pt idx="0">
                  <c:v>11506443</c:v>
                </c:pt>
                <c:pt idx="1">
                  <c:v>39427984</c:v>
                </c:pt>
                <c:pt idx="2">
                  <c:v>13712419</c:v>
                </c:pt>
                <c:pt idx="3">
                  <c:v>127970676</c:v>
                </c:pt>
                <c:pt idx="4">
                  <c:v>12326782</c:v>
                </c:pt>
                <c:pt idx="5">
                  <c:v>43768325</c:v>
                </c:pt>
                <c:pt idx="6">
                  <c:v>6225055</c:v>
                </c:pt>
                <c:pt idx="7">
                  <c:v>38644435</c:v>
                </c:pt>
                <c:pt idx="8">
                  <c:v>20959284</c:v>
                </c:pt>
                <c:pt idx="9">
                  <c:v>29037703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20-43FA-BE14-108D531560BE}"/>
            </c:ext>
          </c:extLst>
        </c:ser>
        <c:ser>
          <c:idx val="2"/>
          <c:order val="2"/>
          <c:tx>
            <c:strRef>
              <c:f>'Concesionarios análisis BG'!$D$163</c:f>
              <c:strCache>
                <c:ptCount val="1"/>
                <c:pt idx="0">
                  <c:v> Pasivos totales 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'Concesionarios análisis BG'!$A$164:$A$173</c:f>
              <c:strCache>
                <c:ptCount val="10"/>
                <c:pt idx="0">
                  <c:v> SCANIA </c:v>
                </c:pt>
                <c:pt idx="1">
                  <c:v> METROKIA </c:v>
                </c:pt>
                <c:pt idx="2">
                  <c:v> MAZDA </c:v>
                </c:pt>
                <c:pt idx="3">
                  <c:v> AUTOMOTORES TOYOTA </c:v>
                </c:pt>
                <c:pt idx="4">
                  <c:v> DERCO </c:v>
                </c:pt>
                <c:pt idx="5">
                  <c:v> KENWORTH DE LA MONTAÑA </c:v>
                </c:pt>
                <c:pt idx="6">
                  <c:v> DAIMLER </c:v>
                </c:pt>
                <c:pt idx="7">
                  <c:v> NEOHYUNDAI </c:v>
                </c:pt>
                <c:pt idx="8">
                  <c:v> VOLVO GROUP </c:v>
                </c:pt>
                <c:pt idx="9">
                  <c:v> MOTORES DEL VALLE </c:v>
                </c:pt>
              </c:strCache>
            </c:strRef>
          </c:cat>
          <c:val>
            <c:numRef>
              <c:f>'Concesionarios análisis BG'!$D$164:$D$173</c:f>
              <c:numCache>
                <c:formatCode>"$"#,##0_);[Red]\("$"#,##0\)</c:formatCode>
                <c:ptCount val="10"/>
                <c:pt idx="0">
                  <c:v>885410202</c:v>
                </c:pt>
                <c:pt idx="1">
                  <c:v>219205314</c:v>
                </c:pt>
                <c:pt idx="2">
                  <c:v>142506663</c:v>
                </c:pt>
                <c:pt idx="3">
                  <c:v>261064012</c:v>
                </c:pt>
                <c:pt idx="4">
                  <c:v>263504879</c:v>
                </c:pt>
                <c:pt idx="5">
                  <c:v>235588032</c:v>
                </c:pt>
                <c:pt idx="6">
                  <c:v>175870518</c:v>
                </c:pt>
                <c:pt idx="7">
                  <c:v>382570903</c:v>
                </c:pt>
                <c:pt idx="8">
                  <c:v>84314799</c:v>
                </c:pt>
                <c:pt idx="9">
                  <c:v>90528244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20-43FA-BE14-108D531560BE}"/>
            </c:ext>
          </c:extLst>
        </c:ser>
        <c:ser>
          <c:idx val="3"/>
          <c:order val="3"/>
          <c:tx>
            <c:strRef>
              <c:f>'Concesionarios análisis BG'!$E$163</c:f>
              <c:strCache>
                <c:ptCount val="1"/>
                <c:pt idx="0">
                  <c:v> Patrimonio </c:v>
                </c:pt>
              </c:strCache>
            </c:strRef>
          </c:tx>
          <c:spPr>
            <a:solidFill>
              <a:srgbClr val="D7CEC7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'Concesionarios análisis BG'!$A$164:$A$173</c:f>
              <c:strCache>
                <c:ptCount val="10"/>
                <c:pt idx="0">
                  <c:v> SCANIA </c:v>
                </c:pt>
                <c:pt idx="1">
                  <c:v> METROKIA </c:v>
                </c:pt>
                <c:pt idx="2">
                  <c:v> MAZDA </c:v>
                </c:pt>
                <c:pt idx="3">
                  <c:v> AUTOMOTORES TOYOTA </c:v>
                </c:pt>
                <c:pt idx="4">
                  <c:v> DERCO </c:v>
                </c:pt>
                <c:pt idx="5">
                  <c:v> KENWORTH DE LA MONTAÑA </c:v>
                </c:pt>
                <c:pt idx="6">
                  <c:v> DAIMLER </c:v>
                </c:pt>
                <c:pt idx="7">
                  <c:v> NEOHYUNDAI </c:v>
                </c:pt>
                <c:pt idx="8">
                  <c:v> VOLVO GROUP </c:v>
                </c:pt>
                <c:pt idx="9">
                  <c:v> MOTORES DEL VALLE </c:v>
                </c:pt>
              </c:strCache>
            </c:strRef>
          </c:cat>
          <c:val>
            <c:numRef>
              <c:f>'Concesionarios análisis BG'!$E$164:$E$173</c:f>
              <c:numCache>
                <c:formatCode>"$"#,##0_);[Red]\("$"#,##0\)</c:formatCode>
                <c:ptCount val="10"/>
                <c:pt idx="0">
                  <c:v>80683505</c:v>
                </c:pt>
                <c:pt idx="1">
                  <c:v>300236033</c:v>
                </c:pt>
                <c:pt idx="2">
                  <c:v>212638659</c:v>
                </c:pt>
                <c:pt idx="3">
                  <c:v>88597504</c:v>
                </c:pt>
                <c:pt idx="4">
                  <c:v>83729511</c:v>
                </c:pt>
                <c:pt idx="5">
                  <c:v>107918101</c:v>
                </c:pt>
                <c:pt idx="6">
                  <c:v>165095447</c:v>
                </c:pt>
                <c:pt idx="7">
                  <c:v>-66574818</c:v>
                </c:pt>
                <c:pt idx="8">
                  <c:v>92952147</c:v>
                </c:pt>
                <c:pt idx="9">
                  <c:v>39255580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E20-43FA-BE14-108D531560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84290431"/>
        <c:axId val="1784286687"/>
      </c:barChart>
      <c:catAx>
        <c:axId val="1784290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s-CO"/>
          </a:p>
        </c:txPr>
        <c:crossAx val="1784286687"/>
        <c:crosses val="autoZero"/>
        <c:auto val="1"/>
        <c:lblAlgn val="ctr"/>
        <c:lblOffset val="100"/>
        <c:noMultiLvlLbl val="0"/>
      </c:catAx>
      <c:valAx>
        <c:axId val="1784286687"/>
        <c:scaling>
          <c:orientation val="minMax"/>
        </c:scaling>
        <c:delete val="0"/>
        <c:axPos val="l"/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s-CO"/>
          </a:p>
        </c:txPr>
        <c:crossAx val="1784290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r>
              <a:rPr lang="es-CO">
                <a:solidFill>
                  <a:schemeClr val="tx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Toda la industria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es-CO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D5D5D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DC4-4D8B-A138-2EEDFA04AEE6}"/>
              </c:ext>
            </c:extLst>
          </c:dPt>
          <c:dPt>
            <c:idx val="1"/>
            <c:bubble3D val="0"/>
            <c:spPr>
              <a:solidFill>
                <a:srgbClr val="BFD8D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DC4-4D8B-A138-2EEDFA04AEE6}"/>
              </c:ext>
            </c:extLst>
          </c:dPt>
          <c:dPt>
            <c:idx val="2"/>
            <c:bubble3D val="0"/>
            <c:spPr>
              <a:solidFill>
                <a:srgbClr val="D7CEC7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DC4-4D8B-A138-2EEDFA04AEE6}"/>
              </c:ext>
            </c:extLst>
          </c:dPt>
          <c:dLbls>
            <c:dLbl>
              <c:idx val="0"/>
              <c:layout>
                <c:manualLayout>
                  <c:x val="-5.3191163604550448E-3"/>
                  <c:y val="-1.105023330417031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DC4-4D8B-A138-2EEDFA04AEE6}"/>
                </c:ext>
              </c:extLst>
            </c:dLbl>
            <c:dLbl>
              <c:idx val="1"/>
              <c:layout>
                <c:manualLayout>
                  <c:x val="-1.416940069991251E-2"/>
                  <c:y val="-0.1409550889472149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DC4-4D8B-A138-2EEDFA04AEE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'Concesionarios análisis BG'!$A$57:$A$59</c:f>
              <c:strCache>
                <c:ptCount val="3"/>
                <c:pt idx="0">
                  <c:v> Activos </c:v>
                </c:pt>
                <c:pt idx="1">
                  <c:v> Pasivos </c:v>
                </c:pt>
                <c:pt idx="2">
                  <c:v> Patrimonio </c:v>
                </c:pt>
              </c:strCache>
            </c:strRef>
          </c:cat>
          <c:val>
            <c:numRef>
              <c:f>'Concesionarios análisis BG'!$B$57:$B$59</c:f>
              <c:numCache>
                <c:formatCode>"$"#,##0_);[Red]\("$"#,##0\)</c:formatCode>
                <c:ptCount val="3"/>
                <c:pt idx="0">
                  <c:v>4732642785</c:v>
                </c:pt>
                <c:pt idx="1">
                  <c:v>3430054683</c:v>
                </c:pt>
                <c:pt idx="2">
                  <c:v>1302588102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DC4-4D8B-A138-2EEDFA04AE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r>
              <a:rPr lang="es-CO" sz="1400" b="0" i="0" u="none" strike="noStrike" baseline="0">
                <a:solidFill>
                  <a:schemeClr val="tx1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KTNO + AF de las 10 empresas con mayor Activos totales</a:t>
            </a:r>
            <a:endParaRPr lang="es-CO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'Concesionarios análisis BG'!$B$464</c:f>
              <c:strCache>
                <c:ptCount val="1"/>
                <c:pt idx="0">
                  <c:v> KTNO </c:v>
                </c:pt>
              </c:strCache>
            </c:strRef>
          </c:tx>
          <c:spPr>
            <a:solidFill>
              <a:srgbClr val="00B0F0"/>
            </a:solidFill>
            <a:ln>
              <a:solidFill>
                <a:srgbClr val="00B0F0"/>
              </a:solidFill>
            </a:ln>
            <a:effectLst/>
          </c:spPr>
          <c:invertIfNegative val="0"/>
          <c:cat>
            <c:strRef>
              <c:f>'Concesionarios análisis BG'!$A$465:$A$469</c:f>
              <c:strCache>
                <c:ptCount val="5"/>
                <c:pt idx="0">
                  <c:v> SCANIA </c:v>
                </c:pt>
                <c:pt idx="1">
                  <c:v> METROKIA </c:v>
                </c:pt>
                <c:pt idx="2">
                  <c:v> MAZDA </c:v>
                </c:pt>
                <c:pt idx="3">
                  <c:v> AUTOMOTORES TOYOTA </c:v>
                </c:pt>
                <c:pt idx="4">
                  <c:v> DERCO </c:v>
                </c:pt>
              </c:strCache>
            </c:strRef>
          </c:cat>
          <c:val>
            <c:numRef>
              <c:f>'Concesionarios análisis BG'!$B$465:$B$469</c:f>
              <c:numCache>
                <c:formatCode>"$"#,##0_);[Red]\("$"#,##0\)</c:formatCode>
                <c:ptCount val="5"/>
                <c:pt idx="0">
                  <c:v>496269277</c:v>
                </c:pt>
                <c:pt idx="1">
                  <c:v>162808635</c:v>
                </c:pt>
                <c:pt idx="2">
                  <c:v>208205217</c:v>
                </c:pt>
                <c:pt idx="3">
                  <c:v>175424231</c:v>
                </c:pt>
                <c:pt idx="4">
                  <c:v>180986523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CB-4FC7-8221-E0CB640D346E}"/>
            </c:ext>
          </c:extLst>
        </c:ser>
        <c:ser>
          <c:idx val="1"/>
          <c:order val="1"/>
          <c:tx>
            <c:strRef>
              <c:f>'Concesionarios análisis BG'!$C$464</c:f>
              <c:strCache>
                <c:ptCount val="1"/>
                <c:pt idx="0">
                  <c:v> AF 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solidFill>
                <a:schemeClr val="bg1">
                  <a:lumMod val="75000"/>
                </a:schemeClr>
              </a:solidFill>
            </a:ln>
            <a:effectLst/>
          </c:spPr>
          <c:invertIfNegative val="0"/>
          <c:cat>
            <c:strRef>
              <c:f>'Concesionarios análisis BG'!$A$465:$A$469</c:f>
              <c:strCache>
                <c:ptCount val="5"/>
                <c:pt idx="0">
                  <c:v> SCANIA </c:v>
                </c:pt>
                <c:pt idx="1">
                  <c:v> METROKIA </c:v>
                </c:pt>
                <c:pt idx="2">
                  <c:v> MAZDA </c:v>
                </c:pt>
                <c:pt idx="3">
                  <c:v> AUTOMOTORES TOYOTA </c:v>
                </c:pt>
                <c:pt idx="4">
                  <c:v> DERCO </c:v>
                </c:pt>
              </c:strCache>
            </c:strRef>
          </c:cat>
          <c:val>
            <c:numRef>
              <c:f>'Concesionarios análisis BG'!$C$465:$C$469</c:f>
              <c:numCache>
                <c:formatCode>"$"#,##0_);[Red]\("$"#,##0\)</c:formatCode>
                <c:ptCount val="5"/>
                <c:pt idx="0">
                  <c:v>8534391</c:v>
                </c:pt>
                <c:pt idx="1">
                  <c:v>225677863</c:v>
                </c:pt>
                <c:pt idx="2">
                  <c:v>15362598</c:v>
                </c:pt>
                <c:pt idx="3">
                  <c:v>6883508</c:v>
                </c:pt>
                <c:pt idx="4">
                  <c:v>103968821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CB-4FC7-8221-E0CB640D346E}"/>
            </c:ext>
          </c:extLst>
        </c:ser>
        <c:ser>
          <c:idx val="2"/>
          <c:order val="2"/>
          <c:tx>
            <c:strRef>
              <c:f>'Concesionarios análisis BG'!$D$464</c:f>
              <c:strCache>
                <c:ptCount val="1"/>
                <c:pt idx="0">
                  <c:v> KTNO+AF 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'Concesionarios análisis BG'!$A$465:$A$469</c:f>
              <c:strCache>
                <c:ptCount val="5"/>
                <c:pt idx="0">
                  <c:v> SCANIA </c:v>
                </c:pt>
                <c:pt idx="1">
                  <c:v> METROKIA </c:v>
                </c:pt>
                <c:pt idx="2">
                  <c:v> MAZDA </c:v>
                </c:pt>
                <c:pt idx="3">
                  <c:v> AUTOMOTORES TOYOTA </c:v>
                </c:pt>
                <c:pt idx="4">
                  <c:v> DERCO </c:v>
                </c:pt>
              </c:strCache>
            </c:strRef>
          </c:cat>
          <c:val>
            <c:numRef>
              <c:f>'Concesionarios análisis BG'!$D$465:$D$469</c:f>
              <c:numCache>
                <c:formatCode>"$"#,##0_);[Red]\("$"#,##0\)</c:formatCode>
                <c:ptCount val="5"/>
                <c:pt idx="0">
                  <c:v>504803668</c:v>
                </c:pt>
                <c:pt idx="1">
                  <c:v>388486498</c:v>
                </c:pt>
                <c:pt idx="2">
                  <c:v>223567815</c:v>
                </c:pt>
                <c:pt idx="3">
                  <c:v>182307739</c:v>
                </c:pt>
                <c:pt idx="4">
                  <c:v>284955344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CB-4FC7-8221-E0CB640D34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0811552"/>
        <c:axId val="1830807808"/>
      </c:barChart>
      <c:catAx>
        <c:axId val="1830811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s-CO"/>
          </a:p>
        </c:txPr>
        <c:crossAx val="1830807808"/>
        <c:crosses val="autoZero"/>
        <c:auto val="1"/>
        <c:lblAlgn val="ctr"/>
        <c:lblOffset val="100"/>
        <c:noMultiLvlLbl val="0"/>
      </c:catAx>
      <c:valAx>
        <c:axId val="1830807808"/>
        <c:scaling>
          <c:orientation val="minMax"/>
        </c:scaling>
        <c:delete val="0"/>
        <c:axPos val="l"/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s-CO"/>
          </a:p>
        </c:txPr>
        <c:crossAx val="1830811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r>
              <a:rPr lang="es-CO" sz="1800" b="0" i="0" baseline="0">
                <a:solidFill>
                  <a:schemeClr val="tx1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KTNO + AF y Deudas de las 5 empresas con mayor Activos totales</a:t>
            </a:r>
            <a:endParaRPr lang="es-CO">
              <a:solidFill>
                <a:schemeClr val="tx1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'Concesionarios análisis BG'!$B$484</c:f>
              <c:strCache>
                <c:ptCount val="1"/>
                <c:pt idx="0">
                  <c:v> KTNO </c:v>
                </c:pt>
              </c:strCache>
            </c:strRef>
          </c:tx>
          <c:spPr>
            <a:solidFill>
              <a:srgbClr val="00B0F0"/>
            </a:solidFill>
            <a:ln>
              <a:solidFill>
                <a:srgbClr val="00B0F0"/>
              </a:solidFill>
            </a:ln>
            <a:effectLst/>
          </c:spPr>
          <c:invertIfNegative val="0"/>
          <c:cat>
            <c:strRef>
              <c:f>'Concesionarios análisis BG'!$A$485:$A$489</c:f>
              <c:strCache>
                <c:ptCount val="5"/>
                <c:pt idx="0">
                  <c:v> SCANIA </c:v>
                </c:pt>
                <c:pt idx="1">
                  <c:v> METROKIA </c:v>
                </c:pt>
                <c:pt idx="2">
                  <c:v> MAZDA </c:v>
                </c:pt>
                <c:pt idx="3">
                  <c:v> AUTOMOTORES TOYOTA </c:v>
                </c:pt>
                <c:pt idx="4">
                  <c:v> DERCO </c:v>
                </c:pt>
              </c:strCache>
            </c:strRef>
          </c:cat>
          <c:val>
            <c:numRef>
              <c:f>'Concesionarios análisis BG'!$B$485:$B$489</c:f>
              <c:numCache>
                <c:formatCode>"$"#,##0_);[Red]\("$"#,##0\)</c:formatCode>
                <c:ptCount val="5"/>
                <c:pt idx="0">
                  <c:v>506929731</c:v>
                </c:pt>
                <c:pt idx="1">
                  <c:v>169746493</c:v>
                </c:pt>
                <c:pt idx="2">
                  <c:v>218315935</c:v>
                </c:pt>
                <c:pt idx="3">
                  <c:v>180963118</c:v>
                </c:pt>
                <c:pt idx="4">
                  <c:v>184072063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D4-4937-82A6-BF4D643E2C47}"/>
            </c:ext>
          </c:extLst>
        </c:ser>
        <c:ser>
          <c:idx val="1"/>
          <c:order val="1"/>
          <c:tx>
            <c:strRef>
              <c:f>'Concesionarios análisis BG'!$C$484</c:f>
              <c:strCache>
                <c:ptCount val="1"/>
                <c:pt idx="0">
                  <c:v> AF 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solidFill>
                <a:schemeClr val="bg1">
                  <a:lumMod val="75000"/>
                </a:schemeClr>
              </a:solidFill>
            </a:ln>
            <a:effectLst/>
          </c:spPr>
          <c:invertIfNegative val="0"/>
          <c:cat>
            <c:strRef>
              <c:f>'Concesionarios análisis BG'!$A$485:$A$489</c:f>
              <c:strCache>
                <c:ptCount val="5"/>
                <c:pt idx="0">
                  <c:v> SCANIA </c:v>
                </c:pt>
                <c:pt idx="1">
                  <c:v> METROKIA </c:v>
                </c:pt>
                <c:pt idx="2">
                  <c:v> MAZDA </c:v>
                </c:pt>
                <c:pt idx="3">
                  <c:v> AUTOMOTORES TOYOTA </c:v>
                </c:pt>
                <c:pt idx="4">
                  <c:v> DERCO </c:v>
                </c:pt>
              </c:strCache>
            </c:strRef>
          </c:cat>
          <c:val>
            <c:numRef>
              <c:f>'Concesionarios análisis BG'!$C$485:$C$489</c:f>
              <c:numCache>
                <c:formatCode>"$"#,##0_);[Red]\("$"#,##0\)</c:formatCode>
                <c:ptCount val="5"/>
                <c:pt idx="0">
                  <c:v>8534391</c:v>
                </c:pt>
                <c:pt idx="1">
                  <c:v>225677863</c:v>
                </c:pt>
                <c:pt idx="2">
                  <c:v>15362598</c:v>
                </c:pt>
                <c:pt idx="3">
                  <c:v>6883508</c:v>
                </c:pt>
                <c:pt idx="4">
                  <c:v>103968821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D4-4937-82A6-BF4D643E2C47}"/>
            </c:ext>
          </c:extLst>
        </c:ser>
        <c:ser>
          <c:idx val="2"/>
          <c:order val="2"/>
          <c:tx>
            <c:strRef>
              <c:f>'Concesionarios análisis BG'!$D$484</c:f>
              <c:strCache>
                <c:ptCount val="1"/>
                <c:pt idx="0">
                  <c:v> KTNO+AF </c:v>
                </c:pt>
              </c:strCache>
            </c:strRef>
          </c:tx>
          <c:spPr>
            <a:pattFill prst="pct5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'Concesionarios análisis BG'!$A$485:$A$489</c:f>
              <c:strCache>
                <c:ptCount val="5"/>
                <c:pt idx="0">
                  <c:v> SCANIA </c:v>
                </c:pt>
                <c:pt idx="1">
                  <c:v> METROKIA </c:v>
                </c:pt>
                <c:pt idx="2">
                  <c:v> MAZDA </c:v>
                </c:pt>
                <c:pt idx="3">
                  <c:v> AUTOMOTORES TOYOTA </c:v>
                </c:pt>
                <c:pt idx="4">
                  <c:v> DERCO </c:v>
                </c:pt>
              </c:strCache>
            </c:strRef>
          </c:cat>
          <c:val>
            <c:numRef>
              <c:f>'Concesionarios análisis BG'!$D$485:$D$489</c:f>
              <c:numCache>
                <c:formatCode>"$"#,##0_);[Red]\("$"#,##0\)</c:formatCode>
                <c:ptCount val="5"/>
                <c:pt idx="0">
                  <c:v>515464122</c:v>
                </c:pt>
                <c:pt idx="1">
                  <c:v>395424356</c:v>
                </c:pt>
                <c:pt idx="2">
                  <c:v>233678533</c:v>
                </c:pt>
                <c:pt idx="3">
                  <c:v>187846626</c:v>
                </c:pt>
                <c:pt idx="4">
                  <c:v>288040884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D4-4937-82A6-BF4D643E2C47}"/>
            </c:ext>
          </c:extLst>
        </c:ser>
        <c:ser>
          <c:idx val="3"/>
          <c:order val="3"/>
          <c:tx>
            <c:strRef>
              <c:f>'Concesionarios análisis BG'!$E$484</c:f>
              <c:strCache>
                <c:ptCount val="1"/>
                <c:pt idx="0">
                  <c:v> Deuda CP 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accent6">
                  <a:lumMod val="60000"/>
                  <a:lumOff val="40000"/>
                </a:schemeClr>
              </a:solidFill>
            </a:ln>
            <a:effectLst/>
          </c:spPr>
          <c:invertIfNegative val="0"/>
          <c:cat>
            <c:strRef>
              <c:f>'Concesionarios análisis BG'!$A$485:$A$489</c:f>
              <c:strCache>
                <c:ptCount val="5"/>
                <c:pt idx="0">
                  <c:v> SCANIA </c:v>
                </c:pt>
                <c:pt idx="1">
                  <c:v> METROKIA </c:v>
                </c:pt>
                <c:pt idx="2">
                  <c:v> MAZDA </c:v>
                </c:pt>
                <c:pt idx="3">
                  <c:v> AUTOMOTORES TOYOTA </c:v>
                </c:pt>
                <c:pt idx="4">
                  <c:v> DERCO </c:v>
                </c:pt>
              </c:strCache>
            </c:strRef>
          </c:cat>
          <c:val>
            <c:numRef>
              <c:f>'Concesionarios análisis BG'!$E$485:$E$489</c:f>
              <c:numCache>
                <c:formatCode>"$"#,##0_);[Red]\("$"#,##0\)</c:formatCode>
                <c:ptCount val="5"/>
                <c:pt idx="0">
                  <c:v>414612653</c:v>
                </c:pt>
                <c:pt idx="1">
                  <c:v>99437376</c:v>
                </c:pt>
                <c:pt idx="2">
                  <c:v>0</c:v>
                </c:pt>
                <c:pt idx="3">
                  <c:v>1850503</c:v>
                </c:pt>
                <c:pt idx="4">
                  <c:v>189754461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FD4-4937-82A6-BF4D643E2C47}"/>
            </c:ext>
          </c:extLst>
        </c:ser>
        <c:ser>
          <c:idx val="4"/>
          <c:order val="4"/>
          <c:tx>
            <c:strRef>
              <c:f>'Concesionarios análisis BG'!$F$484</c:f>
              <c:strCache>
                <c:ptCount val="1"/>
                <c:pt idx="0">
                  <c:v> Deuda LP </c:v>
                </c:pt>
              </c:strCache>
            </c:strRef>
          </c:tx>
          <c:spPr>
            <a:solidFill>
              <a:srgbClr val="911313"/>
            </a:solidFill>
            <a:ln>
              <a:noFill/>
            </a:ln>
            <a:effectLst/>
          </c:spPr>
          <c:invertIfNegative val="0"/>
          <c:cat>
            <c:strRef>
              <c:f>'Concesionarios análisis BG'!$A$485:$A$489</c:f>
              <c:strCache>
                <c:ptCount val="5"/>
                <c:pt idx="0">
                  <c:v> SCANIA </c:v>
                </c:pt>
                <c:pt idx="1">
                  <c:v> METROKIA </c:v>
                </c:pt>
                <c:pt idx="2">
                  <c:v> MAZDA </c:v>
                </c:pt>
                <c:pt idx="3">
                  <c:v> AUTOMOTORES TOYOTA </c:v>
                </c:pt>
                <c:pt idx="4">
                  <c:v> DERCO </c:v>
                </c:pt>
              </c:strCache>
            </c:strRef>
          </c:cat>
          <c:val>
            <c:numRef>
              <c:f>'Concesionarios análisis BG'!$F$485:$F$489</c:f>
              <c:numCache>
                <c:formatCode>"$"#,##0_);[Red]\("$"#,##0\)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12326782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FD4-4937-82A6-BF4D643E2C47}"/>
            </c:ext>
          </c:extLst>
        </c:ser>
        <c:ser>
          <c:idx val="5"/>
          <c:order val="5"/>
          <c:tx>
            <c:strRef>
              <c:f>'Concesionarios análisis BG'!$G$484</c:f>
              <c:strCache>
                <c:ptCount val="1"/>
                <c:pt idx="0">
                  <c:v> Deuda total 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'Concesionarios análisis BG'!$A$485:$A$489</c:f>
              <c:strCache>
                <c:ptCount val="5"/>
                <c:pt idx="0">
                  <c:v> SCANIA </c:v>
                </c:pt>
                <c:pt idx="1">
                  <c:v> METROKIA </c:v>
                </c:pt>
                <c:pt idx="2">
                  <c:v> MAZDA </c:v>
                </c:pt>
                <c:pt idx="3">
                  <c:v> AUTOMOTORES TOYOTA </c:v>
                </c:pt>
                <c:pt idx="4">
                  <c:v> DERCO </c:v>
                </c:pt>
              </c:strCache>
            </c:strRef>
          </c:cat>
          <c:val>
            <c:numRef>
              <c:f>'Concesionarios análisis BG'!$G$485:$G$489</c:f>
              <c:numCache>
                <c:formatCode>"$"#,##0_);[Red]\("$"#,##0\)</c:formatCode>
                <c:ptCount val="5"/>
                <c:pt idx="0">
                  <c:v>414612653</c:v>
                </c:pt>
                <c:pt idx="1">
                  <c:v>99437376</c:v>
                </c:pt>
                <c:pt idx="2">
                  <c:v>0</c:v>
                </c:pt>
                <c:pt idx="3">
                  <c:v>1850503</c:v>
                </c:pt>
                <c:pt idx="4">
                  <c:v>202081243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FD4-4937-82A6-BF4D643E2C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9280128"/>
        <c:axId val="2059282624"/>
      </c:barChart>
      <c:catAx>
        <c:axId val="2059280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s-CO"/>
          </a:p>
        </c:txPr>
        <c:crossAx val="2059282624"/>
        <c:crosses val="autoZero"/>
        <c:auto val="1"/>
        <c:lblAlgn val="ctr"/>
        <c:lblOffset val="100"/>
        <c:noMultiLvlLbl val="0"/>
      </c:catAx>
      <c:valAx>
        <c:axId val="2059282624"/>
        <c:scaling>
          <c:orientation val="minMax"/>
        </c:scaling>
        <c:delete val="0"/>
        <c:axPos val="l"/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s-CO"/>
          </a:p>
        </c:txPr>
        <c:crossAx val="2059280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6">
                <a:lumMod val="40000"/>
                <a:lumOff val="60000"/>
              </a:schemeClr>
            </a:solidFill>
            <a:ln>
              <a:solidFill>
                <a:schemeClr val="accent6">
                  <a:lumMod val="40000"/>
                  <a:lumOff val="60000"/>
                </a:schemeClr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14085C"/>
              </a:solidFill>
              <a:ln>
                <a:solidFill>
                  <a:srgbClr val="14085C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2F6-4712-9466-A11D013BCFB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'Concesionarios análisis PyG'!$A$20:$A$21</c:f>
              <c:strCache>
                <c:ptCount val="2"/>
                <c:pt idx="0">
                  <c:v> Utilidad neta (industria) </c:v>
                </c:pt>
                <c:pt idx="1">
                  <c:v> Ingresos operacionales (industria) </c:v>
                </c:pt>
              </c:strCache>
            </c:strRef>
          </c:cat>
          <c:val>
            <c:numRef>
              <c:f>'Concesionarios análisis PyG'!$B$20:$B$21</c:f>
              <c:numCache>
                <c:formatCode>"$"#,##0_);[Red]\("$"#,##0\)</c:formatCode>
                <c:ptCount val="2"/>
                <c:pt idx="0">
                  <c:v>111931364</c:v>
                </c:pt>
                <c:pt idx="1">
                  <c:v>6970314853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F6-4712-9466-A11D013BCF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45159888"/>
        <c:axId val="1945144496"/>
      </c:barChart>
      <c:catAx>
        <c:axId val="19451598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s-CO"/>
          </a:p>
        </c:txPr>
        <c:crossAx val="1945144496"/>
        <c:crosses val="autoZero"/>
        <c:auto val="1"/>
        <c:lblAlgn val="ctr"/>
        <c:lblOffset val="100"/>
        <c:noMultiLvlLbl val="0"/>
      </c:catAx>
      <c:valAx>
        <c:axId val="1945144496"/>
        <c:scaling>
          <c:orientation val="minMax"/>
        </c:scaling>
        <c:delete val="0"/>
        <c:axPos val="b"/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s-CO"/>
          </a:p>
        </c:txPr>
        <c:crossAx val="1945159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r>
              <a:rPr lang="en-US">
                <a:solidFill>
                  <a:schemeClr val="tx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 Ingresos operacionales de</a:t>
            </a:r>
            <a:r>
              <a:rPr lang="en-US" baseline="0">
                <a:solidFill>
                  <a:schemeClr val="tx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 las 10 empresas con mayor Ingresos operacionales </a:t>
            </a:r>
            <a:r>
              <a:rPr lang="en-US">
                <a:solidFill>
                  <a:schemeClr val="tx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'Concesionarios análisis PyG'!$B$26</c:f>
              <c:strCache>
                <c:ptCount val="1"/>
                <c:pt idx="0">
                  <c:v> Ingresos operacionales </c:v>
                </c:pt>
              </c:strCache>
            </c:strRef>
          </c:tx>
          <c:spPr>
            <a:solidFill>
              <a:srgbClr val="14085C"/>
            </a:solidFill>
            <a:ln>
              <a:solidFill>
                <a:srgbClr val="14085C"/>
              </a:solidFill>
            </a:ln>
            <a:effectLst/>
          </c:spPr>
          <c:invertIfNegative val="0"/>
          <c:cat>
            <c:strRef>
              <c:f>'Concesionarios análisis PyG'!$A$27:$A$37</c:f>
              <c:strCache>
                <c:ptCount val="11"/>
                <c:pt idx="0">
                  <c:v> AUTOMOTORES TOYOTA </c:v>
                </c:pt>
                <c:pt idx="1">
                  <c:v> MAZDA </c:v>
                </c:pt>
                <c:pt idx="2">
                  <c:v> SCANIA </c:v>
                </c:pt>
                <c:pt idx="3">
                  <c:v> METROKIA </c:v>
                </c:pt>
                <c:pt idx="4">
                  <c:v> DERCO </c:v>
                </c:pt>
                <c:pt idx="5">
                  <c:v> KENWORTH DE LA MONTAÑA </c:v>
                </c:pt>
                <c:pt idx="6">
                  <c:v> VOLVO GROUP </c:v>
                </c:pt>
                <c:pt idx="7">
                  <c:v> DAIMLER </c:v>
                </c:pt>
                <c:pt idx="8">
                  <c:v> NEOHYUNDAI </c:v>
                </c:pt>
                <c:pt idx="9">
                  <c:v> VEHICULOS DEL CAMINO </c:v>
                </c:pt>
                <c:pt idx="10">
                  <c:v> Otros </c:v>
                </c:pt>
              </c:strCache>
            </c:strRef>
          </c:cat>
          <c:val>
            <c:numRef>
              <c:f>'Concesionarios análisis PyG'!$B$27:$B$37</c:f>
              <c:numCache>
                <c:formatCode>"$"#,##0_);[Red]\("$"#,##0\)</c:formatCode>
                <c:ptCount val="11"/>
                <c:pt idx="0">
                  <c:v>1373549556</c:v>
                </c:pt>
                <c:pt idx="1">
                  <c:v>1012561549</c:v>
                </c:pt>
                <c:pt idx="2">
                  <c:v>909959233</c:v>
                </c:pt>
                <c:pt idx="3">
                  <c:v>594794258</c:v>
                </c:pt>
                <c:pt idx="4">
                  <c:v>484336021</c:v>
                </c:pt>
                <c:pt idx="5">
                  <c:v>386066694</c:v>
                </c:pt>
                <c:pt idx="6">
                  <c:v>261899854</c:v>
                </c:pt>
                <c:pt idx="7">
                  <c:v>204199020</c:v>
                </c:pt>
                <c:pt idx="8">
                  <c:v>179447624</c:v>
                </c:pt>
                <c:pt idx="9">
                  <c:v>176680982</c:v>
                </c:pt>
                <c:pt idx="10">
                  <c:v>1386820062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9F-45E8-8FE9-8B39BA3590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5154480"/>
        <c:axId val="1945149072"/>
      </c:barChart>
      <c:catAx>
        <c:axId val="1945154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s-CO"/>
          </a:p>
        </c:txPr>
        <c:crossAx val="1945149072"/>
        <c:crosses val="autoZero"/>
        <c:auto val="1"/>
        <c:lblAlgn val="ctr"/>
        <c:lblOffset val="100"/>
        <c:noMultiLvlLbl val="0"/>
      </c:catAx>
      <c:valAx>
        <c:axId val="1945149072"/>
        <c:scaling>
          <c:orientation val="minMax"/>
        </c:scaling>
        <c:delete val="0"/>
        <c:axPos val="l"/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s-CO"/>
          </a:p>
        </c:txPr>
        <c:crossAx val="1945154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es-CO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'Concesionarios análisis PyG'!$B$39</c:f>
              <c:strCache>
                <c:ptCount val="1"/>
                <c:pt idx="0">
                  <c:v> % ventas 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B219-4F8C-B306-19EB84CBBCB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B219-4F8C-B306-19EB84CBBCB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B219-4F8C-B306-19EB84CBBCB1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B219-4F8C-B306-19EB84CBBCB1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B219-4F8C-B306-19EB84CBBCB1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B219-4F8C-B306-19EB84CBBCB1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lumMod val="60000"/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B219-4F8C-B306-19EB84CBBCB1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lumMod val="60000"/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F-B219-4F8C-B306-19EB84CBBCB1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lumMod val="60000"/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1-B219-4F8C-B306-19EB84CBBCB1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lumMod val="60000"/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3-B219-4F8C-B306-19EB84CBBCB1}"/>
              </c:ext>
            </c:extLst>
          </c:dPt>
          <c:dPt>
            <c:idx val="10"/>
            <c:bubble3D val="0"/>
            <c:spPr>
              <a:solidFill>
                <a:schemeClr val="bg1">
                  <a:lumMod val="95000"/>
                </a:schemeClr>
              </a:solidFill>
              <a:ln w="9525" cap="flat" cmpd="sng" algn="ctr">
                <a:solidFill>
                  <a:schemeClr val="bg1">
                    <a:lumMod val="8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5-B219-4F8C-B306-19EB84CBBCB1}"/>
              </c:ext>
            </c:extLst>
          </c:dPt>
          <c:dLbls>
            <c:dLbl>
              <c:idx val="0"/>
              <c:layout>
                <c:manualLayout>
                  <c:x val="-8.6520806812148496E-3"/>
                  <c:y val="1.445227885296852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219-4F8C-B306-19EB84CBBCB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'Concesionarios análisis PyG'!$A$40:$A$50</c:f>
              <c:strCache>
                <c:ptCount val="11"/>
                <c:pt idx="0">
                  <c:v> AUTOMOTORES TOYOTA </c:v>
                </c:pt>
                <c:pt idx="1">
                  <c:v> MAZDA </c:v>
                </c:pt>
                <c:pt idx="2">
                  <c:v> SCANIA </c:v>
                </c:pt>
                <c:pt idx="3">
                  <c:v> METROKIA </c:v>
                </c:pt>
                <c:pt idx="4">
                  <c:v> DERCO </c:v>
                </c:pt>
                <c:pt idx="5">
                  <c:v> KENWORTH DE LA MONTAÑA </c:v>
                </c:pt>
                <c:pt idx="6">
                  <c:v> VOLVO GROUP </c:v>
                </c:pt>
                <c:pt idx="7">
                  <c:v> DAIMLER </c:v>
                </c:pt>
                <c:pt idx="8">
                  <c:v> NEOHYUNDAI </c:v>
                </c:pt>
                <c:pt idx="9">
                  <c:v> VEHICULOS DEL CAMINO </c:v>
                </c:pt>
                <c:pt idx="10">
                  <c:v> Otros </c:v>
                </c:pt>
              </c:strCache>
            </c:strRef>
          </c:cat>
          <c:val>
            <c:numRef>
              <c:f>'Concesionarios análisis PyG'!$B$40:$B$50</c:f>
              <c:numCache>
                <c:formatCode>0%</c:formatCode>
                <c:ptCount val="11"/>
                <c:pt idx="0">
                  <c:v>0.19705703185112633</c:v>
                </c:pt>
                <c:pt idx="1">
                  <c:v>0.1452676916831378</c:v>
                </c:pt>
                <c:pt idx="2">
                  <c:v>0.13054779478266418</c:v>
                </c:pt>
                <c:pt idx="3">
                  <c:v>8.5332480747839182E-2</c:v>
                </c:pt>
                <c:pt idx="4">
                  <c:v>6.9485529881271199E-2</c:v>
                </c:pt>
                <c:pt idx="5">
                  <c:v>5.5387267597221693E-2</c:v>
                </c:pt>
                <c:pt idx="6">
                  <c:v>3.7573604567845191E-2</c:v>
                </c:pt>
                <c:pt idx="7">
                  <c:v>2.929552313007976E-2</c:v>
                </c:pt>
                <c:pt idx="8">
                  <c:v>2.5744550681633321E-2</c:v>
                </c:pt>
                <c:pt idx="9">
                  <c:v>2.5347632886907126E-2</c:v>
                </c:pt>
                <c:pt idx="10">
                  <c:v>0.19896089219027421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B219-4F8C-B306-19EB84CBBC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es-CO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'Concesionarios análisis PyG'!$A$73</c:f>
              <c:strCache>
                <c:ptCount val="1"/>
                <c:pt idx="0">
                  <c:v> AUTOMOTORES TOYOTA </c:v>
                </c:pt>
              </c:strCache>
            </c:strRef>
          </c:tx>
          <c:spPr>
            <a:solidFill>
              <a:srgbClr val="14085C"/>
            </a:solidFill>
            <a:ln>
              <a:noFill/>
            </a:ln>
            <a:effectLst/>
          </c:spPr>
          <c:invertIfNegative val="0"/>
          <c:cat>
            <c:strRef>
              <c:f>'Concesionarios análisis PyG'!$B$72:$P$72</c:f>
              <c:strCache>
                <c:ptCount val="15"/>
                <c:pt idx="0">
                  <c:v> Utilidad neta </c:v>
                </c:pt>
                <c:pt idx="1">
                  <c:v> Ingreso (gasto) por impuestos </c:v>
                </c:pt>
                <c:pt idx="2">
                  <c:v> Utilidad antes de impuestos </c:v>
                </c:pt>
                <c:pt idx="3">
                  <c:v> Ganancias (pérdidas) otros </c:v>
                </c:pt>
                <c:pt idx="4">
                  <c:v> Costos financieros </c:v>
                </c:pt>
                <c:pt idx="5">
                  <c:v> Ingresos financieros </c:v>
                </c:pt>
                <c:pt idx="6">
                  <c:v> Utilidad operacional </c:v>
                </c:pt>
                <c:pt idx="7">
                  <c:v> Otras ganancias (pérdidas) </c:v>
                </c:pt>
                <c:pt idx="8">
                  <c:v> Otros gastos </c:v>
                </c:pt>
                <c:pt idx="9">
                  <c:v> Gastos de administración </c:v>
                </c:pt>
                <c:pt idx="10">
                  <c:v> Gastos de ventas </c:v>
                </c:pt>
                <c:pt idx="11">
                  <c:v> Otros ingresos </c:v>
                </c:pt>
                <c:pt idx="12">
                  <c:v> Utilidad bruta </c:v>
                </c:pt>
                <c:pt idx="13">
                  <c:v> Costo de ventas </c:v>
                </c:pt>
                <c:pt idx="14">
                  <c:v> Ingresos operacionales </c:v>
                </c:pt>
              </c:strCache>
            </c:strRef>
          </c:cat>
          <c:val>
            <c:numRef>
              <c:f>'Concesionarios análisis PyG'!$B$73:$P$73</c:f>
              <c:numCache>
                <c:formatCode>"$"#,##0_);[Red]\("$"#,##0\)</c:formatCode>
                <c:ptCount val="15"/>
                <c:pt idx="0">
                  <c:v>63431558</c:v>
                </c:pt>
                <c:pt idx="1">
                  <c:v>30365594</c:v>
                </c:pt>
                <c:pt idx="2">
                  <c:v>93797152</c:v>
                </c:pt>
                <c:pt idx="3">
                  <c:v>0</c:v>
                </c:pt>
                <c:pt idx="4">
                  <c:v>3185225</c:v>
                </c:pt>
                <c:pt idx="5">
                  <c:v>2886077</c:v>
                </c:pt>
                <c:pt idx="6">
                  <c:v>94096300</c:v>
                </c:pt>
                <c:pt idx="7">
                  <c:v>326259</c:v>
                </c:pt>
                <c:pt idx="8">
                  <c:v>0</c:v>
                </c:pt>
                <c:pt idx="9">
                  <c:v>14089890</c:v>
                </c:pt>
                <c:pt idx="10">
                  <c:v>42191999</c:v>
                </c:pt>
                <c:pt idx="11">
                  <c:v>0</c:v>
                </c:pt>
                <c:pt idx="12">
                  <c:v>150704448</c:v>
                </c:pt>
                <c:pt idx="13">
                  <c:v>1222845108</c:v>
                </c:pt>
                <c:pt idx="14">
                  <c:v>1373549556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35-41B6-8294-4E23C9EC09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59279712"/>
        <c:axId val="2059281376"/>
      </c:barChart>
      <c:catAx>
        <c:axId val="20592797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s-CO"/>
          </a:p>
        </c:txPr>
        <c:crossAx val="2059281376"/>
        <c:crosses val="autoZero"/>
        <c:auto val="1"/>
        <c:lblAlgn val="ctr"/>
        <c:lblOffset val="100"/>
        <c:noMultiLvlLbl val="0"/>
      </c:catAx>
      <c:valAx>
        <c:axId val="2059281376"/>
        <c:scaling>
          <c:orientation val="minMax"/>
        </c:scaling>
        <c:delete val="0"/>
        <c:axPos val="b"/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s-CO"/>
          </a:p>
        </c:txPr>
        <c:crossAx val="2059279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es-CO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'Concesionarios análisis PyG'!$A$74</c:f>
              <c:strCache>
                <c:ptCount val="1"/>
                <c:pt idx="0">
                  <c:v> MAZDA </c:v>
                </c:pt>
              </c:strCache>
            </c:strRef>
          </c:tx>
          <c:spPr>
            <a:solidFill>
              <a:srgbClr val="14085C"/>
            </a:solidFill>
            <a:ln>
              <a:noFill/>
            </a:ln>
            <a:effectLst/>
          </c:spPr>
          <c:invertIfNegative val="0"/>
          <c:cat>
            <c:strRef>
              <c:f>'Concesionarios análisis PyG'!$B$72:$P$72</c:f>
              <c:strCache>
                <c:ptCount val="15"/>
                <c:pt idx="0">
                  <c:v> Utilidad neta </c:v>
                </c:pt>
                <c:pt idx="1">
                  <c:v> Ingreso (gasto) por impuestos </c:v>
                </c:pt>
                <c:pt idx="2">
                  <c:v> Utilidad antes de impuestos </c:v>
                </c:pt>
                <c:pt idx="3">
                  <c:v> Ganancias (pérdidas) otros </c:v>
                </c:pt>
                <c:pt idx="4">
                  <c:v> Costos financieros </c:v>
                </c:pt>
                <c:pt idx="5">
                  <c:v> Ingresos financieros </c:v>
                </c:pt>
                <c:pt idx="6">
                  <c:v> Utilidad operacional </c:v>
                </c:pt>
                <c:pt idx="7">
                  <c:v> Otras ganancias (pérdidas) </c:v>
                </c:pt>
                <c:pt idx="8">
                  <c:v> Otros gastos </c:v>
                </c:pt>
                <c:pt idx="9">
                  <c:v> Gastos de administración </c:v>
                </c:pt>
                <c:pt idx="10">
                  <c:v> Gastos de ventas </c:v>
                </c:pt>
                <c:pt idx="11">
                  <c:v> Otros ingresos </c:v>
                </c:pt>
                <c:pt idx="12">
                  <c:v> Utilidad bruta </c:v>
                </c:pt>
                <c:pt idx="13">
                  <c:v> Costo de ventas </c:v>
                </c:pt>
                <c:pt idx="14">
                  <c:v> Ingresos operacionales </c:v>
                </c:pt>
              </c:strCache>
            </c:strRef>
          </c:cat>
          <c:val>
            <c:numRef>
              <c:f>'Concesionarios análisis PyG'!$B$74:$P$74</c:f>
              <c:numCache>
                <c:formatCode>"$"#,##0_);[Red]\("$"#,##0\)</c:formatCode>
                <c:ptCount val="15"/>
                <c:pt idx="0">
                  <c:v>33888030</c:v>
                </c:pt>
                <c:pt idx="1">
                  <c:v>14049840</c:v>
                </c:pt>
                <c:pt idx="2">
                  <c:v>47937870</c:v>
                </c:pt>
                <c:pt idx="3">
                  <c:v>0</c:v>
                </c:pt>
                <c:pt idx="4">
                  <c:v>30987417</c:v>
                </c:pt>
                <c:pt idx="5">
                  <c:v>31212038</c:v>
                </c:pt>
                <c:pt idx="6">
                  <c:v>47713249</c:v>
                </c:pt>
                <c:pt idx="7">
                  <c:v>0</c:v>
                </c:pt>
                <c:pt idx="8">
                  <c:v>811194</c:v>
                </c:pt>
                <c:pt idx="9">
                  <c:v>14146697</c:v>
                </c:pt>
                <c:pt idx="10">
                  <c:v>23860740</c:v>
                </c:pt>
                <c:pt idx="11">
                  <c:v>1121407</c:v>
                </c:pt>
                <c:pt idx="12">
                  <c:v>85410473</c:v>
                </c:pt>
                <c:pt idx="13">
                  <c:v>927151076</c:v>
                </c:pt>
                <c:pt idx="14">
                  <c:v>1012561549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76-40FE-9DA3-1C29DFD56B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59279712"/>
        <c:axId val="2059281376"/>
      </c:barChart>
      <c:catAx>
        <c:axId val="20592797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s-CO"/>
          </a:p>
        </c:txPr>
        <c:crossAx val="2059281376"/>
        <c:crosses val="autoZero"/>
        <c:auto val="1"/>
        <c:lblAlgn val="ctr"/>
        <c:lblOffset val="100"/>
        <c:noMultiLvlLbl val="0"/>
      </c:catAx>
      <c:valAx>
        <c:axId val="2059281376"/>
        <c:scaling>
          <c:orientation val="minMax"/>
        </c:scaling>
        <c:delete val="0"/>
        <c:axPos val="b"/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s-CO"/>
          </a:p>
        </c:txPr>
        <c:crossAx val="2059279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es-CO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'Concesionarios análisis PyG'!$A$75</c:f>
              <c:strCache>
                <c:ptCount val="1"/>
                <c:pt idx="0">
                  <c:v> SCANIA </c:v>
                </c:pt>
              </c:strCache>
            </c:strRef>
          </c:tx>
          <c:spPr>
            <a:solidFill>
              <a:srgbClr val="14085C"/>
            </a:solidFill>
            <a:ln>
              <a:noFill/>
            </a:ln>
            <a:effectLst/>
          </c:spPr>
          <c:invertIfNegative val="0"/>
          <c:cat>
            <c:strRef>
              <c:f>'Concesionarios análisis PyG'!$B$72:$P$72</c:f>
              <c:strCache>
                <c:ptCount val="15"/>
                <c:pt idx="0">
                  <c:v> Utilidad neta </c:v>
                </c:pt>
                <c:pt idx="1">
                  <c:v> Ingreso (gasto) por impuestos </c:v>
                </c:pt>
                <c:pt idx="2">
                  <c:v> Utilidad antes de impuestos </c:v>
                </c:pt>
                <c:pt idx="3">
                  <c:v> Ganancias (pérdidas) otros </c:v>
                </c:pt>
                <c:pt idx="4">
                  <c:v> Costos financieros </c:v>
                </c:pt>
                <c:pt idx="5">
                  <c:v> Ingresos financieros </c:v>
                </c:pt>
                <c:pt idx="6">
                  <c:v> Utilidad operacional </c:v>
                </c:pt>
                <c:pt idx="7">
                  <c:v> Otras ganancias (pérdidas) </c:v>
                </c:pt>
                <c:pt idx="8">
                  <c:v> Otros gastos </c:v>
                </c:pt>
                <c:pt idx="9">
                  <c:v> Gastos de administración </c:v>
                </c:pt>
                <c:pt idx="10">
                  <c:v> Gastos de ventas </c:v>
                </c:pt>
                <c:pt idx="11">
                  <c:v> Otros ingresos </c:v>
                </c:pt>
                <c:pt idx="12">
                  <c:v> Utilidad bruta </c:v>
                </c:pt>
                <c:pt idx="13">
                  <c:v> Costo de ventas </c:v>
                </c:pt>
                <c:pt idx="14">
                  <c:v> Ingresos operacionales </c:v>
                </c:pt>
              </c:strCache>
            </c:strRef>
          </c:cat>
          <c:val>
            <c:numRef>
              <c:f>'Concesionarios análisis PyG'!$B$75:$P$75</c:f>
              <c:numCache>
                <c:formatCode>"$"#,##0_);[Red]\("$"#,##0\)</c:formatCode>
                <c:ptCount val="15"/>
                <c:pt idx="0">
                  <c:v>44632389</c:v>
                </c:pt>
                <c:pt idx="1">
                  <c:v>22324288</c:v>
                </c:pt>
                <c:pt idx="2">
                  <c:v>66956677</c:v>
                </c:pt>
                <c:pt idx="3">
                  <c:v>0</c:v>
                </c:pt>
                <c:pt idx="4">
                  <c:v>0</c:v>
                </c:pt>
                <c:pt idx="5">
                  <c:v>8524497</c:v>
                </c:pt>
                <c:pt idx="6">
                  <c:v>58432180</c:v>
                </c:pt>
                <c:pt idx="7">
                  <c:v>0</c:v>
                </c:pt>
                <c:pt idx="8">
                  <c:v>0</c:v>
                </c:pt>
                <c:pt idx="9">
                  <c:v>46720886</c:v>
                </c:pt>
                <c:pt idx="10">
                  <c:v>0</c:v>
                </c:pt>
                <c:pt idx="11">
                  <c:v>16186336</c:v>
                </c:pt>
                <c:pt idx="12">
                  <c:v>88966730</c:v>
                </c:pt>
                <c:pt idx="13">
                  <c:v>820992503</c:v>
                </c:pt>
                <c:pt idx="14">
                  <c:v>909959233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54-4A67-ACF1-4A58B40082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59279712"/>
        <c:axId val="2059281376"/>
      </c:barChart>
      <c:catAx>
        <c:axId val="20592797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s-CO"/>
          </a:p>
        </c:txPr>
        <c:crossAx val="2059281376"/>
        <c:crosses val="autoZero"/>
        <c:auto val="1"/>
        <c:lblAlgn val="ctr"/>
        <c:lblOffset val="100"/>
        <c:noMultiLvlLbl val="0"/>
      </c:catAx>
      <c:valAx>
        <c:axId val="2059281376"/>
        <c:scaling>
          <c:orientation val="minMax"/>
        </c:scaling>
        <c:delete val="0"/>
        <c:axPos val="b"/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s-CO"/>
          </a:p>
        </c:txPr>
        <c:crossAx val="2059279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es-CO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'Concesionarios análisis PyG'!$A$76</c:f>
              <c:strCache>
                <c:ptCount val="1"/>
                <c:pt idx="0">
                  <c:v> METROKIA </c:v>
                </c:pt>
              </c:strCache>
            </c:strRef>
          </c:tx>
          <c:spPr>
            <a:solidFill>
              <a:srgbClr val="14085C"/>
            </a:solidFill>
            <a:ln>
              <a:noFill/>
            </a:ln>
            <a:effectLst/>
          </c:spPr>
          <c:invertIfNegative val="0"/>
          <c:cat>
            <c:strRef>
              <c:f>'Concesionarios análisis PyG'!$B$72:$P$72</c:f>
              <c:strCache>
                <c:ptCount val="15"/>
                <c:pt idx="0">
                  <c:v> Utilidad neta </c:v>
                </c:pt>
                <c:pt idx="1">
                  <c:v> Ingreso (gasto) por impuestos </c:v>
                </c:pt>
                <c:pt idx="2">
                  <c:v> Utilidad antes de impuestos </c:v>
                </c:pt>
                <c:pt idx="3">
                  <c:v> Ganancias (pérdidas) otros </c:v>
                </c:pt>
                <c:pt idx="4">
                  <c:v> Costos financieros </c:v>
                </c:pt>
                <c:pt idx="5">
                  <c:v> Ingresos financieros </c:v>
                </c:pt>
                <c:pt idx="6">
                  <c:v> Utilidad operacional </c:v>
                </c:pt>
                <c:pt idx="7">
                  <c:v> Otras ganancias (pérdidas) </c:v>
                </c:pt>
                <c:pt idx="8">
                  <c:v> Otros gastos </c:v>
                </c:pt>
                <c:pt idx="9">
                  <c:v> Gastos de administración </c:v>
                </c:pt>
                <c:pt idx="10">
                  <c:v> Gastos de ventas </c:v>
                </c:pt>
                <c:pt idx="11">
                  <c:v> Otros ingresos </c:v>
                </c:pt>
                <c:pt idx="12">
                  <c:v> Utilidad bruta </c:v>
                </c:pt>
                <c:pt idx="13">
                  <c:v> Costo de ventas </c:v>
                </c:pt>
                <c:pt idx="14">
                  <c:v> Ingresos operacionales </c:v>
                </c:pt>
              </c:strCache>
            </c:strRef>
          </c:cat>
          <c:val>
            <c:numRef>
              <c:f>'Concesionarios análisis PyG'!$B$76:$P$76</c:f>
              <c:numCache>
                <c:formatCode>"$"#,##0_);[Red]\("$"#,##0\)</c:formatCode>
                <c:ptCount val="15"/>
                <c:pt idx="0">
                  <c:v>8140550</c:v>
                </c:pt>
                <c:pt idx="1">
                  <c:v>5786572</c:v>
                </c:pt>
                <c:pt idx="2">
                  <c:v>13927122</c:v>
                </c:pt>
                <c:pt idx="3">
                  <c:v>0</c:v>
                </c:pt>
                <c:pt idx="4">
                  <c:v>10420795</c:v>
                </c:pt>
                <c:pt idx="5">
                  <c:v>1058899</c:v>
                </c:pt>
                <c:pt idx="6">
                  <c:v>23289018</c:v>
                </c:pt>
                <c:pt idx="7">
                  <c:v>10745974</c:v>
                </c:pt>
                <c:pt idx="8">
                  <c:v>105049</c:v>
                </c:pt>
                <c:pt idx="9">
                  <c:v>9331994</c:v>
                </c:pt>
                <c:pt idx="10">
                  <c:v>34362039</c:v>
                </c:pt>
                <c:pt idx="11">
                  <c:v>1964583</c:v>
                </c:pt>
                <c:pt idx="12">
                  <c:v>54377543</c:v>
                </c:pt>
                <c:pt idx="13">
                  <c:v>540416715</c:v>
                </c:pt>
                <c:pt idx="14">
                  <c:v>594794258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27-4C51-A62A-088388D3F0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59279712"/>
        <c:axId val="2059281376"/>
      </c:barChart>
      <c:catAx>
        <c:axId val="20592797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s-CO"/>
          </a:p>
        </c:txPr>
        <c:crossAx val="2059281376"/>
        <c:crosses val="autoZero"/>
        <c:auto val="1"/>
        <c:lblAlgn val="ctr"/>
        <c:lblOffset val="100"/>
        <c:noMultiLvlLbl val="0"/>
      </c:catAx>
      <c:valAx>
        <c:axId val="2059281376"/>
        <c:scaling>
          <c:orientation val="minMax"/>
        </c:scaling>
        <c:delete val="0"/>
        <c:axPos val="b"/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s-CO"/>
          </a:p>
        </c:txPr>
        <c:crossAx val="2059279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es-CO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'Concesionarios análisis BG'!$A$203</c:f>
              <c:strCache>
                <c:ptCount val="1"/>
                <c:pt idx="0">
                  <c:v> SCANIA 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solidFill>
                <a:schemeClr val="bg1">
                  <a:lumMod val="75000"/>
                </a:schemeClr>
              </a:solidFill>
            </a:ln>
            <a:effectLst/>
          </c:spPr>
          <c:invertIfNegative val="0"/>
          <c:dPt>
            <c:idx val="7"/>
            <c:invertIfNegative val="0"/>
            <c:bubble3D val="0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F9D-4464-A516-CFEF300C925A}"/>
              </c:ext>
            </c:extLst>
          </c:dPt>
          <c:cat>
            <c:strRef>
              <c:f>'Concesionarios análisis BG'!$B$202:$I$202</c:f>
              <c:strCache>
                <c:ptCount val="8"/>
                <c:pt idx="0">
                  <c:v> Otros Activos </c:v>
                </c:pt>
                <c:pt idx="1">
                  <c:v> Otros activos no financieros </c:v>
                </c:pt>
                <c:pt idx="2">
                  <c:v> Otros activos financieros </c:v>
                </c:pt>
                <c:pt idx="3">
                  <c:v> Activos impuestos </c:v>
                </c:pt>
                <c:pt idx="4">
                  <c:v> Inventarios </c:v>
                </c:pt>
                <c:pt idx="5">
                  <c:v> CxC </c:v>
                </c:pt>
                <c:pt idx="6">
                  <c:v> Disponible </c:v>
                </c:pt>
                <c:pt idx="7">
                  <c:v> Activos corrientes totales </c:v>
                </c:pt>
              </c:strCache>
            </c:strRef>
          </c:cat>
          <c:val>
            <c:numRef>
              <c:f>'Concesionarios análisis BG'!$B$203:$I$203</c:f>
              <c:numCache>
                <c:formatCode>"$"#,##0_);[Red]\("$"#,##0\)</c:formatCode>
                <c:ptCount val="8"/>
                <c:pt idx="3">
                  <c:v>17758529</c:v>
                </c:pt>
                <c:pt idx="4">
                  <c:v>303598725</c:v>
                </c:pt>
                <c:pt idx="5">
                  <c:v>611999697</c:v>
                </c:pt>
                <c:pt idx="6">
                  <c:v>22203432</c:v>
                </c:pt>
                <c:pt idx="7">
                  <c:v>955560383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9D-4464-A516-CFEF300C92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684523279"/>
        <c:axId val="1684527023"/>
      </c:barChart>
      <c:catAx>
        <c:axId val="16845232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s-CO"/>
          </a:p>
        </c:txPr>
        <c:crossAx val="1684527023"/>
        <c:crosses val="autoZero"/>
        <c:auto val="1"/>
        <c:lblAlgn val="ctr"/>
        <c:lblOffset val="100"/>
        <c:noMultiLvlLbl val="0"/>
      </c:catAx>
      <c:valAx>
        <c:axId val="1684527023"/>
        <c:scaling>
          <c:orientation val="minMax"/>
        </c:scaling>
        <c:delete val="0"/>
        <c:axPos val="b"/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s-CO"/>
          </a:p>
        </c:txPr>
        <c:crossAx val="1684523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es-CO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'Concesionarios análisis PyG'!$A$77</c:f>
              <c:strCache>
                <c:ptCount val="1"/>
                <c:pt idx="0">
                  <c:v> DERCO </c:v>
                </c:pt>
              </c:strCache>
            </c:strRef>
          </c:tx>
          <c:spPr>
            <a:solidFill>
              <a:srgbClr val="14085C"/>
            </a:solidFill>
            <a:ln>
              <a:noFill/>
            </a:ln>
            <a:effectLst/>
          </c:spPr>
          <c:invertIfNegative val="0"/>
          <c:cat>
            <c:strRef>
              <c:f>'Concesionarios análisis PyG'!$B$72:$P$72</c:f>
              <c:strCache>
                <c:ptCount val="15"/>
                <c:pt idx="0">
                  <c:v> Utilidad neta </c:v>
                </c:pt>
                <c:pt idx="1">
                  <c:v> Ingreso (gasto) por impuestos </c:v>
                </c:pt>
                <c:pt idx="2">
                  <c:v> Utilidad antes de impuestos </c:v>
                </c:pt>
                <c:pt idx="3">
                  <c:v> Ganancias (pérdidas) otros </c:v>
                </c:pt>
                <c:pt idx="4">
                  <c:v> Costos financieros </c:v>
                </c:pt>
                <c:pt idx="5">
                  <c:v> Ingresos financieros </c:v>
                </c:pt>
                <c:pt idx="6">
                  <c:v> Utilidad operacional </c:v>
                </c:pt>
                <c:pt idx="7">
                  <c:v> Otras ganancias (pérdidas) </c:v>
                </c:pt>
                <c:pt idx="8">
                  <c:v> Otros gastos </c:v>
                </c:pt>
                <c:pt idx="9">
                  <c:v> Gastos de administración </c:v>
                </c:pt>
                <c:pt idx="10">
                  <c:v> Gastos de ventas </c:v>
                </c:pt>
                <c:pt idx="11">
                  <c:v> Otros ingresos </c:v>
                </c:pt>
                <c:pt idx="12">
                  <c:v> Utilidad bruta </c:v>
                </c:pt>
                <c:pt idx="13">
                  <c:v> Costo de ventas </c:v>
                </c:pt>
                <c:pt idx="14">
                  <c:v> Ingresos operacionales </c:v>
                </c:pt>
              </c:strCache>
            </c:strRef>
          </c:cat>
          <c:val>
            <c:numRef>
              <c:f>'Concesionarios análisis PyG'!$B$77:$P$77</c:f>
              <c:numCache>
                <c:formatCode>"$"#,##0_);[Red]\("$"#,##0\)</c:formatCode>
                <c:ptCount val="15"/>
                <c:pt idx="0">
                  <c:v>22748180</c:v>
                </c:pt>
                <c:pt idx="1">
                  <c:v>221543</c:v>
                </c:pt>
                <c:pt idx="2">
                  <c:v>22526637</c:v>
                </c:pt>
                <c:pt idx="3">
                  <c:v>0</c:v>
                </c:pt>
                <c:pt idx="4">
                  <c:v>18575572</c:v>
                </c:pt>
                <c:pt idx="5">
                  <c:v>364097</c:v>
                </c:pt>
                <c:pt idx="6">
                  <c:v>4315162</c:v>
                </c:pt>
                <c:pt idx="7">
                  <c:v>714129</c:v>
                </c:pt>
                <c:pt idx="8">
                  <c:v>0</c:v>
                </c:pt>
                <c:pt idx="9">
                  <c:v>81614121</c:v>
                </c:pt>
                <c:pt idx="10">
                  <c:v>8719385</c:v>
                </c:pt>
                <c:pt idx="11">
                  <c:v>1922606</c:v>
                </c:pt>
                <c:pt idx="12">
                  <c:v>83381609</c:v>
                </c:pt>
                <c:pt idx="13">
                  <c:v>400954412</c:v>
                </c:pt>
                <c:pt idx="14">
                  <c:v>484336021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F3-4362-8764-CB5FCB997E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59279712"/>
        <c:axId val="2059281376"/>
      </c:barChart>
      <c:catAx>
        <c:axId val="20592797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s-CO"/>
          </a:p>
        </c:txPr>
        <c:crossAx val="2059281376"/>
        <c:crosses val="autoZero"/>
        <c:auto val="1"/>
        <c:lblAlgn val="ctr"/>
        <c:lblOffset val="100"/>
        <c:noMultiLvlLbl val="0"/>
      </c:catAx>
      <c:valAx>
        <c:axId val="2059281376"/>
        <c:scaling>
          <c:orientation val="minMax"/>
        </c:scaling>
        <c:delete val="0"/>
        <c:axPos val="b"/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s-CO"/>
          </a:p>
        </c:txPr>
        <c:crossAx val="2059279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'Concesionarios análisis PyG'!$B$126</c:f>
              <c:strCache>
                <c:ptCount val="1"/>
                <c:pt idx="0">
                  <c:v> Margen Bruto </c:v>
                </c:pt>
              </c:strCache>
            </c:strRef>
          </c:tx>
          <c:spPr>
            <a:solidFill>
              <a:srgbClr val="14085C"/>
            </a:solidFill>
            <a:ln>
              <a:noFill/>
            </a:ln>
            <a:effectLst/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121-4615-8F2E-A875CF112A6A}"/>
                </c:ext>
              </c:extLst>
            </c:dLbl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121-4615-8F2E-A875CF112A6A}"/>
                </c:ext>
              </c:extLst>
            </c:dLbl>
            <c:dLbl>
              <c:idx val="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121-4615-8F2E-A875CF112A6A}"/>
                </c:ext>
              </c:extLst>
            </c:dLbl>
            <c:dLbl>
              <c:idx val="3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121-4615-8F2E-A875CF112A6A}"/>
                </c:ext>
              </c:extLst>
            </c:dLbl>
            <c:dLbl>
              <c:idx val="4"/>
              <c:layout>
                <c:manualLayout>
                  <c:x val="1.5488216218208506E-2"/>
                  <c:y val="-7.9860182009186358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121-4615-8F2E-A875CF112A6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es-CO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'Concesionarios análisis PyG'!$A$127:$A$160</c:f>
              <c:strCache>
                <c:ptCount val="34"/>
                <c:pt idx="0">
                  <c:v> VAS </c:v>
                </c:pt>
                <c:pt idx="1">
                  <c:v> ITALGAMA </c:v>
                </c:pt>
                <c:pt idx="2">
                  <c:v> JAGUAR LAND ROVER </c:v>
                </c:pt>
                <c:pt idx="3">
                  <c:v> VOLVO GROUP </c:v>
                </c:pt>
                <c:pt idx="4">
                  <c:v> DISTRIBUIDORA LOS AUTOS </c:v>
                </c:pt>
                <c:pt idx="5">
                  <c:v> SSANGYONG </c:v>
                </c:pt>
                <c:pt idx="6">
                  <c:v> MARKIA S A </c:v>
                </c:pt>
                <c:pt idx="7">
                  <c:v> AUTOMOTORES COMAGRO S.A </c:v>
                </c:pt>
                <c:pt idx="8">
                  <c:v> CHINA AUTOMOTRIZ </c:v>
                </c:pt>
                <c:pt idx="9">
                  <c:v> INDUSTRIAS IVOR </c:v>
                </c:pt>
                <c:pt idx="10">
                  <c:v> MARCALI </c:v>
                </c:pt>
                <c:pt idx="11">
                  <c:v> DAIMLER </c:v>
                </c:pt>
                <c:pt idx="12">
                  <c:v> DERCO </c:v>
                </c:pt>
                <c:pt idx="13">
                  <c:v> MOTORES Y MÁQUINAS </c:v>
                </c:pt>
                <c:pt idx="14">
                  <c:v> AUTOMOTORA </c:v>
                </c:pt>
                <c:pt idx="15">
                  <c:v> MARACALI INTERNACIONAL </c:v>
                </c:pt>
                <c:pt idx="16">
                  <c:v> MOTORES DEL VALLE </c:v>
                </c:pt>
                <c:pt idx="17">
                  <c:v> NEOHYUNDAI </c:v>
                </c:pt>
                <c:pt idx="18">
                  <c:v> AUTOMOTORES COMERCIALES AUTOCOM </c:v>
                </c:pt>
                <c:pt idx="19">
                  <c:v> PARRA ARANGO </c:v>
                </c:pt>
                <c:pt idx="20">
                  <c:v> AUTOMOTRIZ ESCANDINAVA </c:v>
                </c:pt>
                <c:pt idx="21">
                  <c:v> KENWORTH DE LA MONTAÑA </c:v>
                </c:pt>
                <c:pt idx="22">
                  <c:v> AUTOGALIAS </c:v>
                </c:pt>
                <c:pt idx="23">
                  <c:v> AUTOSUPERIOR </c:v>
                </c:pt>
                <c:pt idx="24">
                  <c:v> AUTOMOTORES FRANCIA </c:v>
                </c:pt>
                <c:pt idx="25">
                  <c:v> PROMOTORES DEL ORIENTE </c:v>
                </c:pt>
                <c:pt idx="26">
                  <c:v> AUTOKOREANA </c:v>
                </c:pt>
                <c:pt idx="27">
                  <c:v> AUTOMOTORES TOYOTA </c:v>
                </c:pt>
                <c:pt idx="28">
                  <c:v> SKBERGÉ </c:v>
                </c:pt>
                <c:pt idx="29">
                  <c:v> VEHICULOS DEL CAMINO </c:v>
                </c:pt>
                <c:pt idx="30">
                  <c:v> SCANIA </c:v>
                </c:pt>
                <c:pt idx="31">
                  <c:v> METROKIA </c:v>
                </c:pt>
                <c:pt idx="32">
                  <c:v> AUTOLUX </c:v>
                </c:pt>
                <c:pt idx="33">
                  <c:v> MAZDA </c:v>
                </c:pt>
              </c:strCache>
            </c:strRef>
          </c:cat>
          <c:val>
            <c:numRef>
              <c:f>'Concesionarios análisis PyG'!$B$127:$B$160</c:f>
              <c:numCache>
                <c:formatCode>0%</c:formatCode>
                <c:ptCount val="34"/>
                <c:pt idx="0">
                  <c:v>0.75615342806118491</c:v>
                </c:pt>
                <c:pt idx="1">
                  <c:v>0.5888690329899513</c:v>
                </c:pt>
                <c:pt idx="2">
                  <c:v>0.36396989524408385</c:v>
                </c:pt>
                <c:pt idx="3">
                  <c:v>0.25473196712816798</c:v>
                </c:pt>
                <c:pt idx="4">
                  <c:v>0.2414280908382076</c:v>
                </c:pt>
                <c:pt idx="5">
                  <c:v>0.22116576495121987</c:v>
                </c:pt>
                <c:pt idx="6">
                  <c:v>0.20759113535793589</c:v>
                </c:pt>
                <c:pt idx="7">
                  <c:v>0.20007633189577648</c:v>
                </c:pt>
                <c:pt idx="8">
                  <c:v>0.19807396021490667</c:v>
                </c:pt>
                <c:pt idx="9">
                  <c:v>0.18704544999772613</c:v>
                </c:pt>
                <c:pt idx="10">
                  <c:v>0.18234781297458119</c:v>
                </c:pt>
                <c:pt idx="11">
                  <c:v>0.18149401010837368</c:v>
                </c:pt>
                <c:pt idx="12">
                  <c:v>0.17215653055877089</c:v>
                </c:pt>
                <c:pt idx="13">
                  <c:v>0.16324088589439978</c:v>
                </c:pt>
                <c:pt idx="14">
                  <c:v>0.15278666287450574</c:v>
                </c:pt>
                <c:pt idx="15">
                  <c:v>0.15223672010788331</c:v>
                </c:pt>
                <c:pt idx="16">
                  <c:v>0.15185255876188866</c:v>
                </c:pt>
                <c:pt idx="17">
                  <c:v>0.15185060906685507</c:v>
                </c:pt>
                <c:pt idx="18">
                  <c:v>0.15040740979994682</c:v>
                </c:pt>
                <c:pt idx="19">
                  <c:v>0.14972468816203957</c:v>
                </c:pt>
                <c:pt idx="20">
                  <c:v>0.14615519962676785</c:v>
                </c:pt>
                <c:pt idx="21">
                  <c:v>0.14476477476194827</c:v>
                </c:pt>
                <c:pt idx="22">
                  <c:v>0.14295280671396263</c:v>
                </c:pt>
                <c:pt idx="23">
                  <c:v>0.13155084437899292</c:v>
                </c:pt>
                <c:pt idx="24">
                  <c:v>0.12184109106023504</c:v>
                </c:pt>
                <c:pt idx="25">
                  <c:v>0.11751736488873711</c:v>
                </c:pt>
                <c:pt idx="26">
                  <c:v>0.11689181502108731</c:v>
                </c:pt>
                <c:pt idx="27">
                  <c:v>0.10971897398363689</c:v>
                </c:pt>
                <c:pt idx="28">
                  <c:v>0.10784168012935098</c:v>
                </c:pt>
                <c:pt idx="29">
                  <c:v>9.9942437494489361E-2</c:v>
                </c:pt>
                <c:pt idx="30">
                  <c:v>9.7770017351975158E-2</c:v>
                </c:pt>
                <c:pt idx="31">
                  <c:v>9.1422441068689672E-2</c:v>
                </c:pt>
                <c:pt idx="32">
                  <c:v>8.5873759967933866E-2</c:v>
                </c:pt>
                <c:pt idx="33">
                  <c:v>8.4350895098032203E-2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121-4615-8F2E-A875CF112A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61087743"/>
        <c:axId val="2061091487"/>
      </c:barChart>
      <c:catAx>
        <c:axId val="2061087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s-CO"/>
          </a:p>
        </c:txPr>
        <c:crossAx val="2061091487"/>
        <c:crosses val="autoZero"/>
        <c:auto val="1"/>
        <c:lblAlgn val="ctr"/>
        <c:lblOffset val="100"/>
        <c:noMultiLvlLbl val="0"/>
      </c:catAx>
      <c:valAx>
        <c:axId val="2061091487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s-CO"/>
          </a:p>
        </c:txPr>
        <c:crossAx val="20610877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'Concesionarios análisis PyG'!$C$126</c:f>
              <c:strCache>
                <c:ptCount val="1"/>
                <c:pt idx="0">
                  <c:v> Margen Operacional </c:v>
                </c:pt>
              </c:strCache>
            </c:strRef>
          </c:tx>
          <c:spPr>
            <a:solidFill>
              <a:srgbClr val="14085C"/>
            </a:solidFill>
            <a:ln>
              <a:noFill/>
            </a:ln>
            <a:effectLst/>
          </c:spPr>
          <c:invertIfNegative val="0"/>
          <c:cat>
            <c:strRef>
              <c:f>'Concesionarios análisis PyG'!$A$128:$A$160</c:f>
              <c:strCache>
                <c:ptCount val="33"/>
                <c:pt idx="0">
                  <c:v> ITALGAMA </c:v>
                </c:pt>
                <c:pt idx="1">
                  <c:v> JAGUAR LAND ROVER </c:v>
                </c:pt>
                <c:pt idx="2">
                  <c:v> VOLVO GROUP </c:v>
                </c:pt>
                <c:pt idx="3">
                  <c:v> DISTRIBUIDORA LOS AUTOS </c:v>
                </c:pt>
                <c:pt idx="4">
                  <c:v> SSANGYONG </c:v>
                </c:pt>
                <c:pt idx="5">
                  <c:v> MARKIA S A </c:v>
                </c:pt>
                <c:pt idx="6">
                  <c:v> AUTOMOTORES COMAGRO S.A </c:v>
                </c:pt>
                <c:pt idx="7">
                  <c:v> CHINA AUTOMOTRIZ </c:v>
                </c:pt>
                <c:pt idx="8">
                  <c:v> INDUSTRIAS IVOR </c:v>
                </c:pt>
                <c:pt idx="9">
                  <c:v> MARCALI </c:v>
                </c:pt>
                <c:pt idx="10">
                  <c:v> DAIMLER </c:v>
                </c:pt>
                <c:pt idx="11">
                  <c:v> DERCO </c:v>
                </c:pt>
                <c:pt idx="12">
                  <c:v> MOTORES Y MÁQUINAS </c:v>
                </c:pt>
                <c:pt idx="13">
                  <c:v> AUTOMOTORA </c:v>
                </c:pt>
                <c:pt idx="14">
                  <c:v> MARACALI INTERNACIONAL </c:v>
                </c:pt>
                <c:pt idx="15">
                  <c:v> MOTORES DEL VALLE </c:v>
                </c:pt>
                <c:pt idx="16">
                  <c:v> NEOHYUNDAI </c:v>
                </c:pt>
                <c:pt idx="17">
                  <c:v> AUTOMOTORES COMERCIALES AUTOCOM </c:v>
                </c:pt>
                <c:pt idx="18">
                  <c:v> PARRA ARANGO </c:v>
                </c:pt>
                <c:pt idx="19">
                  <c:v> AUTOMOTRIZ ESCANDINAVA </c:v>
                </c:pt>
                <c:pt idx="20">
                  <c:v> KENWORTH DE LA MONTAÑA </c:v>
                </c:pt>
                <c:pt idx="21">
                  <c:v> AUTOGALIAS </c:v>
                </c:pt>
                <c:pt idx="22">
                  <c:v> AUTOSUPERIOR </c:v>
                </c:pt>
                <c:pt idx="23">
                  <c:v> AUTOMOTORES FRANCIA </c:v>
                </c:pt>
                <c:pt idx="24">
                  <c:v> PROMOTORES DEL ORIENTE </c:v>
                </c:pt>
                <c:pt idx="25">
                  <c:v> AUTOKOREANA </c:v>
                </c:pt>
                <c:pt idx="26">
                  <c:v> AUTOMOTORES TOYOTA </c:v>
                </c:pt>
                <c:pt idx="27">
                  <c:v> SKBERGÉ </c:v>
                </c:pt>
                <c:pt idx="28">
                  <c:v> VEHICULOS DEL CAMINO </c:v>
                </c:pt>
                <c:pt idx="29">
                  <c:v> SCANIA </c:v>
                </c:pt>
                <c:pt idx="30">
                  <c:v> METROKIA </c:v>
                </c:pt>
                <c:pt idx="31">
                  <c:v> AUTOLUX </c:v>
                </c:pt>
                <c:pt idx="32">
                  <c:v> MAZDA </c:v>
                </c:pt>
              </c:strCache>
            </c:strRef>
          </c:cat>
          <c:val>
            <c:numRef>
              <c:f>'Concesionarios análisis PyG'!$C$128:$C$160</c:f>
              <c:numCache>
                <c:formatCode>0%</c:formatCode>
                <c:ptCount val="33"/>
                <c:pt idx="0">
                  <c:v>3.8489896402194426E-2</c:v>
                </c:pt>
                <c:pt idx="1">
                  <c:v>0.16555894892476927</c:v>
                </c:pt>
                <c:pt idx="2">
                  <c:v>0.15357028415907403</c:v>
                </c:pt>
                <c:pt idx="3">
                  <c:v>5.0788561783619991E-2</c:v>
                </c:pt>
                <c:pt idx="4">
                  <c:v>-7.9383811306421359E-2</c:v>
                </c:pt>
                <c:pt idx="5">
                  <c:v>1.7706772092094793E-2</c:v>
                </c:pt>
                <c:pt idx="6">
                  <c:v>3.3666914329376067E-2</c:v>
                </c:pt>
                <c:pt idx="7">
                  <c:v>-2.9448762244642789E-2</c:v>
                </c:pt>
                <c:pt idx="8">
                  <c:v>4.4973048140231731E-2</c:v>
                </c:pt>
                <c:pt idx="9">
                  <c:v>3.1185728448949873E-2</c:v>
                </c:pt>
                <c:pt idx="10">
                  <c:v>3.3964036654044669E-2</c:v>
                </c:pt>
                <c:pt idx="11">
                  <c:v>-8.9094385156209561E-3</c:v>
                </c:pt>
                <c:pt idx="12">
                  <c:v>3.9374937460391585E-2</c:v>
                </c:pt>
                <c:pt idx="13">
                  <c:v>1.2021403363877983E-2</c:v>
                </c:pt>
                <c:pt idx="14">
                  <c:v>2.2685954302409814E-2</c:v>
                </c:pt>
                <c:pt idx="15">
                  <c:v>-6.8535083719571427E-2</c:v>
                </c:pt>
                <c:pt idx="16">
                  <c:v>2.5879573640941605E-2</c:v>
                </c:pt>
                <c:pt idx="17">
                  <c:v>4.6961392111693437E-2</c:v>
                </c:pt>
                <c:pt idx="18">
                  <c:v>2.2201441076595239E-2</c:v>
                </c:pt>
                <c:pt idx="19">
                  <c:v>4.7034159961335573E-2</c:v>
                </c:pt>
                <c:pt idx="20">
                  <c:v>4.5781742571142384E-2</c:v>
                </c:pt>
                <c:pt idx="21">
                  <c:v>3.9007411323530486E-2</c:v>
                </c:pt>
                <c:pt idx="22">
                  <c:v>6.9923835513811894E-3</c:v>
                </c:pt>
                <c:pt idx="23">
                  <c:v>1.7430338720743104E-2</c:v>
                </c:pt>
                <c:pt idx="24">
                  <c:v>2.5439029085681537E-2</c:v>
                </c:pt>
                <c:pt idx="25">
                  <c:v>-6.5751584032841787E-2</c:v>
                </c:pt>
                <c:pt idx="26">
                  <c:v>6.8505937473434711E-2</c:v>
                </c:pt>
                <c:pt idx="27">
                  <c:v>3.0100392550747746E-3</c:v>
                </c:pt>
                <c:pt idx="28">
                  <c:v>2.6142559022000456E-2</c:v>
                </c:pt>
                <c:pt idx="29">
                  <c:v>6.4214063532668175E-2</c:v>
                </c:pt>
                <c:pt idx="30">
                  <c:v>3.9154745841544422E-2</c:v>
                </c:pt>
                <c:pt idx="31">
                  <c:v>3.940770898234331E-2</c:v>
                </c:pt>
                <c:pt idx="32">
                  <c:v>4.7121332078154984E-2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35-4EFA-8E89-072EC42FF3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61087743"/>
        <c:axId val="2061091487"/>
      </c:barChart>
      <c:catAx>
        <c:axId val="2061087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s-CO"/>
          </a:p>
        </c:txPr>
        <c:crossAx val="2061091487"/>
        <c:crosses val="autoZero"/>
        <c:auto val="1"/>
        <c:lblAlgn val="ctr"/>
        <c:lblOffset val="100"/>
        <c:noMultiLvlLbl val="0"/>
      </c:catAx>
      <c:valAx>
        <c:axId val="2061091487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s-CO"/>
          </a:p>
        </c:txPr>
        <c:crossAx val="20610877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'Concesionarios análisis PyG'!$D$126</c:f>
              <c:strCache>
                <c:ptCount val="1"/>
                <c:pt idx="0">
                  <c:v> Margen Neto </c:v>
                </c:pt>
              </c:strCache>
            </c:strRef>
          </c:tx>
          <c:spPr>
            <a:solidFill>
              <a:srgbClr val="14085C"/>
            </a:solidFill>
            <a:ln>
              <a:noFill/>
            </a:ln>
            <a:effectLst/>
          </c:spPr>
          <c:invertIfNegative val="0"/>
          <c:cat>
            <c:strRef>
              <c:f>'Concesionarios análisis PyG'!$A$128:$A$160</c:f>
              <c:strCache>
                <c:ptCount val="33"/>
                <c:pt idx="0">
                  <c:v> ITALGAMA </c:v>
                </c:pt>
                <c:pt idx="1">
                  <c:v> JAGUAR LAND ROVER </c:v>
                </c:pt>
                <c:pt idx="2">
                  <c:v> VOLVO GROUP </c:v>
                </c:pt>
                <c:pt idx="3">
                  <c:v> DISTRIBUIDORA LOS AUTOS </c:v>
                </c:pt>
                <c:pt idx="4">
                  <c:v> SSANGYONG </c:v>
                </c:pt>
                <c:pt idx="5">
                  <c:v> MARKIA S A </c:v>
                </c:pt>
                <c:pt idx="6">
                  <c:v> AUTOMOTORES COMAGRO S.A </c:v>
                </c:pt>
                <c:pt idx="7">
                  <c:v> CHINA AUTOMOTRIZ </c:v>
                </c:pt>
                <c:pt idx="8">
                  <c:v> INDUSTRIAS IVOR </c:v>
                </c:pt>
                <c:pt idx="9">
                  <c:v> MARCALI </c:v>
                </c:pt>
                <c:pt idx="10">
                  <c:v> DAIMLER </c:v>
                </c:pt>
                <c:pt idx="11">
                  <c:v> DERCO </c:v>
                </c:pt>
                <c:pt idx="12">
                  <c:v> MOTORES Y MÁQUINAS </c:v>
                </c:pt>
                <c:pt idx="13">
                  <c:v> AUTOMOTORA </c:v>
                </c:pt>
                <c:pt idx="14">
                  <c:v> MARACALI INTERNACIONAL </c:v>
                </c:pt>
                <c:pt idx="15">
                  <c:v> MOTORES DEL VALLE </c:v>
                </c:pt>
                <c:pt idx="16">
                  <c:v> NEOHYUNDAI </c:v>
                </c:pt>
                <c:pt idx="17">
                  <c:v> AUTOMOTORES COMERCIALES AUTOCOM </c:v>
                </c:pt>
                <c:pt idx="18">
                  <c:v> PARRA ARANGO </c:v>
                </c:pt>
                <c:pt idx="19">
                  <c:v> AUTOMOTRIZ ESCANDINAVA </c:v>
                </c:pt>
                <c:pt idx="20">
                  <c:v> KENWORTH DE LA MONTAÑA </c:v>
                </c:pt>
                <c:pt idx="21">
                  <c:v> AUTOGALIAS </c:v>
                </c:pt>
                <c:pt idx="22">
                  <c:v> AUTOSUPERIOR </c:v>
                </c:pt>
                <c:pt idx="23">
                  <c:v> AUTOMOTORES FRANCIA </c:v>
                </c:pt>
                <c:pt idx="24">
                  <c:v> PROMOTORES DEL ORIENTE </c:v>
                </c:pt>
                <c:pt idx="25">
                  <c:v> AUTOKOREANA </c:v>
                </c:pt>
                <c:pt idx="26">
                  <c:v> AUTOMOTORES TOYOTA </c:v>
                </c:pt>
                <c:pt idx="27">
                  <c:v> SKBERGÉ </c:v>
                </c:pt>
                <c:pt idx="28">
                  <c:v> VEHICULOS DEL CAMINO </c:v>
                </c:pt>
                <c:pt idx="29">
                  <c:v> SCANIA </c:v>
                </c:pt>
                <c:pt idx="30">
                  <c:v> METROKIA </c:v>
                </c:pt>
                <c:pt idx="31">
                  <c:v> AUTOLUX </c:v>
                </c:pt>
                <c:pt idx="32">
                  <c:v> MAZDA </c:v>
                </c:pt>
              </c:strCache>
            </c:strRef>
          </c:cat>
          <c:val>
            <c:numRef>
              <c:f>'Concesionarios análisis PyG'!$D$128:$D$160</c:f>
              <c:numCache>
                <c:formatCode>0%</c:formatCode>
                <c:ptCount val="33"/>
                <c:pt idx="0">
                  <c:v>1.0030700274511275E-2</c:v>
                </c:pt>
                <c:pt idx="1">
                  <c:v>-5.8999300823943314E-2</c:v>
                </c:pt>
                <c:pt idx="2">
                  <c:v>0.10841357704613307</c:v>
                </c:pt>
                <c:pt idx="3">
                  <c:v>1.3913712485986234E-2</c:v>
                </c:pt>
                <c:pt idx="4">
                  <c:v>-4.7358579434320633E-2</c:v>
                </c:pt>
                <c:pt idx="5">
                  <c:v>-9.185513984608458E-2</c:v>
                </c:pt>
                <c:pt idx="6">
                  <c:v>1.1728690733748501E-2</c:v>
                </c:pt>
                <c:pt idx="7">
                  <c:v>-2.9448762244642789E-2</c:v>
                </c:pt>
                <c:pt idx="8">
                  <c:v>3.0472141121065582E-2</c:v>
                </c:pt>
                <c:pt idx="9">
                  <c:v>7.9752880544114342E-3</c:v>
                </c:pt>
                <c:pt idx="10">
                  <c:v>-2.4704364399006421E-2</c:v>
                </c:pt>
                <c:pt idx="11">
                  <c:v>-4.6967764142407241E-2</c:v>
                </c:pt>
                <c:pt idx="12">
                  <c:v>1.0886061172075648E-2</c:v>
                </c:pt>
                <c:pt idx="13">
                  <c:v>-1.1472873126340252E-2</c:v>
                </c:pt>
                <c:pt idx="14">
                  <c:v>-4.7780049444074955E-3</c:v>
                </c:pt>
                <c:pt idx="15">
                  <c:v>-5.7463224220489918E-2</c:v>
                </c:pt>
                <c:pt idx="16">
                  <c:v>-0.19207571675621629</c:v>
                </c:pt>
                <c:pt idx="17">
                  <c:v>1.953797829822047E-2</c:v>
                </c:pt>
                <c:pt idx="18">
                  <c:v>3.9375286555511308E-3</c:v>
                </c:pt>
                <c:pt idx="19">
                  <c:v>3.0645740901137676E-2</c:v>
                </c:pt>
                <c:pt idx="20">
                  <c:v>1.8654600647835216E-2</c:v>
                </c:pt>
                <c:pt idx="21">
                  <c:v>2.0047024076361119E-2</c:v>
                </c:pt>
                <c:pt idx="22">
                  <c:v>-7.8326060755151711E-3</c:v>
                </c:pt>
                <c:pt idx="23">
                  <c:v>1.420825068145927E-2</c:v>
                </c:pt>
                <c:pt idx="24">
                  <c:v>4.3364831204504065E-4</c:v>
                </c:pt>
                <c:pt idx="25">
                  <c:v>-7.0303528964694328E-2</c:v>
                </c:pt>
                <c:pt idx="26">
                  <c:v>4.6180756801176524E-2</c:v>
                </c:pt>
                <c:pt idx="27">
                  <c:v>-4.0260450849208027E-2</c:v>
                </c:pt>
                <c:pt idx="28">
                  <c:v>4.560473860169059E-3</c:v>
                </c:pt>
                <c:pt idx="29">
                  <c:v>4.9048778650065086E-2</c:v>
                </c:pt>
                <c:pt idx="30">
                  <c:v>1.3686329164260358E-2</c:v>
                </c:pt>
                <c:pt idx="31">
                  <c:v>1.5521181276078102E-2</c:v>
                </c:pt>
                <c:pt idx="32">
                  <c:v>3.3467624791270835E-2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45-404B-B026-BC8AC99A41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61087743"/>
        <c:axId val="2061091487"/>
      </c:barChart>
      <c:catAx>
        <c:axId val="2061087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s-CO"/>
          </a:p>
        </c:txPr>
        <c:crossAx val="2061091487"/>
        <c:crosses val="autoZero"/>
        <c:auto val="1"/>
        <c:lblAlgn val="ctr"/>
        <c:lblOffset val="100"/>
        <c:noMultiLvlLbl val="0"/>
      </c:catAx>
      <c:valAx>
        <c:axId val="2061091487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s-CO"/>
          </a:p>
        </c:txPr>
        <c:crossAx val="20610877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'Concesionarios análisis PyG'!$B$188</c:f>
              <c:strCache>
                <c:ptCount val="1"/>
                <c:pt idx="0">
                  <c:v> EBITDA 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'Concesionarios análisis PyG'!$A$189:$A$221</c:f>
              <c:strCache>
                <c:ptCount val="33"/>
                <c:pt idx="0">
                  <c:v> AUTOMOTORES TOYOTA </c:v>
                </c:pt>
                <c:pt idx="1">
                  <c:v> SCANIA </c:v>
                </c:pt>
                <c:pt idx="2">
                  <c:v> MAZDA </c:v>
                </c:pt>
                <c:pt idx="3">
                  <c:v> VOLVO GROUP </c:v>
                </c:pt>
                <c:pt idx="4">
                  <c:v> METROKIA </c:v>
                </c:pt>
                <c:pt idx="5">
                  <c:v> KENWORTH DE LA MONTAÑA </c:v>
                </c:pt>
                <c:pt idx="6">
                  <c:v> DERCO </c:v>
                </c:pt>
                <c:pt idx="7">
                  <c:v> NEOHYUNDAI </c:v>
                </c:pt>
                <c:pt idx="8">
                  <c:v> DAIMLER </c:v>
                </c:pt>
                <c:pt idx="9">
                  <c:v> JAGUAR LAND ROVER </c:v>
                </c:pt>
                <c:pt idx="10">
                  <c:v> AUTOMOTORES COMERCIALES AUTOCOM </c:v>
                </c:pt>
                <c:pt idx="11">
                  <c:v> AUTOMOTRIZ ESCANDINAVA </c:v>
                </c:pt>
                <c:pt idx="12">
                  <c:v> VEHICULOS DEL CAMINO </c:v>
                </c:pt>
                <c:pt idx="13">
                  <c:v> INDUSTRIAS IVOR </c:v>
                </c:pt>
                <c:pt idx="14">
                  <c:v> AUTOGALIAS </c:v>
                </c:pt>
                <c:pt idx="15">
                  <c:v> MARCALI </c:v>
                </c:pt>
                <c:pt idx="16">
                  <c:v> SKBERGÉ </c:v>
                </c:pt>
                <c:pt idx="17">
                  <c:v> DISTRIBUIDORA LOS AUTOS </c:v>
                </c:pt>
                <c:pt idx="18">
                  <c:v> AUTOMOTORES COMAGRO </c:v>
                </c:pt>
                <c:pt idx="19">
                  <c:v> AUTOMOTORES FRANCIA </c:v>
                </c:pt>
                <c:pt idx="20">
                  <c:v> PROMOTORES DEL ORIENTE </c:v>
                </c:pt>
                <c:pt idx="21">
                  <c:v> MARACALI INTERNACIONAL </c:v>
                </c:pt>
                <c:pt idx="22">
                  <c:v> AUTOLUX </c:v>
                </c:pt>
                <c:pt idx="23">
                  <c:v> AUTOMOTORA </c:v>
                </c:pt>
                <c:pt idx="24">
                  <c:v> PARRA ARANGO </c:v>
                </c:pt>
                <c:pt idx="25">
                  <c:v> MARKIA </c:v>
                </c:pt>
                <c:pt idx="26">
                  <c:v> AUTOSUPERIOR </c:v>
                </c:pt>
                <c:pt idx="27">
                  <c:v> ITALGAMA </c:v>
                </c:pt>
                <c:pt idx="28">
                  <c:v> MOTORES Y MÁQUINAS </c:v>
                </c:pt>
                <c:pt idx="29">
                  <c:v> CHINA AUTOMOTRIZ </c:v>
                </c:pt>
                <c:pt idx="30">
                  <c:v> SSANGYONG </c:v>
                </c:pt>
                <c:pt idx="31">
                  <c:v> AUTOKOREANA </c:v>
                </c:pt>
                <c:pt idx="32">
                  <c:v> MOTORES DEL VALLE </c:v>
                </c:pt>
              </c:strCache>
            </c:strRef>
          </c:cat>
          <c:val>
            <c:numRef>
              <c:f>'Concesionarios análisis PyG'!$B$189:$B$221</c:f>
              <c:numCache>
                <c:formatCode>"$"#,##0_);[Red]\("$"#,##0\)</c:formatCode>
                <c:ptCount val="33"/>
                <c:pt idx="0">
                  <c:v>97079223</c:v>
                </c:pt>
                <c:pt idx="1">
                  <c:v>59199524</c:v>
                </c:pt>
                <c:pt idx="2">
                  <c:v>49968037</c:v>
                </c:pt>
                <c:pt idx="3">
                  <c:v>44017652</c:v>
                </c:pt>
                <c:pt idx="4">
                  <c:v>27419084</c:v>
                </c:pt>
                <c:pt idx="5">
                  <c:v>21623579</c:v>
                </c:pt>
                <c:pt idx="6">
                  <c:v>16520422</c:v>
                </c:pt>
                <c:pt idx="7">
                  <c:v>15891545</c:v>
                </c:pt>
                <c:pt idx="8">
                  <c:v>13379368</c:v>
                </c:pt>
                <c:pt idx="9">
                  <c:v>10690941</c:v>
                </c:pt>
                <c:pt idx="10">
                  <c:v>7845064</c:v>
                </c:pt>
                <c:pt idx="11">
                  <c:v>6109575</c:v>
                </c:pt>
                <c:pt idx="12">
                  <c:v>5809475</c:v>
                </c:pt>
                <c:pt idx="13">
                  <c:v>5638057</c:v>
                </c:pt>
                <c:pt idx="14">
                  <c:v>4019020</c:v>
                </c:pt>
                <c:pt idx="15">
                  <c:v>2500430</c:v>
                </c:pt>
                <c:pt idx="16">
                  <c:v>2331521</c:v>
                </c:pt>
                <c:pt idx="17">
                  <c:v>2249064</c:v>
                </c:pt>
                <c:pt idx="18">
                  <c:v>2079061</c:v>
                </c:pt>
                <c:pt idx="19">
                  <c:v>1776568</c:v>
                </c:pt>
                <c:pt idx="20">
                  <c:v>1267396</c:v>
                </c:pt>
                <c:pt idx="21">
                  <c:v>1051830</c:v>
                </c:pt>
                <c:pt idx="22">
                  <c:v>1051756</c:v>
                </c:pt>
                <c:pt idx="23">
                  <c:v>934718</c:v>
                </c:pt>
                <c:pt idx="24">
                  <c:v>638813</c:v>
                </c:pt>
                <c:pt idx="25">
                  <c:v>600024</c:v>
                </c:pt>
                <c:pt idx="26">
                  <c:v>581569</c:v>
                </c:pt>
                <c:pt idx="27">
                  <c:v>32696</c:v>
                </c:pt>
                <c:pt idx="28">
                  <c:v>15538</c:v>
                </c:pt>
                <c:pt idx="29">
                  <c:v>-108895</c:v>
                </c:pt>
                <c:pt idx="30">
                  <c:v>-1472209</c:v>
                </c:pt>
                <c:pt idx="31">
                  <c:v>-2510629</c:v>
                </c:pt>
                <c:pt idx="32">
                  <c:v>-7285528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CA-4FE6-B375-50C1F062F9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011196415"/>
        <c:axId val="2011197247"/>
      </c:barChart>
      <c:scatterChart>
        <c:scatterStyle val="lineMarker"/>
        <c:varyColors val="0"/>
        <c:ser>
          <c:idx val="1"/>
          <c:order val="1"/>
          <c:tx>
            <c:strRef>
              <c:f>'Concesionarios análisis PyG'!$C$188</c:f>
              <c:strCache>
                <c:ptCount val="1"/>
                <c:pt idx="0">
                  <c:v> Margen EBITDA </c:v>
                </c:pt>
              </c:strCache>
            </c:strRef>
          </c:tx>
          <c:spPr>
            <a:ln w="28575" cap="rnd">
              <a:solidFill>
                <a:schemeClr val="bg1">
                  <a:alpha val="5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1.112723733039177E-3"/>
                  <c:y val="-3.041230773249795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FCA-4FE6-B375-50C1F062F92F}"/>
                </c:ext>
              </c:extLst>
            </c:dLbl>
            <c:dLbl>
              <c:idx val="1"/>
              <c:layout>
                <c:manualLayout>
                  <c:x val="-1.1127237330391974E-3"/>
                  <c:y val="-3.317706298090686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FCA-4FE6-B375-50C1F062F92F}"/>
                </c:ext>
              </c:extLst>
            </c:dLbl>
            <c:dLbl>
              <c:idx val="2"/>
              <c:layout>
                <c:manualLayout>
                  <c:x val="0"/>
                  <c:y val="-3.317706298090686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FCA-4FE6-B375-50C1F062F92F}"/>
                </c:ext>
              </c:extLst>
            </c:dLbl>
            <c:dLbl>
              <c:idx val="3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FCA-4FE6-B375-50C1F062F92F}"/>
                </c:ext>
              </c:extLst>
            </c:dLbl>
            <c:dLbl>
              <c:idx val="4"/>
              <c:layout>
                <c:manualLayout>
                  <c:x val="-1.4465408529509302E-2"/>
                  <c:y val="-3.31770629809069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FCA-4FE6-B375-50C1F062F92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es-CO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'Concesionarios análisis PyG'!$A$189:$A$221</c:f>
              <c:strCache>
                <c:ptCount val="33"/>
                <c:pt idx="0">
                  <c:v> AUTOMOTORES TOYOTA </c:v>
                </c:pt>
                <c:pt idx="1">
                  <c:v> SCANIA </c:v>
                </c:pt>
                <c:pt idx="2">
                  <c:v> MAZDA </c:v>
                </c:pt>
                <c:pt idx="3">
                  <c:v> VOLVO GROUP </c:v>
                </c:pt>
                <c:pt idx="4">
                  <c:v> METROKIA </c:v>
                </c:pt>
                <c:pt idx="5">
                  <c:v> KENWORTH DE LA MONTAÑA </c:v>
                </c:pt>
                <c:pt idx="6">
                  <c:v> DERCO </c:v>
                </c:pt>
                <c:pt idx="7">
                  <c:v> NEOHYUNDAI </c:v>
                </c:pt>
                <c:pt idx="8">
                  <c:v> DAIMLER </c:v>
                </c:pt>
                <c:pt idx="9">
                  <c:v> JAGUAR LAND ROVER </c:v>
                </c:pt>
                <c:pt idx="10">
                  <c:v> AUTOMOTORES COMERCIALES AUTOCOM </c:v>
                </c:pt>
                <c:pt idx="11">
                  <c:v> AUTOMOTRIZ ESCANDINAVA </c:v>
                </c:pt>
                <c:pt idx="12">
                  <c:v> VEHICULOS DEL CAMINO </c:v>
                </c:pt>
                <c:pt idx="13">
                  <c:v> INDUSTRIAS IVOR </c:v>
                </c:pt>
                <c:pt idx="14">
                  <c:v> AUTOGALIAS </c:v>
                </c:pt>
                <c:pt idx="15">
                  <c:v> MARCALI </c:v>
                </c:pt>
                <c:pt idx="16">
                  <c:v> SKBERGÉ </c:v>
                </c:pt>
                <c:pt idx="17">
                  <c:v> DISTRIBUIDORA LOS AUTOS </c:v>
                </c:pt>
                <c:pt idx="18">
                  <c:v> AUTOMOTORES COMAGRO </c:v>
                </c:pt>
                <c:pt idx="19">
                  <c:v> AUTOMOTORES FRANCIA </c:v>
                </c:pt>
                <c:pt idx="20">
                  <c:v> PROMOTORES DEL ORIENTE </c:v>
                </c:pt>
                <c:pt idx="21">
                  <c:v> MARACALI INTERNACIONAL </c:v>
                </c:pt>
                <c:pt idx="22">
                  <c:v> AUTOLUX </c:v>
                </c:pt>
                <c:pt idx="23">
                  <c:v> AUTOMOTORA </c:v>
                </c:pt>
                <c:pt idx="24">
                  <c:v> PARRA ARANGO </c:v>
                </c:pt>
                <c:pt idx="25">
                  <c:v> MARKIA </c:v>
                </c:pt>
                <c:pt idx="26">
                  <c:v> AUTOSUPERIOR </c:v>
                </c:pt>
                <c:pt idx="27">
                  <c:v> ITALGAMA </c:v>
                </c:pt>
                <c:pt idx="28">
                  <c:v> MOTORES Y MÁQUINAS </c:v>
                </c:pt>
                <c:pt idx="29">
                  <c:v> CHINA AUTOMOTRIZ </c:v>
                </c:pt>
                <c:pt idx="30">
                  <c:v> SSANGYONG </c:v>
                </c:pt>
                <c:pt idx="31">
                  <c:v> AUTOKOREANA </c:v>
                </c:pt>
                <c:pt idx="32">
                  <c:v> MOTORES DEL VALLE </c:v>
                </c:pt>
              </c:strCache>
            </c:strRef>
          </c:xVal>
          <c:yVal>
            <c:numRef>
              <c:f>'Concesionarios análisis PyG'!$C$189:$C$221</c:f>
              <c:numCache>
                <c:formatCode>0%</c:formatCode>
                <c:ptCount val="33"/>
                <c:pt idx="0">
                  <c:v>7.0677626865324403E-2</c:v>
                </c:pt>
                <c:pt idx="1">
                  <c:v>6.5057336475204494E-2</c:v>
                </c:pt>
                <c:pt idx="2">
                  <c:v>4.9348147823061371E-2</c:v>
                </c:pt>
                <c:pt idx="3">
                  <c:v>0.16807054806529217</c:v>
                </c:pt>
                <c:pt idx="4">
                  <c:v>4.6098434258926554E-2</c:v>
                </c:pt>
                <c:pt idx="5">
                  <c:v>5.6009957181128917E-2</c:v>
                </c:pt>
                <c:pt idx="6">
                  <c:v>3.4109422557278682E-2</c:v>
                </c:pt>
                <c:pt idx="7">
                  <c:v>8.8558124347191139E-2</c:v>
                </c:pt>
                <c:pt idx="8">
                  <c:v>6.5521215527870796E-2</c:v>
                </c:pt>
                <c:pt idx="9">
                  <c:v>0.17130007266072925</c:v>
                </c:pt>
                <c:pt idx="10">
                  <c:v>4.9786803477274912E-2</c:v>
                </c:pt>
                <c:pt idx="11">
                  <c:v>6.2916350363863047E-2</c:v>
                </c:pt>
                <c:pt idx="12">
                  <c:v>3.288115638841084E-2</c:v>
                </c:pt>
                <c:pt idx="13">
                  <c:v>4.5582847989651391E-2</c:v>
                </c:pt>
                <c:pt idx="14">
                  <c:v>4.326888547990957E-2</c:v>
                </c:pt>
                <c:pt idx="15">
                  <c:v>3.7494593459656188E-2</c:v>
                </c:pt>
                <c:pt idx="16">
                  <c:v>1.5915423681452472E-2</c:v>
                </c:pt>
                <c:pt idx="17">
                  <c:v>7.7649316525928269E-2</c:v>
                </c:pt>
                <c:pt idx="18">
                  <c:v>3.6851817658585743E-2</c:v>
                </c:pt>
                <c:pt idx="19">
                  <c:v>2.2561766169814167E-2</c:v>
                </c:pt>
                <c:pt idx="20">
                  <c:v>3.7393123968746521E-2</c:v>
                </c:pt>
                <c:pt idx="21">
                  <c:v>2.5660049223538518E-2</c:v>
                </c:pt>
                <c:pt idx="22">
                  <c:v>4.324701906690262E-2</c:v>
                </c:pt>
                <c:pt idx="23">
                  <c:v>2.1385655331419909E-2</c:v>
                </c:pt>
                <c:pt idx="24">
                  <c:v>2.939173280017042E-2</c:v>
                </c:pt>
                <c:pt idx="25">
                  <c:v>4.1132040084037626E-2</c:v>
                </c:pt>
                <c:pt idx="26">
                  <c:v>8.7566505947364037E-3</c:v>
                </c:pt>
                <c:pt idx="27">
                  <c:v>4.5399193822732643E-2</c:v>
                </c:pt>
                <c:pt idx="28">
                  <c:v>6.4782695707281276E-2</c:v>
                </c:pt>
                <c:pt idx="29">
                  <c:v>-2.1715408597463189E-2</c:v>
                </c:pt>
                <c:pt idx="30">
                  <c:v>-7.1090140994423401E-2</c:v>
                </c:pt>
                <c:pt idx="31">
                  <c:v>-5.6527058273419341E-2</c:v>
                </c:pt>
                <c:pt idx="32">
                  <c:v>-4.5835502471565613E-2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FCA-4FE6-B375-50C1F062F9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6506895"/>
        <c:axId val="476504399"/>
      </c:scatterChart>
      <c:catAx>
        <c:axId val="2011196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s-CO"/>
          </a:p>
        </c:txPr>
        <c:crossAx val="2011197247"/>
        <c:crosses val="autoZero"/>
        <c:auto val="1"/>
        <c:lblAlgn val="ctr"/>
        <c:lblOffset val="100"/>
        <c:noMultiLvlLbl val="0"/>
      </c:catAx>
      <c:valAx>
        <c:axId val="2011197247"/>
        <c:scaling>
          <c:orientation val="minMax"/>
        </c:scaling>
        <c:delete val="0"/>
        <c:axPos val="l"/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s-CO"/>
          </a:p>
        </c:txPr>
        <c:crossAx val="2011196415"/>
        <c:crosses val="autoZero"/>
        <c:crossBetween val="between"/>
      </c:valAx>
      <c:valAx>
        <c:axId val="476504399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s-CO"/>
          </a:p>
        </c:txPr>
        <c:crossAx val="476506895"/>
        <c:crosses val="max"/>
        <c:crossBetween val="midCat"/>
      </c:valAx>
      <c:valAx>
        <c:axId val="47650689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765043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14085C"/>
            </a:solidFill>
            <a:ln>
              <a:solidFill>
                <a:srgbClr val="14085C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205-4679-AC8F-30A7DC4B551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'Concesionarios análisis PyG'!$A$21:$A$23</c:f>
              <c:strCache>
                <c:ptCount val="3"/>
                <c:pt idx="0">
                  <c:v> Ingresos operacionales (industria) </c:v>
                </c:pt>
                <c:pt idx="1">
                  <c:v> Costos de ventas (industria) </c:v>
                </c:pt>
                <c:pt idx="2">
                  <c:v> Gastos de operación (industria) </c:v>
                </c:pt>
              </c:strCache>
            </c:strRef>
          </c:cat>
          <c:val>
            <c:numRef>
              <c:f>'Concesionarios análisis PyG'!$B$21:$B$23</c:f>
              <c:numCache>
                <c:formatCode>"$"#,##0_);[Red]\("$"#,##0\)</c:formatCode>
                <c:ptCount val="3"/>
                <c:pt idx="0">
                  <c:v>6970314853</c:v>
                </c:pt>
                <c:pt idx="1">
                  <c:v>6080556688</c:v>
                </c:pt>
                <c:pt idx="2">
                  <c:v>705305840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05-4679-AC8F-30A7DC4B55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45159888"/>
        <c:axId val="1945144496"/>
      </c:barChart>
      <c:catAx>
        <c:axId val="19451598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s-CO"/>
          </a:p>
        </c:txPr>
        <c:crossAx val="1945144496"/>
        <c:crosses val="autoZero"/>
        <c:auto val="1"/>
        <c:lblAlgn val="ctr"/>
        <c:lblOffset val="100"/>
        <c:noMultiLvlLbl val="0"/>
      </c:catAx>
      <c:valAx>
        <c:axId val="1945144496"/>
        <c:scaling>
          <c:orientation val="minMax"/>
        </c:scaling>
        <c:delete val="0"/>
        <c:axPos val="b"/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s-CO"/>
          </a:p>
        </c:txPr>
        <c:crossAx val="1945159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es-CO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'Concesionarios análisis PyG'!$A$106</c:f>
              <c:strCache>
                <c:ptCount val="1"/>
                <c:pt idx="0">
                  <c:v> VAS COLOMBIA S.A. </c:v>
                </c:pt>
              </c:strCache>
            </c:strRef>
          </c:tx>
          <c:spPr>
            <a:solidFill>
              <a:srgbClr val="14085C"/>
            </a:solidFill>
            <a:ln>
              <a:noFill/>
            </a:ln>
            <a:effectLst/>
          </c:spPr>
          <c:invertIfNegative val="0"/>
          <c:cat>
            <c:strRef>
              <c:f>'Concesionarios análisis PyG'!$B$72:$P$72</c:f>
              <c:strCache>
                <c:ptCount val="15"/>
                <c:pt idx="0">
                  <c:v> Utilidad neta </c:v>
                </c:pt>
                <c:pt idx="1">
                  <c:v> Ingreso (gasto) por impuestos </c:v>
                </c:pt>
                <c:pt idx="2">
                  <c:v> Utilidad antes de impuestos </c:v>
                </c:pt>
                <c:pt idx="3">
                  <c:v> Ganancias (pérdidas) otros </c:v>
                </c:pt>
                <c:pt idx="4">
                  <c:v> Costos financieros </c:v>
                </c:pt>
                <c:pt idx="5">
                  <c:v> Ingresos financieros </c:v>
                </c:pt>
                <c:pt idx="6">
                  <c:v> Utilidad operacional </c:v>
                </c:pt>
                <c:pt idx="7">
                  <c:v> Otras ganancias (pérdidas) </c:v>
                </c:pt>
                <c:pt idx="8">
                  <c:v> Otros gastos </c:v>
                </c:pt>
                <c:pt idx="9">
                  <c:v> Gastos de administración </c:v>
                </c:pt>
                <c:pt idx="10">
                  <c:v> Gastos de ventas </c:v>
                </c:pt>
                <c:pt idx="11">
                  <c:v> Otros ingresos </c:v>
                </c:pt>
                <c:pt idx="12">
                  <c:v> Utilidad bruta </c:v>
                </c:pt>
                <c:pt idx="13">
                  <c:v> Costo de ventas </c:v>
                </c:pt>
                <c:pt idx="14">
                  <c:v> Ingresos operacionales </c:v>
                </c:pt>
              </c:strCache>
            </c:strRef>
          </c:cat>
          <c:val>
            <c:numRef>
              <c:f>'Concesionarios análisis PyG'!$B$106:$P$106</c:f>
              <c:numCache>
                <c:formatCode>"$"#,##0_);[Red]\("$"#,##0\)</c:formatCode>
                <c:ptCount val="15"/>
                <c:pt idx="0">
                  <c:v>1668341</c:v>
                </c:pt>
                <c:pt idx="1">
                  <c:v>80231</c:v>
                </c:pt>
                <c:pt idx="2">
                  <c:v>1588110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1588110</c:v>
                </c:pt>
                <c:pt idx="7">
                  <c:v>65826</c:v>
                </c:pt>
                <c:pt idx="8">
                  <c:v>2022266</c:v>
                </c:pt>
                <c:pt idx="9">
                  <c:v>615048</c:v>
                </c:pt>
                <c:pt idx="10">
                  <c:v>307559</c:v>
                </c:pt>
                <c:pt idx="11">
                  <c:v>1305727</c:v>
                </c:pt>
                <c:pt idx="12">
                  <c:v>116862</c:v>
                </c:pt>
                <c:pt idx="13">
                  <c:v>37686</c:v>
                </c:pt>
                <c:pt idx="14">
                  <c:v>154548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FA-4F07-BB1C-21DA52DBF1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59279712"/>
        <c:axId val="2059281376"/>
      </c:barChart>
      <c:catAx>
        <c:axId val="20592797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s-CO"/>
          </a:p>
        </c:txPr>
        <c:crossAx val="2059281376"/>
        <c:crosses val="autoZero"/>
        <c:auto val="1"/>
        <c:lblAlgn val="ctr"/>
        <c:lblOffset val="100"/>
        <c:noMultiLvlLbl val="0"/>
      </c:catAx>
      <c:valAx>
        <c:axId val="2059281376"/>
        <c:scaling>
          <c:orientation val="minMax"/>
        </c:scaling>
        <c:delete val="0"/>
        <c:axPos val="b"/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s-CO"/>
          </a:p>
        </c:txPr>
        <c:crossAx val="2059279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es-CO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'Concesionarios análisis BG'!$A$204</c:f>
              <c:strCache>
                <c:ptCount val="1"/>
                <c:pt idx="0">
                  <c:v> METROKIA 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solidFill>
                <a:schemeClr val="bg1">
                  <a:lumMod val="75000"/>
                </a:schemeClr>
              </a:solidFill>
            </a:ln>
            <a:effectLst/>
          </c:spPr>
          <c:invertIfNegative val="0"/>
          <c:dPt>
            <c:idx val="7"/>
            <c:invertIfNegative val="0"/>
            <c:bubble3D val="0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BFE-4206-B3A0-FED2739CDDDA}"/>
              </c:ext>
            </c:extLst>
          </c:dPt>
          <c:cat>
            <c:strRef>
              <c:f>'Concesionarios análisis BG'!$B$202:$I$202</c:f>
              <c:strCache>
                <c:ptCount val="8"/>
                <c:pt idx="0">
                  <c:v> Otros Activos </c:v>
                </c:pt>
                <c:pt idx="1">
                  <c:v> Otros activos no financieros </c:v>
                </c:pt>
                <c:pt idx="2">
                  <c:v> Otros activos financieros </c:v>
                </c:pt>
                <c:pt idx="3">
                  <c:v> Activos impuestos </c:v>
                </c:pt>
                <c:pt idx="4">
                  <c:v> Inventarios </c:v>
                </c:pt>
                <c:pt idx="5">
                  <c:v> CxC </c:v>
                </c:pt>
                <c:pt idx="6">
                  <c:v> Disponible </c:v>
                </c:pt>
                <c:pt idx="7">
                  <c:v> Activos corrientes totales </c:v>
                </c:pt>
              </c:strCache>
            </c:strRef>
          </c:cat>
          <c:val>
            <c:numRef>
              <c:f>'Concesionarios análisis BG'!$B$204:$I$204</c:f>
              <c:numCache>
                <c:formatCode>"$"#,##0_);[Red]\("$"#,##0\)</c:formatCode>
                <c:ptCount val="8"/>
                <c:pt idx="2">
                  <c:v>111917</c:v>
                </c:pt>
                <c:pt idx="3">
                  <c:v>3383685</c:v>
                </c:pt>
                <c:pt idx="4">
                  <c:v>163647736</c:v>
                </c:pt>
                <c:pt idx="5">
                  <c:v>53203410</c:v>
                </c:pt>
                <c:pt idx="6">
                  <c:v>22913758</c:v>
                </c:pt>
                <c:pt idx="7">
                  <c:v>243260506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FE-4206-B3A0-FED2739CDD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684523279"/>
        <c:axId val="1684527023"/>
      </c:barChart>
      <c:catAx>
        <c:axId val="16845232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s-CO"/>
          </a:p>
        </c:txPr>
        <c:crossAx val="1684527023"/>
        <c:crosses val="autoZero"/>
        <c:auto val="1"/>
        <c:lblAlgn val="ctr"/>
        <c:lblOffset val="100"/>
        <c:noMultiLvlLbl val="0"/>
      </c:catAx>
      <c:valAx>
        <c:axId val="1684527023"/>
        <c:scaling>
          <c:orientation val="minMax"/>
        </c:scaling>
        <c:delete val="0"/>
        <c:axPos val="b"/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s-CO"/>
          </a:p>
        </c:txPr>
        <c:crossAx val="1684523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es-CO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'Concesionarios análisis BG'!$A$205</c:f>
              <c:strCache>
                <c:ptCount val="1"/>
                <c:pt idx="0">
                  <c:v> MAZDA 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solidFill>
                <a:schemeClr val="bg1">
                  <a:lumMod val="75000"/>
                </a:schemeClr>
              </a:solidFill>
            </a:ln>
            <a:effectLst/>
          </c:spPr>
          <c:invertIfNegative val="0"/>
          <c:dPt>
            <c:idx val="7"/>
            <c:invertIfNegative val="0"/>
            <c:bubble3D val="0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695-4A49-B352-281DBB24A623}"/>
              </c:ext>
            </c:extLst>
          </c:dPt>
          <c:cat>
            <c:strRef>
              <c:f>'Concesionarios análisis BG'!$B$202:$I$202</c:f>
              <c:strCache>
                <c:ptCount val="8"/>
                <c:pt idx="0">
                  <c:v> Otros Activos </c:v>
                </c:pt>
                <c:pt idx="1">
                  <c:v> Otros activos no financieros </c:v>
                </c:pt>
                <c:pt idx="2">
                  <c:v> Otros activos financieros </c:v>
                </c:pt>
                <c:pt idx="3">
                  <c:v> Activos impuestos </c:v>
                </c:pt>
                <c:pt idx="4">
                  <c:v> Inventarios </c:v>
                </c:pt>
                <c:pt idx="5">
                  <c:v> CxC </c:v>
                </c:pt>
                <c:pt idx="6">
                  <c:v> Disponible </c:v>
                </c:pt>
                <c:pt idx="7">
                  <c:v> Activos corrientes totales </c:v>
                </c:pt>
              </c:strCache>
            </c:strRef>
          </c:cat>
          <c:val>
            <c:numRef>
              <c:f>'Concesionarios análisis BG'!$B$205:$I$205</c:f>
              <c:numCache>
                <c:formatCode>"$"#,##0_);[Red]\("$"#,##0\)</c:formatCode>
                <c:ptCount val="8"/>
                <c:pt idx="1">
                  <c:v>3179471</c:v>
                </c:pt>
                <c:pt idx="4">
                  <c:v>128978636</c:v>
                </c:pt>
                <c:pt idx="5">
                  <c:v>2350613</c:v>
                </c:pt>
                <c:pt idx="6">
                  <c:v>202490741</c:v>
                </c:pt>
                <c:pt idx="7">
                  <c:v>336999461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695-4A49-B352-281DBB24A6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684523279"/>
        <c:axId val="1684527023"/>
      </c:barChart>
      <c:catAx>
        <c:axId val="16845232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s-CO"/>
          </a:p>
        </c:txPr>
        <c:crossAx val="1684527023"/>
        <c:crosses val="autoZero"/>
        <c:auto val="1"/>
        <c:lblAlgn val="ctr"/>
        <c:lblOffset val="100"/>
        <c:noMultiLvlLbl val="0"/>
      </c:catAx>
      <c:valAx>
        <c:axId val="1684527023"/>
        <c:scaling>
          <c:orientation val="minMax"/>
        </c:scaling>
        <c:delete val="0"/>
        <c:axPos val="b"/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s-CO"/>
          </a:p>
        </c:txPr>
        <c:crossAx val="1684523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es-CO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'Concesionarios análisis BG'!$A$206</c:f>
              <c:strCache>
                <c:ptCount val="1"/>
                <c:pt idx="0">
                  <c:v> AUTOMOTORES TOYOTA 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solidFill>
                <a:schemeClr val="bg1">
                  <a:lumMod val="75000"/>
                </a:schemeClr>
              </a:solidFill>
            </a:ln>
            <a:effectLst/>
          </c:spPr>
          <c:invertIfNegative val="0"/>
          <c:dPt>
            <c:idx val="7"/>
            <c:invertIfNegative val="0"/>
            <c:bubble3D val="0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B25-4304-8478-C1B9F2CF9710}"/>
              </c:ext>
            </c:extLst>
          </c:dPt>
          <c:cat>
            <c:strRef>
              <c:f>'Concesionarios análisis BG'!$B$202:$I$202</c:f>
              <c:strCache>
                <c:ptCount val="8"/>
                <c:pt idx="0">
                  <c:v> Otros Activos </c:v>
                </c:pt>
                <c:pt idx="1">
                  <c:v> Otros activos no financieros </c:v>
                </c:pt>
                <c:pt idx="2">
                  <c:v> Otros activos financieros </c:v>
                </c:pt>
                <c:pt idx="3">
                  <c:v> Activos impuestos </c:v>
                </c:pt>
                <c:pt idx="4">
                  <c:v> Inventarios </c:v>
                </c:pt>
                <c:pt idx="5">
                  <c:v> CxC </c:v>
                </c:pt>
                <c:pt idx="6">
                  <c:v> Disponible </c:v>
                </c:pt>
                <c:pt idx="7">
                  <c:v> Activos corrientes totales </c:v>
                </c:pt>
              </c:strCache>
            </c:strRef>
          </c:cat>
          <c:val>
            <c:numRef>
              <c:f>'Concesionarios análisis BG'!$B$206:$I$206</c:f>
              <c:numCache>
                <c:formatCode>"$"#,##0_);[Red]\("$"#,##0\)</c:formatCode>
                <c:ptCount val="8"/>
                <c:pt idx="1">
                  <c:v>259254</c:v>
                </c:pt>
                <c:pt idx="3">
                  <c:v>267725</c:v>
                </c:pt>
                <c:pt idx="4">
                  <c:v>184343236</c:v>
                </c:pt>
                <c:pt idx="5">
                  <c:v>3499293</c:v>
                </c:pt>
                <c:pt idx="6">
                  <c:v>118297556</c:v>
                </c:pt>
                <c:pt idx="7">
                  <c:v>306667064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B25-4304-8478-C1B9F2CF97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684523279"/>
        <c:axId val="1684527023"/>
      </c:barChart>
      <c:catAx>
        <c:axId val="16845232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s-CO"/>
          </a:p>
        </c:txPr>
        <c:crossAx val="1684527023"/>
        <c:crosses val="autoZero"/>
        <c:auto val="1"/>
        <c:lblAlgn val="ctr"/>
        <c:lblOffset val="100"/>
        <c:noMultiLvlLbl val="0"/>
      </c:catAx>
      <c:valAx>
        <c:axId val="1684527023"/>
        <c:scaling>
          <c:orientation val="minMax"/>
        </c:scaling>
        <c:delete val="0"/>
        <c:axPos val="b"/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s-CO"/>
          </a:p>
        </c:txPr>
        <c:crossAx val="1684523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es-CO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'Concesionarios análisis BG'!$A$207</c:f>
              <c:strCache>
                <c:ptCount val="1"/>
                <c:pt idx="0">
                  <c:v> DERCO 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solidFill>
                <a:schemeClr val="bg1">
                  <a:lumMod val="75000"/>
                </a:schemeClr>
              </a:solidFill>
            </a:ln>
            <a:effectLst/>
          </c:spPr>
          <c:invertIfNegative val="0"/>
          <c:dPt>
            <c:idx val="7"/>
            <c:invertIfNegative val="0"/>
            <c:bubble3D val="0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E60-48BF-8D55-73FCDD12F0A1}"/>
              </c:ext>
            </c:extLst>
          </c:dPt>
          <c:cat>
            <c:strRef>
              <c:f>'Concesionarios análisis BG'!$B$202:$I$202</c:f>
              <c:strCache>
                <c:ptCount val="8"/>
                <c:pt idx="0">
                  <c:v> Otros Activos </c:v>
                </c:pt>
                <c:pt idx="1">
                  <c:v> Otros activos no financieros </c:v>
                </c:pt>
                <c:pt idx="2">
                  <c:v> Otros activos financieros </c:v>
                </c:pt>
                <c:pt idx="3">
                  <c:v> Activos impuestos </c:v>
                </c:pt>
                <c:pt idx="4">
                  <c:v> Inventarios </c:v>
                </c:pt>
                <c:pt idx="5">
                  <c:v> CxC </c:v>
                </c:pt>
                <c:pt idx="6">
                  <c:v> Disponible </c:v>
                </c:pt>
                <c:pt idx="7">
                  <c:v> Activos corrientes totales </c:v>
                </c:pt>
              </c:strCache>
            </c:strRef>
          </c:cat>
          <c:val>
            <c:numRef>
              <c:f>'Concesionarios análisis BG'!$B$207:$I$207</c:f>
              <c:numCache>
                <c:formatCode>"$"#,##0_);[Red]\("$"#,##0\)</c:formatCode>
                <c:ptCount val="8"/>
                <c:pt idx="1">
                  <c:v>254664</c:v>
                </c:pt>
                <c:pt idx="2">
                  <c:v>800766</c:v>
                </c:pt>
                <c:pt idx="3">
                  <c:v>9914740</c:v>
                </c:pt>
                <c:pt idx="4">
                  <c:v>102674359</c:v>
                </c:pt>
                <c:pt idx="5">
                  <c:v>45080490</c:v>
                </c:pt>
                <c:pt idx="6">
                  <c:v>84485906</c:v>
                </c:pt>
                <c:pt idx="7">
                  <c:v>243210925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E60-48BF-8D55-73FCDD12F0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684523279"/>
        <c:axId val="1684527023"/>
      </c:barChart>
      <c:catAx>
        <c:axId val="16845232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s-CO"/>
          </a:p>
        </c:txPr>
        <c:crossAx val="1684527023"/>
        <c:crosses val="autoZero"/>
        <c:auto val="1"/>
        <c:lblAlgn val="ctr"/>
        <c:lblOffset val="100"/>
        <c:noMultiLvlLbl val="0"/>
      </c:catAx>
      <c:valAx>
        <c:axId val="1684527023"/>
        <c:scaling>
          <c:orientation val="minMax"/>
        </c:scaling>
        <c:delete val="0"/>
        <c:axPos val="b"/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s-CO"/>
          </a:p>
        </c:txPr>
        <c:crossAx val="1684523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es-CO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'Concesionarios análisis BG'!$A$243</c:f>
              <c:strCache>
                <c:ptCount val="1"/>
                <c:pt idx="0">
                  <c:v> SCANIA 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solidFill>
                <a:schemeClr val="bg1">
                  <a:lumMod val="75000"/>
                </a:schemeClr>
              </a:solidFill>
            </a:ln>
            <a:effectLst/>
          </c:spPr>
          <c:invertIfNegative val="0"/>
          <c:dPt>
            <c:idx val="10"/>
            <c:invertIfNegative val="0"/>
            <c:bubble3D val="0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E7C-468F-9286-94F36526278C}"/>
              </c:ext>
            </c:extLst>
          </c:dPt>
          <c:cat>
            <c:strRef>
              <c:f>'Concesionarios análisis BG'!$B$242:$L$242</c:f>
              <c:strCache>
                <c:ptCount val="11"/>
                <c:pt idx="0">
                  <c:v> Otros activos </c:v>
                </c:pt>
                <c:pt idx="1">
                  <c:v> Otros activos financieros </c:v>
                </c:pt>
                <c:pt idx="2">
                  <c:v> Activos impuestos </c:v>
                </c:pt>
                <c:pt idx="3">
                  <c:v> Activos impuestos diferidos </c:v>
                </c:pt>
                <c:pt idx="4">
                  <c:v> Inventarios no corrientes </c:v>
                </c:pt>
                <c:pt idx="5">
                  <c:v> CxC no corrientes </c:v>
                </c:pt>
                <c:pt idx="6">
                  <c:v> Activos intangibles </c:v>
                </c:pt>
                <c:pt idx="7">
                  <c:v> Plusvalía </c:v>
                </c:pt>
                <c:pt idx="8">
                  <c:v> Propiedades, planta y equipo </c:v>
                </c:pt>
                <c:pt idx="9">
                  <c:v> Propiedad de inversión </c:v>
                </c:pt>
                <c:pt idx="10">
                  <c:v> Total de activos no corrientes </c:v>
                </c:pt>
              </c:strCache>
            </c:strRef>
          </c:cat>
          <c:val>
            <c:numRef>
              <c:f>'Concesionarios análisis BG'!$B$243:$L$243</c:f>
              <c:numCache>
                <c:formatCode>"$"#,##0_);[Red]\("$"#,##0\)</c:formatCode>
                <c:ptCount val="11"/>
                <c:pt idx="5">
                  <c:v>1998933</c:v>
                </c:pt>
                <c:pt idx="6">
                  <c:v>4628990</c:v>
                </c:pt>
                <c:pt idx="8">
                  <c:v>3905401</c:v>
                </c:pt>
                <c:pt idx="10">
                  <c:v>10533324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7C-468F-9286-94F3652627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01683135"/>
        <c:axId val="2001689791"/>
      </c:barChart>
      <c:catAx>
        <c:axId val="20016831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s-CO"/>
          </a:p>
        </c:txPr>
        <c:crossAx val="2001689791"/>
        <c:crosses val="autoZero"/>
        <c:auto val="1"/>
        <c:lblAlgn val="ctr"/>
        <c:lblOffset val="100"/>
        <c:noMultiLvlLbl val="0"/>
      </c:catAx>
      <c:valAx>
        <c:axId val="2001689791"/>
        <c:scaling>
          <c:orientation val="minMax"/>
        </c:scaling>
        <c:delete val="0"/>
        <c:axPos val="b"/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s-CO"/>
          </a:p>
        </c:txPr>
        <c:crossAx val="20016831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0.xml"/><Relationship Id="rId13" Type="http://schemas.openxmlformats.org/officeDocument/2006/relationships/chart" Target="../charts/chart45.xml"/><Relationship Id="rId3" Type="http://schemas.openxmlformats.org/officeDocument/2006/relationships/chart" Target="../charts/chart35.xml"/><Relationship Id="rId7" Type="http://schemas.openxmlformats.org/officeDocument/2006/relationships/chart" Target="../charts/chart39.xml"/><Relationship Id="rId12" Type="http://schemas.openxmlformats.org/officeDocument/2006/relationships/chart" Target="../charts/chart44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6" Type="http://schemas.openxmlformats.org/officeDocument/2006/relationships/chart" Target="../charts/chart38.xml"/><Relationship Id="rId11" Type="http://schemas.openxmlformats.org/officeDocument/2006/relationships/chart" Target="../charts/chart43.xml"/><Relationship Id="rId5" Type="http://schemas.openxmlformats.org/officeDocument/2006/relationships/chart" Target="../charts/chart37.xml"/><Relationship Id="rId10" Type="http://schemas.openxmlformats.org/officeDocument/2006/relationships/chart" Target="../charts/chart42.xml"/><Relationship Id="rId4" Type="http://schemas.openxmlformats.org/officeDocument/2006/relationships/chart" Target="../charts/chart36.xml"/><Relationship Id="rId9" Type="http://schemas.openxmlformats.org/officeDocument/2006/relationships/chart" Target="../charts/chart41.xml"/><Relationship Id="rId14" Type="http://schemas.openxmlformats.org/officeDocument/2006/relationships/chart" Target="../charts/chart4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315310</xdr:colOff>
      <xdr:row>83</xdr:row>
      <xdr:rowOff>131381</xdr:rowOff>
    </xdr:from>
    <xdr:to>
      <xdr:col>9</xdr:col>
      <xdr:colOff>413846</xdr:colOff>
      <xdr:row>107</xdr:row>
      <xdr:rowOff>39415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46A53DD-F767-4398-9DD2-82FC19E94C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374428</xdr:colOff>
      <xdr:row>122</xdr:row>
      <xdr:rowOff>170793</xdr:rowOff>
    </xdr:from>
    <xdr:to>
      <xdr:col>10</xdr:col>
      <xdr:colOff>374429</xdr:colOff>
      <xdr:row>148</xdr:row>
      <xdr:rowOff>118240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6BCB220-A637-4A59-B084-3BB73B15D7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282466</xdr:colOff>
      <xdr:row>161</xdr:row>
      <xdr:rowOff>177363</xdr:rowOff>
    </xdr:from>
    <xdr:to>
      <xdr:col>10</xdr:col>
      <xdr:colOff>919655</xdr:colOff>
      <xdr:row>183</xdr:row>
      <xdr:rowOff>32846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145B0271-3F11-416A-87D8-72507D1FA9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1261241</xdr:colOff>
      <xdr:row>200</xdr:row>
      <xdr:rowOff>144519</xdr:rowOff>
    </xdr:from>
    <xdr:to>
      <xdr:col>13</xdr:col>
      <xdr:colOff>170794</xdr:colOff>
      <xdr:row>209</xdr:row>
      <xdr:rowOff>190501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DAB4C215-0A1C-454E-8D6A-E4861EE364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1267811</xdr:colOff>
      <xdr:row>210</xdr:row>
      <xdr:rowOff>65691</xdr:rowOff>
    </xdr:from>
    <xdr:to>
      <xdr:col>12</xdr:col>
      <xdr:colOff>1136431</xdr:colOff>
      <xdr:row>220</xdr:row>
      <xdr:rowOff>164225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39F1533F-0AFF-4E96-A627-2ED686676F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0</xdr:colOff>
      <xdr:row>221</xdr:row>
      <xdr:rowOff>0</xdr:rowOff>
    </xdr:from>
    <xdr:to>
      <xdr:col>12</xdr:col>
      <xdr:colOff>1143000</xdr:colOff>
      <xdr:row>231</xdr:row>
      <xdr:rowOff>98534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D21613C-4D14-4B86-A8E5-5CBF62EE93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433552</xdr:colOff>
      <xdr:row>200</xdr:row>
      <xdr:rowOff>131379</xdr:rowOff>
    </xdr:from>
    <xdr:to>
      <xdr:col>16</xdr:col>
      <xdr:colOff>302172</xdr:colOff>
      <xdr:row>211</xdr:row>
      <xdr:rowOff>39413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2CB11A4D-5CAE-4BEC-89BE-0AD151471D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558363</xdr:colOff>
      <xdr:row>211</xdr:row>
      <xdr:rowOff>197069</xdr:rowOff>
    </xdr:from>
    <xdr:to>
      <xdr:col>16</xdr:col>
      <xdr:colOff>426983</xdr:colOff>
      <xdr:row>222</xdr:row>
      <xdr:rowOff>85396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C7054CBB-51CF-4365-9116-76D67B6B59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546651</xdr:colOff>
      <xdr:row>241</xdr:row>
      <xdr:rowOff>19877</xdr:rowOff>
    </xdr:from>
    <xdr:to>
      <xdr:col>16</xdr:col>
      <xdr:colOff>140804</xdr:colOff>
      <xdr:row>253</xdr:row>
      <xdr:rowOff>124240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8ADBB375-FDB9-4F12-86AA-C14192CE6C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554935</xdr:colOff>
      <xdr:row>254</xdr:row>
      <xdr:rowOff>24848</xdr:rowOff>
    </xdr:from>
    <xdr:to>
      <xdr:col>16</xdr:col>
      <xdr:colOff>149088</xdr:colOff>
      <xdr:row>266</xdr:row>
      <xdr:rowOff>129211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008C2A28-16E1-4C7F-B540-31FA0CC6FD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612913</xdr:colOff>
      <xdr:row>267</xdr:row>
      <xdr:rowOff>57978</xdr:rowOff>
    </xdr:from>
    <xdr:to>
      <xdr:col>16</xdr:col>
      <xdr:colOff>207066</xdr:colOff>
      <xdr:row>280</xdr:row>
      <xdr:rowOff>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054C133F-E854-4D3A-A183-CECD466F6C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16</xdr:col>
      <xdr:colOff>662609</xdr:colOff>
      <xdr:row>241</xdr:row>
      <xdr:rowOff>115956</xdr:rowOff>
    </xdr:from>
    <xdr:to>
      <xdr:col>20</xdr:col>
      <xdr:colOff>256762</xdr:colOff>
      <xdr:row>254</xdr:row>
      <xdr:rowOff>13253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D681B96A-B462-47A8-845B-8A8F4ECF1B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16</xdr:col>
      <xdr:colOff>704022</xdr:colOff>
      <xdr:row>255</xdr:row>
      <xdr:rowOff>0</xdr:rowOff>
    </xdr:from>
    <xdr:to>
      <xdr:col>20</xdr:col>
      <xdr:colOff>298175</xdr:colOff>
      <xdr:row>267</xdr:row>
      <xdr:rowOff>104363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8C121A2B-CDE7-4A70-96CD-743BC0100B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466725</xdr:colOff>
      <xdr:row>282</xdr:row>
      <xdr:rowOff>4762</xdr:rowOff>
    </xdr:from>
    <xdr:to>
      <xdr:col>12</xdr:col>
      <xdr:colOff>329712</xdr:colOff>
      <xdr:row>295</xdr:row>
      <xdr:rowOff>23812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4A3483F1-8458-4025-BC8A-D5962BC34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8</xdr:col>
      <xdr:colOff>520212</xdr:colOff>
      <xdr:row>296</xdr:row>
      <xdr:rowOff>36635</xdr:rowOff>
    </xdr:from>
    <xdr:to>
      <xdr:col>12</xdr:col>
      <xdr:colOff>383199</xdr:colOff>
      <xdr:row>309</xdr:row>
      <xdr:rowOff>55685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1A5D79C3-A75B-4120-A95C-8C822FCE30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</xdr:col>
      <xdr:colOff>556846</xdr:colOff>
      <xdr:row>310</xdr:row>
      <xdr:rowOff>29308</xdr:rowOff>
    </xdr:from>
    <xdr:to>
      <xdr:col>12</xdr:col>
      <xdr:colOff>419833</xdr:colOff>
      <xdr:row>321</xdr:row>
      <xdr:rowOff>0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30532322-EBF6-4301-A652-CE16788B54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12</xdr:col>
      <xdr:colOff>798634</xdr:colOff>
      <xdr:row>282</xdr:row>
      <xdr:rowOff>73269</xdr:rowOff>
    </xdr:from>
    <xdr:to>
      <xdr:col>16</xdr:col>
      <xdr:colOff>661620</xdr:colOff>
      <xdr:row>295</xdr:row>
      <xdr:rowOff>92319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6859BEDF-9296-4C98-94FE-0D8A627637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12</xdr:col>
      <xdr:colOff>864576</xdr:colOff>
      <xdr:row>296</xdr:row>
      <xdr:rowOff>131885</xdr:rowOff>
    </xdr:from>
    <xdr:to>
      <xdr:col>16</xdr:col>
      <xdr:colOff>727562</xdr:colOff>
      <xdr:row>310</xdr:row>
      <xdr:rowOff>95250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240902F3-AA56-454E-B4C7-D7E5C75762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10</xdr:col>
      <xdr:colOff>24848</xdr:colOff>
      <xdr:row>323</xdr:row>
      <xdr:rowOff>28161</xdr:rowOff>
    </xdr:from>
    <xdr:to>
      <xdr:col>13</xdr:col>
      <xdr:colOff>1258956</xdr:colOff>
      <xdr:row>336</xdr:row>
      <xdr:rowOff>79513</xdr:rowOff>
    </xdr:to>
    <xdr:graphicFrame macro="">
      <xdr:nvGraphicFramePr>
        <xdr:cNvPr id="20" name="Gráfico 19">
          <a:extLst>
            <a:ext uri="{FF2B5EF4-FFF2-40B4-BE49-F238E27FC236}">
              <a16:creationId xmlns:a16="http://schemas.microsoft.com/office/drawing/2014/main" id="{515820C2-303E-482D-A4AF-17410AB297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10</xdr:col>
      <xdr:colOff>0</xdr:colOff>
      <xdr:row>336</xdr:row>
      <xdr:rowOff>207065</xdr:rowOff>
    </xdr:from>
    <xdr:to>
      <xdr:col>13</xdr:col>
      <xdr:colOff>1234108</xdr:colOff>
      <xdr:row>350</xdr:row>
      <xdr:rowOff>51352</xdr:rowOff>
    </xdr:to>
    <xdr:graphicFrame macro="">
      <xdr:nvGraphicFramePr>
        <xdr:cNvPr id="21" name="Gráfico 20">
          <a:extLst>
            <a:ext uri="{FF2B5EF4-FFF2-40B4-BE49-F238E27FC236}">
              <a16:creationId xmlns:a16="http://schemas.microsoft.com/office/drawing/2014/main" id="{F074C7F8-A93B-4175-947A-C9D944CE0F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10</xdr:col>
      <xdr:colOff>0</xdr:colOff>
      <xdr:row>351</xdr:row>
      <xdr:rowOff>0</xdr:rowOff>
    </xdr:from>
    <xdr:to>
      <xdr:col>13</xdr:col>
      <xdr:colOff>1234108</xdr:colOff>
      <xdr:row>362</xdr:row>
      <xdr:rowOff>0</xdr:rowOff>
    </xdr:to>
    <xdr:graphicFrame macro="">
      <xdr:nvGraphicFramePr>
        <xdr:cNvPr id="22" name="Gráfico 21">
          <a:extLst>
            <a:ext uri="{FF2B5EF4-FFF2-40B4-BE49-F238E27FC236}">
              <a16:creationId xmlns:a16="http://schemas.microsoft.com/office/drawing/2014/main" id="{2B4D58F3-8F83-4E31-B062-8CA22EB5E0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14</xdr:col>
      <xdr:colOff>389283</xdr:colOff>
      <xdr:row>323</xdr:row>
      <xdr:rowOff>66261</xdr:rowOff>
    </xdr:from>
    <xdr:to>
      <xdr:col>18</xdr:col>
      <xdr:colOff>347870</xdr:colOff>
      <xdr:row>336</xdr:row>
      <xdr:rowOff>117613</xdr:rowOff>
    </xdr:to>
    <xdr:graphicFrame macro="">
      <xdr:nvGraphicFramePr>
        <xdr:cNvPr id="23" name="Gráfico 22">
          <a:extLst>
            <a:ext uri="{FF2B5EF4-FFF2-40B4-BE49-F238E27FC236}">
              <a16:creationId xmlns:a16="http://schemas.microsoft.com/office/drawing/2014/main" id="{E4989D18-DE69-4446-8F5C-7E6B15C481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14</xdr:col>
      <xdr:colOff>455543</xdr:colOff>
      <xdr:row>337</xdr:row>
      <xdr:rowOff>182218</xdr:rowOff>
    </xdr:from>
    <xdr:to>
      <xdr:col>18</xdr:col>
      <xdr:colOff>414130</xdr:colOff>
      <xdr:row>351</xdr:row>
      <xdr:rowOff>26504</xdr:rowOff>
    </xdr:to>
    <xdr:graphicFrame macro="">
      <xdr:nvGraphicFramePr>
        <xdr:cNvPr id="24" name="Gráfico 23">
          <a:extLst>
            <a:ext uri="{FF2B5EF4-FFF2-40B4-BE49-F238E27FC236}">
              <a16:creationId xmlns:a16="http://schemas.microsoft.com/office/drawing/2014/main" id="{610A61C4-08A8-4A02-B052-8EE974BDD0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9</xdr:col>
      <xdr:colOff>128867</xdr:colOff>
      <xdr:row>364</xdr:row>
      <xdr:rowOff>12325</xdr:rowOff>
    </xdr:from>
    <xdr:to>
      <xdr:col>12</xdr:col>
      <xdr:colOff>33619</xdr:colOff>
      <xdr:row>377</xdr:row>
      <xdr:rowOff>190499</xdr:rowOff>
    </xdr:to>
    <xdr:graphicFrame macro="">
      <xdr:nvGraphicFramePr>
        <xdr:cNvPr id="25" name="Gráfico 24">
          <a:extLst>
            <a:ext uri="{FF2B5EF4-FFF2-40B4-BE49-F238E27FC236}">
              <a16:creationId xmlns:a16="http://schemas.microsoft.com/office/drawing/2014/main" id="{5BC3FCC7-FC58-4354-BEB1-289B0BC0E1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9</xdr:col>
      <xdr:colOff>44824</xdr:colOff>
      <xdr:row>378</xdr:row>
      <xdr:rowOff>123266</xdr:rowOff>
    </xdr:from>
    <xdr:to>
      <xdr:col>12</xdr:col>
      <xdr:colOff>67235</xdr:colOff>
      <xdr:row>392</xdr:row>
      <xdr:rowOff>88528</xdr:rowOff>
    </xdr:to>
    <xdr:graphicFrame macro="">
      <xdr:nvGraphicFramePr>
        <xdr:cNvPr id="26" name="Gráfico 25">
          <a:extLst>
            <a:ext uri="{FF2B5EF4-FFF2-40B4-BE49-F238E27FC236}">
              <a16:creationId xmlns:a16="http://schemas.microsoft.com/office/drawing/2014/main" id="{6786B081-59D0-4503-9FBA-13E60F5157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9</xdr:col>
      <xdr:colOff>179295</xdr:colOff>
      <xdr:row>393</xdr:row>
      <xdr:rowOff>156883</xdr:rowOff>
    </xdr:from>
    <xdr:to>
      <xdr:col>12</xdr:col>
      <xdr:colOff>448235</xdr:colOff>
      <xdr:row>408</xdr:row>
      <xdr:rowOff>88527</xdr:rowOff>
    </xdr:to>
    <xdr:graphicFrame macro="">
      <xdr:nvGraphicFramePr>
        <xdr:cNvPr id="27" name="Gráfico 26">
          <a:extLst>
            <a:ext uri="{FF2B5EF4-FFF2-40B4-BE49-F238E27FC236}">
              <a16:creationId xmlns:a16="http://schemas.microsoft.com/office/drawing/2014/main" id="{E45E7FC8-6902-4A4E-8CE5-759F5DBB46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13</xdr:col>
      <xdr:colOff>0</xdr:colOff>
      <xdr:row>363</xdr:row>
      <xdr:rowOff>168088</xdr:rowOff>
    </xdr:from>
    <xdr:to>
      <xdr:col>16</xdr:col>
      <xdr:colOff>246531</xdr:colOff>
      <xdr:row>377</xdr:row>
      <xdr:rowOff>155762</xdr:rowOff>
    </xdr:to>
    <xdr:graphicFrame macro="">
      <xdr:nvGraphicFramePr>
        <xdr:cNvPr id="28" name="Gráfico 27">
          <a:extLst>
            <a:ext uri="{FF2B5EF4-FFF2-40B4-BE49-F238E27FC236}">
              <a16:creationId xmlns:a16="http://schemas.microsoft.com/office/drawing/2014/main" id="{5287192C-604D-440C-BC07-28B31AF789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13</xdr:col>
      <xdr:colOff>67236</xdr:colOff>
      <xdr:row>379</xdr:row>
      <xdr:rowOff>78441</xdr:rowOff>
    </xdr:from>
    <xdr:to>
      <xdr:col>16</xdr:col>
      <xdr:colOff>515471</xdr:colOff>
      <xdr:row>393</xdr:row>
      <xdr:rowOff>43704</xdr:rowOff>
    </xdr:to>
    <xdr:graphicFrame macro="">
      <xdr:nvGraphicFramePr>
        <xdr:cNvPr id="29" name="Gráfico 28">
          <a:extLst>
            <a:ext uri="{FF2B5EF4-FFF2-40B4-BE49-F238E27FC236}">
              <a16:creationId xmlns:a16="http://schemas.microsoft.com/office/drawing/2014/main" id="{D0950C28-4F50-4373-AD8E-011555A206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6</xdr:col>
      <xdr:colOff>621196</xdr:colOff>
      <xdr:row>419</xdr:row>
      <xdr:rowOff>57977</xdr:rowOff>
    </xdr:from>
    <xdr:to>
      <xdr:col>10</xdr:col>
      <xdr:colOff>1225827</xdr:colOff>
      <xdr:row>438</xdr:row>
      <xdr:rowOff>107674</xdr:rowOff>
    </xdr:to>
    <xdr:graphicFrame macro="">
      <xdr:nvGraphicFramePr>
        <xdr:cNvPr id="30" name="Gráfico 29">
          <a:extLst>
            <a:ext uri="{FF2B5EF4-FFF2-40B4-BE49-F238E27FC236}">
              <a16:creationId xmlns:a16="http://schemas.microsoft.com/office/drawing/2014/main" id="{C7160C10-8FC5-4750-81C8-B2D1819C15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3</xdr:col>
      <xdr:colOff>8283</xdr:colOff>
      <xdr:row>56</xdr:row>
      <xdr:rowOff>8284</xdr:rowOff>
    </xdr:from>
    <xdr:to>
      <xdr:col>6</xdr:col>
      <xdr:colOff>505239</xdr:colOff>
      <xdr:row>66</xdr:row>
      <xdr:rowOff>140806</xdr:rowOff>
    </xdr:to>
    <xdr:graphicFrame macro="">
      <xdr:nvGraphicFramePr>
        <xdr:cNvPr id="31" name="Gráfico 30">
          <a:extLst>
            <a:ext uri="{FF2B5EF4-FFF2-40B4-BE49-F238E27FC236}">
              <a16:creationId xmlns:a16="http://schemas.microsoft.com/office/drawing/2014/main" id="{AC1066E2-9340-4097-BF02-9AAE5108C1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4</xdr:col>
      <xdr:colOff>1258955</xdr:colOff>
      <xdr:row>453</xdr:row>
      <xdr:rowOff>3312</xdr:rowOff>
    </xdr:from>
    <xdr:to>
      <xdr:col>11</xdr:col>
      <xdr:colOff>339586</xdr:colOff>
      <xdr:row>474</xdr:row>
      <xdr:rowOff>132522</xdr:rowOff>
    </xdr:to>
    <xdr:graphicFrame macro="">
      <xdr:nvGraphicFramePr>
        <xdr:cNvPr id="32" name="Gráfico 31">
          <a:extLst>
            <a:ext uri="{FF2B5EF4-FFF2-40B4-BE49-F238E27FC236}">
              <a16:creationId xmlns:a16="http://schemas.microsoft.com/office/drawing/2014/main" id="{EE8B5466-7B23-418B-950A-08CB7F0D15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</xdr:col>
      <xdr:colOff>82826</xdr:colOff>
      <xdr:row>496</xdr:row>
      <xdr:rowOff>177246</xdr:rowOff>
    </xdr:from>
    <xdr:to>
      <xdr:col>9</xdr:col>
      <xdr:colOff>960783</xdr:colOff>
      <xdr:row>517</xdr:row>
      <xdr:rowOff>41413</xdr:rowOff>
    </xdr:to>
    <xdr:graphicFrame macro="">
      <xdr:nvGraphicFramePr>
        <xdr:cNvPr id="33" name="Gráfico 32">
          <a:extLst>
            <a:ext uri="{FF2B5EF4-FFF2-40B4-BE49-F238E27FC236}">
              <a16:creationId xmlns:a16="http://schemas.microsoft.com/office/drawing/2014/main" id="{3B3C7BE7-3D31-4A17-BA0E-545D481FD1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208817</xdr:colOff>
      <xdr:row>18</xdr:row>
      <xdr:rowOff>101112</xdr:rowOff>
    </xdr:from>
    <xdr:to>
      <xdr:col>10</xdr:col>
      <xdr:colOff>248479</xdr:colOff>
      <xdr:row>28</xdr:row>
      <xdr:rowOff>87923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C63B813-B0B1-41AF-B2C0-03A056D64C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265679</xdr:colOff>
      <xdr:row>29</xdr:row>
      <xdr:rowOff>127424</xdr:rowOff>
    </xdr:from>
    <xdr:to>
      <xdr:col>10</xdr:col>
      <xdr:colOff>16563</xdr:colOff>
      <xdr:row>45</xdr:row>
      <xdr:rowOff>55619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0EC84E6-8ECF-4C06-8C61-5BCADFBD25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974480</xdr:colOff>
      <xdr:row>44</xdr:row>
      <xdr:rowOff>5860</xdr:rowOff>
    </xdr:from>
    <xdr:to>
      <xdr:col>9</xdr:col>
      <xdr:colOff>542190</xdr:colOff>
      <xdr:row>68</xdr:row>
      <xdr:rowOff>139211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1D7F422-C18E-461A-8CF1-F365E9B8A1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965637</xdr:colOff>
      <xdr:row>71</xdr:row>
      <xdr:rowOff>68354</xdr:rowOff>
    </xdr:from>
    <xdr:to>
      <xdr:col>21</xdr:col>
      <xdr:colOff>151086</xdr:colOff>
      <xdr:row>89</xdr:row>
      <xdr:rowOff>111671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2DE2A126-B0DB-47B4-830F-EFC6213996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1083879</xdr:colOff>
      <xdr:row>90</xdr:row>
      <xdr:rowOff>0</xdr:rowOff>
    </xdr:from>
    <xdr:to>
      <xdr:col>21</xdr:col>
      <xdr:colOff>197068</xdr:colOff>
      <xdr:row>108</xdr:row>
      <xdr:rowOff>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C30F0543-B586-40A8-9DC8-20A07B61C8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1051891</xdr:colOff>
      <xdr:row>100</xdr:row>
      <xdr:rowOff>57977</xdr:rowOff>
    </xdr:from>
    <xdr:to>
      <xdr:col>23</xdr:col>
      <xdr:colOff>198211</xdr:colOff>
      <xdr:row>112</xdr:row>
      <xdr:rowOff>124239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95C0165C-AD6C-4F1B-A0CB-C11423669B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0</xdr:colOff>
      <xdr:row>72</xdr:row>
      <xdr:rowOff>0</xdr:rowOff>
    </xdr:from>
    <xdr:to>
      <xdr:col>26</xdr:col>
      <xdr:colOff>123668</xdr:colOff>
      <xdr:row>89</xdr:row>
      <xdr:rowOff>190501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0E19639D-F42E-4FE8-9610-D92282CD0B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0</xdr:colOff>
      <xdr:row>91</xdr:row>
      <xdr:rowOff>1</xdr:rowOff>
    </xdr:from>
    <xdr:to>
      <xdr:col>26</xdr:col>
      <xdr:colOff>123668</xdr:colOff>
      <xdr:row>106</xdr:row>
      <xdr:rowOff>157371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3F8B3A83-41A6-45DA-A123-0BBA713FB3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306457</xdr:colOff>
      <xdr:row>130</xdr:row>
      <xdr:rowOff>99391</xdr:rowOff>
    </xdr:from>
    <xdr:to>
      <xdr:col>12</xdr:col>
      <xdr:colOff>273326</xdr:colOff>
      <xdr:row>158</xdr:row>
      <xdr:rowOff>132522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CCA9CB92-A2FC-4C52-9D77-5CD1FDFA69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0</xdr:colOff>
      <xdr:row>131</xdr:row>
      <xdr:rowOff>0</xdr:rowOff>
    </xdr:from>
    <xdr:to>
      <xdr:col>20</xdr:col>
      <xdr:colOff>579782</xdr:colOff>
      <xdr:row>159</xdr:row>
      <xdr:rowOff>33131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BD18BBE7-7C5E-4520-A141-D72E0F235D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21</xdr:col>
      <xdr:colOff>0</xdr:colOff>
      <xdr:row>131</xdr:row>
      <xdr:rowOff>0</xdr:rowOff>
    </xdr:from>
    <xdr:to>
      <xdr:col>28</xdr:col>
      <xdr:colOff>207064</xdr:colOff>
      <xdr:row>159</xdr:row>
      <xdr:rowOff>33131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DA3B0E5A-93FB-4F46-B5D7-A500A85292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</xdr:col>
      <xdr:colOff>157370</xdr:colOff>
      <xdr:row>192</xdr:row>
      <xdr:rowOff>53008</xdr:rowOff>
    </xdr:from>
    <xdr:to>
      <xdr:col>14</xdr:col>
      <xdr:colOff>695740</xdr:colOff>
      <xdr:row>214</xdr:row>
      <xdr:rowOff>91108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0E035F45-E347-4F7C-8C63-52C03EAE87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11</xdr:col>
      <xdr:colOff>0</xdr:colOff>
      <xdr:row>19</xdr:row>
      <xdr:rowOff>0</xdr:rowOff>
    </xdr:from>
    <xdr:to>
      <xdr:col>16</xdr:col>
      <xdr:colOff>649262</xdr:colOff>
      <xdr:row>28</xdr:row>
      <xdr:rowOff>177311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20D228D3-BC04-4323-B513-B5157DB938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27</xdr:col>
      <xdr:colOff>0</xdr:colOff>
      <xdr:row>72</xdr:row>
      <xdr:rowOff>0</xdr:rowOff>
    </xdr:from>
    <xdr:to>
      <xdr:col>31</xdr:col>
      <xdr:colOff>342743</xdr:colOff>
      <xdr:row>89</xdr:row>
      <xdr:rowOff>190501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F973CBCC-C2A7-4E65-8AC4-9412645B1C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ateri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so inicial"/>
      <sheetName val="Evolución caso inicial"/>
      <sheetName val="FE directo caso inicial"/>
      <sheetName val="FE indirecto caso inicial"/>
      <sheetName val="D1"/>
      <sheetName val="Concesionarios"/>
      <sheetName val="Ventas online"/>
      <sheetName val="Concesionarios individuales"/>
      <sheetName val="Concesionarios análisis BG"/>
      <sheetName val="Concesionarios análisis PyG"/>
      <sheetName val="Mazda"/>
      <sheetName val="Mazda sensibilida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57">
          <cell r="A57" t="str">
            <v>Activos</v>
          </cell>
          <cell r="B57">
            <v>4732642785</v>
          </cell>
        </row>
        <row r="58">
          <cell r="A58" t="str">
            <v>Pasivos</v>
          </cell>
          <cell r="B58">
            <v>3430054683</v>
          </cell>
        </row>
        <row r="59">
          <cell r="A59" t="str">
            <v>Patrimonio</v>
          </cell>
          <cell r="B59">
            <v>1302588102</v>
          </cell>
        </row>
        <row r="85">
          <cell r="B85" t="str">
            <v>Activos Totales</v>
          </cell>
          <cell r="C85" t="str">
            <v>Pasivos totales</v>
          </cell>
          <cell r="D85" t="str">
            <v>Patrimonio</v>
          </cell>
        </row>
        <row r="86">
          <cell r="A86" t="str">
            <v>SCANIA</v>
          </cell>
          <cell r="B86">
            <v>966093707</v>
          </cell>
          <cell r="C86">
            <v>885410202</v>
          </cell>
          <cell r="D86">
            <v>80683505</v>
          </cell>
        </row>
        <row r="87">
          <cell r="A87" t="str">
            <v>METROKIA</v>
          </cell>
          <cell r="B87">
            <v>519441347</v>
          </cell>
          <cell r="C87">
            <v>219205314</v>
          </cell>
          <cell r="D87">
            <v>300236033</v>
          </cell>
        </row>
        <row r="88">
          <cell r="A88" t="str">
            <v>MAZDA</v>
          </cell>
          <cell r="B88">
            <v>355145322</v>
          </cell>
          <cell r="C88">
            <v>142506663</v>
          </cell>
          <cell r="D88">
            <v>212638659</v>
          </cell>
        </row>
        <row r="89">
          <cell r="A89" t="str">
            <v>AUTOMOTORES TOYOTA</v>
          </cell>
          <cell r="B89">
            <v>349661516</v>
          </cell>
          <cell r="C89">
            <v>261064012</v>
          </cell>
          <cell r="D89">
            <v>88597504</v>
          </cell>
        </row>
        <row r="90">
          <cell r="A90" t="str">
            <v>DERCO</v>
          </cell>
          <cell r="B90">
            <v>347234390</v>
          </cell>
          <cell r="C90">
            <v>263504879</v>
          </cell>
          <cell r="D90">
            <v>83729511</v>
          </cell>
        </row>
        <row r="91">
          <cell r="A91" t="str">
            <v>KENWORTH DE LA MONTAÑA</v>
          </cell>
          <cell r="B91">
            <v>343506133</v>
          </cell>
          <cell r="C91">
            <v>235588032</v>
          </cell>
          <cell r="D91">
            <v>107918101</v>
          </cell>
        </row>
        <row r="92">
          <cell r="A92" t="str">
            <v>DAIMLER</v>
          </cell>
          <cell r="B92">
            <v>340965965</v>
          </cell>
          <cell r="C92">
            <v>175870518</v>
          </cell>
          <cell r="D92">
            <v>165095447</v>
          </cell>
        </row>
        <row r="93">
          <cell r="A93" t="str">
            <v>NEOHYUNDAI</v>
          </cell>
          <cell r="B93">
            <v>315996085</v>
          </cell>
          <cell r="C93">
            <v>382570903</v>
          </cell>
          <cell r="D93">
            <v>-66574818</v>
          </cell>
        </row>
        <row r="94">
          <cell r="A94" t="str">
            <v>VOLVO GROUP</v>
          </cell>
          <cell r="B94">
            <v>177266946</v>
          </cell>
          <cell r="C94">
            <v>84314799</v>
          </cell>
          <cell r="D94">
            <v>92952147</v>
          </cell>
        </row>
        <row r="95">
          <cell r="A95" t="str">
            <v>MOTORES DEL VALLE</v>
          </cell>
          <cell r="B95">
            <v>129783824</v>
          </cell>
          <cell r="C95">
            <v>90528244</v>
          </cell>
          <cell r="D95">
            <v>39255580</v>
          </cell>
        </row>
        <row r="124">
          <cell r="B124" t="str">
            <v>Activos corrientes totales</v>
          </cell>
          <cell r="C124" t="str">
            <v>Activos no corrientes totales</v>
          </cell>
          <cell r="D124" t="str">
            <v>Activos Totales</v>
          </cell>
        </row>
        <row r="125">
          <cell r="A125" t="str">
            <v>SCANIA</v>
          </cell>
          <cell r="B125">
            <v>955560383</v>
          </cell>
          <cell r="C125">
            <v>10533324</v>
          </cell>
          <cell r="D125">
            <v>966093707</v>
          </cell>
        </row>
        <row r="126">
          <cell r="A126" t="str">
            <v>METROKIA</v>
          </cell>
          <cell r="B126">
            <v>243260506</v>
          </cell>
          <cell r="C126">
            <v>276180841</v>
          </cell>
          <cell r="D126">
            <v>519441347</v>
          </cell>
        </row>
        <row r="127">
          <cell r="A127" t="str">
            <v>MAZDA</v>
          </cell>
          <cell r="B127">
            <v>336999461</v>
          </cell>
          <cell r="C127">
            <v>18145861</v>
          </cell>
          <cell r="D127">
            <v>355145322</v>
          </cell>
        </row>
        <row r="128">
          <cell r="A128" t="str">
            <v>AUTOMOTORES TOYOTA</v>
          </cell>
          <cell r="B128">
            <v>306667064</v>
          </cell>
          <cell r="C128">
            <v>42994452</v>
          </cell>
          <cell r="D128">
            <v>349661516</v>
          </cell>
        </row>
        <row r="129">
          <cell r="A129" t="str">
            <v>DERCO</v>
          </cell>
          <cell r="B129">
            <v>243210925</v>
          </cell>
          <cell r="C129">
            <v>104023465</v>
          </cell>
          <cell r="D129">
            <v>347234390</v>
          </cell>
        </row>
        <row r="130">
          <cell r="A130" t="str">
            <v>KENWORTH DE LA MONTAÑA</v>
          </cell>
          <cell r="B130">
            <v>207301488</v>
          </cell>
          <cell r="C130">
            <v>136204645</v>
          </cell>
          <cell r="D130">
            <v>343506133</v>
          </cell>
        </row>
        <row r="131">
          <cell r="A131" t="str">
            <v>DAIMLER</v>
          </cell>
          <cell r="B131">
            <v>296717640</v>
          </cell>
          <cell r="C131">
            <v>44248325</v>
          </cell>
          <cell r="D131">
            <v>340965965</v>
          </cell>
        </row>
        <row r="132">
          <cell r="A132" t="str">
            <v>NEOHYUNDAI</v>
          </cell>
          <cell r="B132">
            <v>181191838</v>
          </cell>
          <cell r="C132">
            <v>134804247</v>
          </cell>
          <cell r="D132">
            <v>315996085</v>
          </cell>
        </row>
        <row r="133">
          <cell r="A133" t="str">
            <v>VOLVO GROUP</v>
          </cell>
          <cell r="B133">
            <v>166992240</v>
          </cell>
          <cell r="C133">
            <v>10274706</v>
          </cell>
          <cell r="D133">
            <v>177266946</v>
          </cell>
        </row>
        <row r="134">
          <cell r="A134" t="str">
            <v>MOTORES DEL VALLE</v>
          </cell>
          <cell r="B134">
            <v>68442605</v>
          </cell>
          <cell r="C134">
            <v>61341219</v>
          </cell>
          <cell r="D134">
            <v>129783824</v>
          </cell>
        </row>
        <row r="163">
          <cell r="B163" t="str">
            <v>Pasivos corrientes totales</v>
          </cell>
          <cell r="C163" t="str">
            <v>Pasivos no corrientes totales</v>
          </cell>
          <cell r="D163" t="str">
            <v>Pasivos totales</v>
          </cell>
          <cell r="E163" t="str">
            <v>Patrimonio</v>
          </cell>
        </row>
        <row r="164">
          <cell r="A164" t="str">
            <v>SCANIA</v>
          </cell>
          <cell r="B164">
            <v>873903759</v>
          </cell>
          <cell r="C164">
            <v>11506443</v>
          </cell>
          <cell r="D164">
            <v>885410202</v>
          </cell>
          <cell r="E164">
            <v>80683505</v>
          </cell>
        </row>
        <row r="165">
          <cell r="A165" t="str">
            <v>METROKIA</v>
          </cell>
          <cell r="B165">
            <v>179777330</v>
          </cell>
          <cell r="C165">
            <v>39427984</v>
          </cell>
          <cell r="D165">
            <v>219205314</v>
          </cell>
          <cell r="E165">
            <v>300236033</v>
          </cell>
        </row>
        <row r="166">
          <cell r="A166" t="str">
            <v>MAZDA</v>
          </cell>
          <cell r="B166">
            <v>128794244</v>
          </cell>
          <cell r="C166">
            <v>13712419</v>
          </cell>
          <cell r="D166">
            <v>142506663</v>
          </cell>
          <cell r="E166">
            <v>212638659</v>
          </cell>
        </row>
        <row r="167">
          <cell r="A167" t="str">
            <v>AUTOMOTORES TOYOTA</v>
          </cell>
          <cell r="B167">
            <v>133093336</v>
          </cell>
          <cell r="C167">
            <v>127970676</v>
          </cell>
          <cell r="D167">
            <v>261064012</v>
          </cell>
          <cell r="E167">
            <v>88597504</v>
          </cell>
        </row>
        <row r="168">
          <cell r="A168" t="str">
            <v>DERCO</v>
          </cell>
          <cell r="B168">
            <v>251178097</v>
          </cell>
          <cell r="C168">
            <v>12326782</v>
          </cell>
          <cell r="D168">
            <v>263504879</v>
          </cell>
          <cell r="E168">
            <v>83729511</v>
          </cell>
        </row>
        <row r="169">
          <cell r="A169" t="str">
            <v>KENWORTH DE LA MONTAÑA</v>
          </cell>
          <cell r="B169">
            <v>191819707</v>
          </cell>
          <cell r="C169">
            <v>43768325</v>
          </cell>
          <cell r="D169">
            <v>235588032</v>
          </cell>
          <cell r="E169">
            <v>107918101</v>
          </cell>
        </row>
        <row r="170">
          <cell r="A170" t="str">
            <v>DAIMLER</v>
          </cell>
          <cell r="B170">
            <v>169645463</v>
          </cell>
          <cell r="C170">
            <v>6225055</v>
          </cell>
          <cell r="D170">
            <v>175870518</v>
          </cell>
          <cell r="E170">
            <v>165095447</v>
          </cell>
        </row>
        <row r="171">
          <cell r="A171" t="str">
            <v>NEOHYUNDAI</v>
          </cell>
          <cell r="B171">
            <v>343926468</v>
          </cell>
          <cell r="C171">
            <v>38644435</v>
          </cell>
          <cell r="D171">
            <v>382570903</v>
          </cell>
          <cell r="E171">
            <v>-66574818</v>
          </cell>
        </row>
        <row r="172">
          <cell r="A172" t="str">
            <v>VOLVO GROUP</v>
          </cell>
          <cell r="B172">
            <v>63355515</v>
          </cell>
          <cell r="C172">
            <v>20959284</v>
          </cell>
          <cell r="D172">
            <v>84314799</v>
          </cell>
          <cell r="E172">
            <v>92952147</v>
          </cell>
        </row>
        <row r="173">
          <cell r="A173" t="str">
            <v>MOTORES DEL VALLE</v>
          </cell>
          <cell r="B173">
            <v>61490541</v>
          </cell>
          <cell r="C173">
            <v>29037703</v>
          </cell>
          <cell r="D173">
            <v>90528244</v>
          </cell>
          <cell r="E173">
            <v>39255580</v>
          </cell>
        </row>
        <row r="202">
          <cell r="B202" t="str">
            <v>Otros Activos</v>
          </cell>
          <cell r="C202" t="str">
            <v>Otros activos no financieros</v>
          </cell>
          <cell r="D202" t="str">
            <v>Otros activos financieros</v>
          </cell>
          <cell r="E202" t="str">
            <v>Activos impuestos</v>
          </cell>
          <cell r="F202" t="str">
            <v>Inventarios</v>
          </cell>
          <cell r="G202" t="str">
            <v>CxC</v>
          </cell>
          <cell r="H202" t="str">
            <v>Disponible</v>
          </cell>
          <cell r="I202" t="str">
            <v>Activos corrientes totales</v>
          </cell>
        </row>
        <row r="203">
          <cell r="A203" t="str">
            <v>SCANIA</v>
          </cell>
          <cell r="E203">
            <v>17758529</v>
          </cell>
          <cell r="F203">
            <v>303598725</v>
          </cell>
          <cell r="G203">
            <v>611999697</v>
          </cell>
          <cell r="H203">
            <v>22203432</v>
          </cell>
          <cell r="I203">
            <v>955560383</v>
          </cell>
        </row>
        <row r="204">
          <cell r="A204" t="str">
            <v>METROKIA</v>
          </cell>
          <cell r="D204">
            <v>111917</v>
          </cell>
          <cell r="E204">
            <v>3383685</v>
          </cell>
          <cell r="F204">
            <v>163647736</v>
          </cell>
          <cell r="G204">
            <v>53203410</v>
          </cell>
          <cell r="H204">
            <v>22913758</v>
          </cell>
          <cell r="I204">
            <v>243260506</v>
          </cell>
        </row>
        <row r="205">
          <cell r="A205" t="str">
            <v>MAZDA</v>
          </cell>
          <cell r="C205">
            <v>3179471</v>
          </cell>
          <cell r="F205">
            <v>128978636</v>
          </cell>
          <cell r="G205">
            <v>2350613</v>
          </cell>
          <cell r="H205">
            <v>202490741</v>
          </cell>
          <cell r="I205">
            <v>336999461</v>
          </cell>
        </row>
        <row r="206">
          <cell r="A206" t="str">
            <v>AUTOMOTORES TOYOTA</v>
          </cell>
          <cell r="C206">
            <v>259254</v>
          </cell>
          <cell r="E206">
            <v>267725</v>
          </cell>
          <cell r="F206">
            <v>184343236</v>
          </cell>
          <cell r="G206">
            <v>3499293</v>
          </cell>
          <cell r="H206">
            <v>118297556</v>
          </cell>
          <cell r="I206">
            <v>306667064</v>
          </cell>
        </row>
        <row r="207">
          <cell r="A207" t="str">
            <v>DERCO</v>
          </cell>
          <cell r="C207">
            <v>254664</v>
          </cell>
          <cell r="D207">
            <v>800766</v>
          </cell>
          <cell r="E207">
            <v>9914740</v>
          </cell>
          <cell r="F207">
            <v>102674359</v>
          </cell>
          <cell r="G207">
            <v>45080490</v>
          </cell>
          <cell r="H207">
            <v>84485906</v>
          </cell>
          <cell r="I207">
            <v>243210925</v>
          </cell>
        </row>
        <row r="242">
          <cell r="B242" t="str">
            <v>Otros activos</v>
          </cell>
          <cell r="C242" t="str">
            <v>Otros activos financieros</v>
          </cell>
          <cell r="D242" t="str">
            <v>Activos impuestos</v>
          </cell>
          <cell r="E242" t="str">
            <v>Activos impuestos diferidos</v>
          </cell>
          <cell r="F242" t="str">
            <v>Inventarios no corrientes</v>
          </cell>
          <cell r="G242" t="str">
            <v>CxC no corrientes</v>
          </cell>
          <cell r="H242" t="str">
            <v>Activos intangibles</v>
          </cell>
          <cell r="I242" t="str">
            <v>Plusvalía</v>
          </cell>
          <cell r="J242" t="str">
            <v>Propiedades, planta y equipo</v>
          </cell>
          <cell r="K242" t="str">
            <v>Propiedad de inversión</v>
          </cell>
          <cell r="L242" t="str">
            <v>Total de activos no corrientes</v>
          </cell>
        </row>
        <row r="243">
          <cell r="A243" t="str">
            <v>SCANIA</v>
          </cell>
          <cell r="G243">
            <v>1998933</v>
          </cell>
          <cell r="H243">
            <v>4628990</v>
          </cell>
          <cell r="J243">
            <v>3905401</v>
          </cell>
          <cell r="L243">
            <v>10533324</v>
          </cell>
        </row>
        <row r="244">
          <cell r="A244" t="str">
            <v>METROKIA</v>
          </cell>
          <cell r="C244">
            <v>15352242</v>
          </cell>
          <cell r="H244">
            <v>98436</v>
          </cell>
          <cell r="J244">
            <v>225579427</v>
          </cell>
          <cell r="K244">
            <v>35150736</v>
          </cell>
          <cell r="L244">
            <v>276180841</v>
          </cell>
        </row>
        <row r="245">
          <cell r="A245" t="str">
            <v>MAZDA</v>
          </cell>
          <cell r="E245">
            <v>2483141</v>
          </cell>
          <cell r="G245">
            <v>300122</v>
          </cell>
          <cell r="J245">
            <v>15362598</v>
          </cell>
          <cell r="L245">
            <v>18145861</v>
          </cell>
        </row>
        <row r="246">
          <cell r="A246" t="str">
            <v>AUTOMOTORES TOYOTA</v>
          </cell>
          <cell r="E246">
            <v>36110944</v>
          </cell>
          <cell r="H246">
            <v>940322</v>
          </cell>
          <cell r="J246">
            <v>5943186</v>
          </cell>
          <cell r="L246">
            <v>42994452</v>
          </cell>
        </row>
        <row r="247">
          <cell r="A247" t="str">
            <v>DERCO</v>
          </cell>
          <cell r="H247">
            <v>6959498</v>
          </cell>
          <cell r="I247">
            <v>54644</v>
          </cell>
          <cell r="J247">
            <v>97009323</v>
          </cell>
          <cell r="L247">
            <v>104023465</v>
          </cell>
        </row>
        <row r="283">
          <cell r="B283" t="str">
            <v>Otros pasivos no financieros</v>
          </cell>
          <cell r="C283" t="str">
            <v>Otros pasivos financieros</v>
          </cell>
          <cell r="D283" t="str">
            <v>Pasivos impuestos</v>
          </cell>
          <cell r="E283" t="str">
            <v>CxP</v>
          </cell>
          <cell r="F283" t="str">
            <v>Otras provisiones</v>
          </cell>
          <cell r="G283" t="str">
            <v>Provisiones beneficios a los empleados</v>
          </cell>
          <cell r="H283" t="str">
            <v>Pasivos corrientes totales</v>
          </cell>
        </row>
        <row r="284">
          <cell r="A284" t="str">
            <v>SCANIA</v>
          </cell>
          <cell r="B284">
            <v>172406537</v>
          </cell>
          <cell r="C284">
            <v>414612653</v>
          </cell>
          <cell r="D284">
            <v>21300224</v>
          </cell>
          <cell r="E284">
            <v>254923891</v>
          </cell>
          <cell r="F284">
            <v>10660454</v>
          </cell>
          <cell r="H284">
            <v>873903759</v>
          </cell>
        </row>
        <row r="285">
          <cell r="A285" t="str">
            <v>METROKIA</v>
          </cell>
          <cell r="C285">
            <v>99437376</v>
          </cell>
          <cell r="E285">
            <v>71973087</v>
          </cell>
          <cell r="F285">
            <v>6937858</v>
          </cell>
          <cell r="G285">
            <v>1429009</v>
          </cell>
          <cell r="H285">
            <v>179777330</v>
          </cell>
        </row>
        <row r="286">
          <cell r="A286" t="str">
            <v>MAZDA</v>
          </cell>
          <cell r="B286">
            <v>25564105</v>
          </cell>
          <cell r="E286">
            <v>93119421</v>
          </cell>
          <cell r="F286">
            <v>10110718</v>
          </cell>
          <cell r="H286">
            <v>128794244</v>
          </cell>
        </row>
        <row r="287">
          <cell r="A287" t="str">
            <v>AUTOMOTORES TOYOTA</v>
          </cell>
          <cell r="B287">
            <v>28974926</v>
          </cell>
          <cell r="C287">
            <v>1850503</v>
          </cell>
          <cell r="D287">
            <v>74698258</v>
          </cell>
          <cell r="E287">
            <v>21348441</v>
          </cell>
          <cell r="F287">
            <v>5538887</v>
          </cell>
          <cell r="G287">
            <v>682321</v>
          </cell>
          <cell r="H287">
            <v>133093336</v>
          </cell>
        </row>
        <row r="288">
          <cell r="A288" t="str">
            <v>DERCO</v>
          </cell>
          <cell r="B288">
            <v>7727300</v>
          </cell>
          <cell r="C288">
            <v>189754461</v>
          </cell>
          <cell r="D288">
            <v>186834</v>
          </cell>
          <cell r="E288">
            <v>48300602</v>
          </cell>
          <cell r="F288">
            <v>3085540</v>
          </cell>
          <cell r="G288">
            <v>2123360</v>
          </cell>
          <cell r="H288">
            <v>251178097</v>
          </cell>
        </row>
        <row r="324">
          <cell r="B324" t="str">
            <v>Otros pasivos no financieros</v>
          </cell>
          <cell r="C324" t="str">
            <v>Otros pasivos financieros</v>
          </cell>
          <cell r="D324" t="str">
            <v>Pasivos impuestos</v>
          </cell>
          <cell r="E324" t="str">
            <v>Pasivo impuestos diferidos</v>
          </cell>
          <cell r="F324" t="str">
            <v>CxP</v>
          </cell>
          <cell r="G324" t="str">
            <v>Otras provisiones</v>
          </cell>
          <cell r="H324" t="str">
            <v>Provisiones beneficios a los empleados</v>
          </cell>
          <cell r="I324" t="str">
            <v>Total de pasivos no corrientes</v>
          </cell>
        </row>
        <row r="325">
          <cell r="A325" t="str">
            <v>SCANIA</v>
          </cell>
          <cell r="B325">
            <v>4171739</v>
          </cell>
          <cell r="E325">
            <v>1090344</v>
          </cell>
          <cell r="G325">
            <v>6244360</v>
          </cell>
          <cell r="I325">
            <v>11506443</v>
          </cell>
        </row>
        <row r="326">
          <cell r="A326" t="str">
            <v>METROKIA</v>
          </cell>
          <cell r="E326">
            <v>12403326</v>
          </cell>
          <cell r="G326">
            <v>27024658</v>
          </cell>
          <cell r="I326">
            <v>39427984</v>
          </cell>
        </row>
        <row r="327">
          <cell r="A327" t="str">
            <v>MAZDA</v>
          </cell>
          <cell r="F327">
            <v>13712419</v>
          </cell>
          <cell r="I327">
            <v>13712419</v>
          </cell>
        </row>
        <row r="328">
          <cell r="A328" t="str">
            <v>AUTOMOTORES TOYOTA</v>
          </cell>
          <cell r="B328">
            <v>127970676</v>
          </cell>
          <cell r="I328">
            <v>127970676</v>
          </cell>
        </row>
        <row r="329">
          <cell r="A329" t="str">
            <v>DERCO</v>
          </cell>
          <cell r="C329">
            <v>12326782</v>
          </cell>
          <cell r="I329">
            <v>12326782</v>
          </cell>
        </row>
        <row r="365">
          <cell r="B365" t="str">
            <v>Utilidades retenidas</v>
          </cell>
          <cell r="C365" t="str">
            <v>Otras reservas</v>
          </cell>
          <cell r="D365" t="str">
            <v>Superavit</v>
          </cell>
          <cell r="E365" t="str">
            <v>Otras participaciones</v>
          </cell>
          <cell r="F365" t="str">
            <v>Prima de emisión</v>
          </cell>
          <cell r="G365" t="str">
            <v>Capital emitido</v>
          </cell>
          <cell r="H365" t="str">
            <v>Patrimonio total</v>
          </cell>
        </row>
        <row r="366">
          <cell r="A366" t="str">
            <v>SCANIA</v>
          </cell>
          <cell r="B366">
            <v>51473206</v>
          </cell>
          <cell r="F366">
            <v>22282845</v>
          </cell>
          <cell r="G366">
            <v>6927454</v>
          </cell>
          <cell r="H366">
            <v>80683505</v>
          </cell>
        </row>
        <row r="367">
          <cell r="A367" t="str">
            <v>METROKIA</v>
          </cell>
          <cell r="B367">
            <v>8140550</v>
          </cell>
          <cell r="C367">
            <v>126379210</v>
          </cell>
          <cell r="D367">
            <v>125716273</v>
          </cell>
          <cell r="G367">
            <v>40000000</v>
          </cell>
          <cell r="H367">
            <v>300236033</v>
          </cell>
        </row>
        <row r="368">
          <cell r="A368" t="str">
            <v>MAZDA</v>
          </cell>
          <cell r="B368">
            <v>208550659</v>
          </cell>
          <cell r="G368">
            <v>4088000</v>
          </cell>
          <cell r="H368">
            <v>212638659</v>
          </cell>
        </row>
        <row r="369">
          <cell r="A369" t="str">
            <v>AUTOMOTORES TOYOTA</v>
          </cell>
          <cell r="B369">
            <v>63431558</v>
          </cell>
          <cell r="C369">
            <v>23765946</v>
          </cell>
          <cell r="G369">
            <v>1400000</v>
          </cell>
          <cell r="H369">
            <v>88597504</v>
          </cell>
        </row>
        <row r="370">
          <cell r="A370" t="str">
            <v>DERCO</v>
          </cell>
          <cell r="B370">
            <v>-91081319</v>
          </cell>
          <cell r="C370">
            <v>71714</v>
          </cell>
          <cell r="F370">
            <v>116498115</v>
          </cell>
          <cell r="G370">
            <v>58241001</v>
          </cell>
          <cell r="H370">
            <v>83729511</v>
          </cell>
        </row>
        <row r="416">
          <cell r="B416" t="str">
            <v>Capital de trabajo</v>
          </cell>
          <cell r="C416" t="str">
            <v>Activos Fijos (AF)</v>
          </cell>
        </row>
        <row r="417">
          <cell r="A417" t="str">
            <v>SCANIA</v>
          </cell>
          <cell r="B417">
            <v>180986523</v>
          </cell>
          <cell r="C417">
            <v>8534391</v>
          </cell>
        </row>
        <row r="418">
          <cell r="A418" t="str">
            <v>METROKIA</v>
          </cell>
          <cell r="B418">
            <v>162808635</v>
          </cell>
          <cell r="C418">
            <v>225677863</v>
          </cell>
        </row>
        <row r="419">
          <cell r="A419" t="str">
            <v>MAZDA</v>
          </cell>
          <cell r="B419">
            <v>208205217</v>
          </cell>
          <cell r="C419">
            <v>15362598</v>
          </cell>
        </row>
        <row r="420">
          <cell r="A420" t="str">
            <v>AUTOMOTORES TOYOTA</v>
          </cell>
          <cell r="B420">
            <v>175424231</v>
          </cell>
          <cell r="C420">
            <v>6883508</v>
          </cell>
        </row>
        <row r="421">
          <cell r="A421" t="str">
            <v>DERCO</v>
          </cell>
          <cell r="B421">
            <v>180986523</v>
          </cell>
          <cell r="C421">
            <v>103968821</v>
          </cell>
        </row>
        <row r="464">
          <cell r="B464" t="str">
            <v>KTNO</v>
          </cell>
          <cell r="C464" t="str">
            <v>AF</v>
          </cell>
          <cell r="D464" t="str">
            <v>KTNO+AF</v>
          </cell>
        </row>
        <row r="465">
          <cell r="A465" t="str">
            <v>SCANIA</v>
          </cell>
          <cell r="B465">
            <v>496269277</v>
          </cell>
          <cell r="C465">
            <v>8534391</v>
          </cell>
          <cell r="D465">
            <v>504803668</v>
          </cell>
        </row>
        <row r="466">
          <cell r="A466" t="str">
            <v>METROKIA</v>
          </cell>
          <cell r="B466">
            <v>162808635</v>
          </cell>
          <cell r="C466">
            <v>225677863</v>
          </cell>
          <cell r="D466">
            <v>388486498</v>
          </cell>
        </row>
        <row r="467">
          <cell r="A467" t="str">
            <v>MAZDA</v>
          </cell>
          <cell r="B467">
            <v>208205217</v>
          </cell>
          <cell r="C467">
            <v>15362598</v>
          </cell>
          <cell r="D467">
            <v>223567815</v>
          </cell>
        </row>
        <row r="468">
          <cell r="A468" t="str">
            <v>AUTOMOTORES TOYOTA</v>
          </cell>
          <cell r="B468">
            <v>175424231</v>
          </cell>
          <cell r="C468">
            <v>6883508</v>
          </cell>
          <cell r="D468">
            <v>182307739</v>
          </cell>
        </row>
        <row r="469">
          <cell r="A469" t="str">
            <v>DERCO</v>
          </cell>
          <cell r="B469">
            <v>180986523</v>
          </cell>
          <cell r="C469">
            <v>103968821</v>
          </cell>
          <cell r="D469">
            <v>284955344</v>
          </cell>
        </row>
        <row r="484">
          <cell r="B484" t="str">
            <v>KTNO</v>
          </cell>
          <cell r="C484" t="str">
            <v>AF</v>
          </cell>
          <cell r="D484" t="str">
            <v>KTNO+AF</v>
          </cell>
          <cell r="E484" t="str">
            <v>Deuda CP</v>
          </cell>
          <cell r="F484" t="str">
            <v>Deuda LP</v>
          </cell>
          <cell r="G484" t="str">
            <v>Deuda total</v>
          </cell>
        </row>
        <row r="485">
          <cell r="A485" t="str">
            <v>SCANIA</v>
          </cell>
          <cell r="B485">
            <v>506929731</v>
          </cell>
          <cell r="C485">
            <v>8534391</v>
          </cell>
          <cell r="D485">
            <v>515464122</v>
          </cell>
          <cell r="E485">
            <v>414612653</v>
          </cell>
          <cell r="F485">
            <v>0</v>
          </cell>
          <cell r="G485">
            <v>414612653</v>
          </cell>
        </row>
        <row r="486">
          <cell r="A486" t="str">
            <v>METROKIA</v>
          </cell>
          <cell r="B486">
            <v>169746493</v>
          </cell>
          <cell r="C486">
            <v>225677863</v>
          </cell>
          <cell r="D486">
            <v>395424356</v>
          </cell>
          <cell r="E486">
            <v>99437376</v>
          </cell>
          <cell r="F486">
            <v>0</v>
          </cell>
          <cell r="G486">
            <v>99437376</v>
          </cell>
        </row>
        <row r="487">
          <cell r="A487" t="str">
            <v>MAZDA</v>
          </cell>
          <cell r="B487">
            <v>218315935</v>
          </cell>
          <cell r="C487">
            <v>15362598</v>
          </cell>
          <cell r="D487">
            <v>233678533</v>
          </cell>
          <cell r="E487">
            <v>0</v>
          </cell>
          <cell r="F487">
            <v>0</v>
          </cell>
          <cell r="G487">
            <v>0</v>
          </cell>
        </row>
        <row r="488">
          <cell r="A488" t="str">
            <v>AUTOMOTORES TOYOTA</v>
          </cell>
          <cell r="B488">
            <v>180963118</v>
          </cell>
          <cell r="C488">
            <v>6883508</v>
          </cell>
          <cell r="D488">
            <v>187846626</v>
          </cell>
          <cell r="E488">
            <v>1850503</v>
          </cell>
          <cell r="F488">
            <v>0</v>
          </cell>
          <cell r="G488">
            <v>1850503</v>
          </cell>
        </row>
        <row r="489">
          <cell r="A489" t="str">
            <v>DERCO</v>
          </cell>
          <cell r="B489">
            <v>184072063</v>
          </cell>
          <cell r="C489">
            <v>103968821</v>
          </cell>
          <cell r="D489">
            <v>288040884</v>
          </cell>
          <cell r="E489">
            <v>189754461</v>
          </cell>
          <cell r="F489">
            <v>12326782</v>
          </cell>
          <cell r="G489">
            <v>202081243</v>
          </cell>
        </row>
      </sheetData>
      <sheetData sheetId="9">
        <row r="20">
          <cell r="A20" t="str">
            <v>Utilidad neta (industria)</v>
          </cell>
          <cell r="B20">
            <v>111931364</v>
          </cell>
        </row>
        <row r="21">
          <cell r="A21" t="str">
            <v>Ingresos operacionales (industria)</v>
          </cell>
          <cell r="B21">
            <v>6970314853</v>
          </cell>
        </row>
        <row r="22">
          <cell r="A22" t="str">
            <v>Costos de ventas (industria)</v>
          </cell>
          <cell r="B22">
            <v>6080556688</v>
          </cell>
        </row>
        <row r="23">
          <cell r="A23" t="str">
            <v>Gastos de operación (industria)</v>
          </cell>
          <cell r="B23">
            <v>705305840</v>
          </cell>
        </row>
        <row r="26">
          <cell r="B26" t="str">
            <v>Ingresos operacionales</v>
          </cell>
        </row>
        <row r="27">
          <cell r="A27" t="str">
            <v>AUTOMOTORES TOYOTA</v>
          </cell>
          <cell r="B27">
            <v>1373549556</v>
          </cell>
        </row>
        <row r="28">
          <cell r="A28" t="str">
            <v>MAZDA</v>
          </cell>
          <cell r="B28">
            <v>1012561549</v>
          </cell>
        </row>
        <row r="29">
          <cell r="A29" t="str">
            <v>SCANIA</v>
          </cell>
          <cell r="B29">
            <v>909959233</v>
          </cell>
        </row>
        <row r="30">
          <cell r="A30" t="str">
            <v>METROKIA</v>
          </cell>
          <cell r="B30">
            <v>594794258</v>
          </cell>
        </row>
        <row r="31">
          <cell r="A31" t="str">
            <v>DERCO</v>
          </cell>
          <cell r="B31">
            <v>484336021</v>
          </cell>
        </row>
        <row r="32">
          <cell r="A32" t="str">
            <v>KENWORTH DE LA MONTAÑA</v>
          </cell>
          <cell r="B32">
            <v>386066694</v>
          </cell>
        </row>
        <row r="33">
          <cell r="A33" t="str">
            <v>VOLVO GROUP</v>
          </cell>
          <cell r="B33">
            <v>261899854</v>
          </cell>
        </row>
        <row r="34">
          <cell r="A34" t="str">
            <v>DAIMLER</v>
          </cell>
          <cell r="B34">
            <v>204199020</v>
          </cell>
        </row>
        <row r="35">
          <cell r="A35" t="str">
            <v>NEOHYUNDAI</v>
          </cell>
          <cell r="B35">
            <v>179447624</v>
          </cell>
        </row>
        <row r="36">
          <cell r="A36" t="str">
            <v>VEHICULOS DEL CAMINO</v>
          </cell>
          <cell r="B36">
            <v>176680982</v>
          </cell>
        </row>
        <row r="37">
          <cell r="A37" t="str">
            <v>Otros</v>
          </cell>
          <cell r="B37">
            <v>1386820062</v>
          </cell>
        </row>
        <row r="39">
          <cell r="B39" t="str">
            <v>% ventas</v>
          </cell>
        </row>
        <row r="40">
          <cell r="A40" t="str">
            <v>AUTOMOTORES TOYOTA</v>
          </cell>
          <cell r="B40">
            <v>0.19705703185112633</v>
          </cell>
        </row>
        <row r="41">
          <cell r="A41" t="str">
            <v>MAZDA</v>
          </cell>
          <cell r="B41">
            <v>0.1452676916831378</v>
          </cell>
        </row>
        <row r="42">
          <cell r="A42" t="str">
            <v>SCANIA</v>
          </cell>
          <cell r="B42">
            <v>0.13054779478266418</v>
          </cell>
        </row>
        <row r="43">
          <cell r="A43" t="str">
            <v>METROKIA</v>
          </cell>
          <cell r="B43">
            <v>8.5332480747839182E-2</v>
          </cell>
        </row>
        <row r="44">
          <cell r="A44" t="str">
            <v>DERCO</v>
          </cell>
          <cell r="B44">
            <v>6.9485529881271199E-2</v>
          </cell>
        </row>
        <row r="45">
          <cell r="A45" t="str">
            <v>KENWORTH DE LA MONTAÑA</v>
          </cell>
          <cell r="B45">
            <v>5.5387267597221693E-2</v>
          </cell>
        </row>
        <row r="46">
          <cell r="A46" t="str">
            <v>VOLVO GROUP</v>
          </cell>
          <cell r="B46">
            <v>3.7573604567845191E-2</v>
          </cell>
        </row>
        <row r="47">
          <cell r="A47" t="str">
            <v>DAIMLER</v>
          </cell>
          <cell r="B47">
            <v>2.929552313007976E-2</v>
          </cell>
        </row>
        <row r="48">
          <cell r="A48" t="str">
            <v>NEOHYUNDAI</v>
          </cell>
          <cell r="B48">
            <v>2.5744550681633321E-2</v>
          </cell>
        </row>
        <row r="49">
          <cell r="A49" t="str">
            <v>VEHICULOS DEL CAMINO</v>
          </cell>
          <cell r="B49">
            <v>2.5347632886907126E-2</v>
          </cell>
        </row>
        <row r="50">
          <cell r="A50" t="str">
            <v>Otros</v>
          </cell>
          <cell r="B50">
            <v>0.19896089219027421</v>
          </cell>
        </row>
        <row r="72">
          <cell r="B72" t="str">
            <v>Utilidad neta</v>
          </cell>
          <cell r="C72" t="str">
            <v>Ingreso (gasto) por impuestos</v>
          </cell>
          <cell r="D72" t="str">
            <v>Utilidad antes de impuestos</v>
          </cell>
          <cell r="E72" t="str">
            <v>Ganancias (pérdidas) otros</v>
          </cell>
          <cell r="F72" t="str">
            <v>Costos financieros</v>
          </cell>
          <cell r="G72" t="str">
            <v>Ingresos financieros</v>
          </cell>
          <cell r="H72" t="str">
            <v>Utilidad operacional</v>
          </cell>
          <cell r="I72" t="str">
            <v>Otras ganancias (pérdidas)</v>
          </cell>
          <cell r="J72" t="str">
            <v>Otros gastos</v>
          </cell>
          <cell r="K72" t="str">
            <v>Gastos de administración</v>
          </cell>
          <cell r="L72" t="str">
            <v>Gastos de ventas</v>
          </cell>
          <cell r="M72" t="str">
            <v>Otros ingresos</v>
          </cell>
          <cell r="N72" t="str">
            <v>Utilidad bruta</v>
          </cell>
          <cell r="O72" t="str">
            <v>Costo de ventas</v>
          </cell>
          <cell r="P72" t="str">
            <v>Ingresos operacionales</v>
          </cell>
        </row>
        <row r="73">
          <cell r="A73" t="str">
            <v>AUTOMOTORES TOYOTA</v>
          </cell>
          <cell r="B73">
            <v>63431558</v>
          </cell>
          <cell r="C73">
            <v>30365594</v>
          </cell>
          <cell r="D73">
            <v>93797152</v>
          </cell>
          <cell r="E73">
            <v>0</v>
          </cell>
          <cell r="F73">
            <v>3185225</v>
          </cell>
          <cell r="G73">
            <v>2886077</v>
          </cell>
          <cell r="H73">
            <v>94096300</v>
          </cell>
          <cell r="I73">
            <v>326259</v>
          </cell>
          <cell r="J73">
            <v>0</v>
          </cell>
          <cell r="K73">
            <v>14089890</v>
          </cell>
          <cell r="L73">
            <v>42191999</v>
          </cell>
          <cell r="M73">
            <v>0</v>
          </cell>
          <cell r="N73">
            <v>150704448</v>
          </cell>
          <cell r="O73">
            <v>1222845108</v>
          </cell>
          <cell r="P73">
            <v>1373549556</v>
          </cell>
        </row>
        <row r="74">
          <cell r="A74" t="str">
            <v>MAZDA</v>
          </cell>
          <cell r="B74">
            <v>33888030</v>
          </cell>
          <cell r="C74">
            <v>14049840</v>
          </cell>
          <cell r="D74">
            <v>47937870</v>
          </cell>
          <cell r="E74">
            <v>0</v>
          </cell>
          <cell r="F74">
            <v>30987417</v>
          </cell>
          <cell r="G74">
            <v>31212038</v>
          </cell>
          <cell r="H74">
            <v>47713249</v>
          </cell>
          <cell r="I74">
            <v>0</v>
          </cell>
          <cell r="J74">
            <v>811194</v>
          </cell>
          <cell r="K74">
            <v>14146697</v>
          </cell>
          <cell r="L74">
            <v>23860740</v>
          </cell>
          <cell r="M74">
            <v>1121407</v>
          </cell>
          <cell r="N74">
            <v>85410473</v>
          </cell>
          <cell r="O74">
            <v>927151076</v>
          </cell>
          <cell r="P74">
            <v>1012561549</v>
          </cell>
        </row>
        <row r="75">
          <cell r="A75" t="str">
            <v>SCANIA</v>
          </cell>
          <cell r="B75">
            <v>44632389</v>
          </cell>
          <cell r="C75">
            <v>22324288</v>
          </cell>
          <cell r="D75">
            <v>66956677</v>
          </cell>
          <cell r="E75">
            <v>0</v>
          </cell>
          <cell r="F75">
            <v>0</v>
          </cell>
          <cell r="G75">
            <v>8524497</v>
          </cell>
          <cell r="H75">
            <v>58432180</v>
          </cell>
          <cell r="I75">
            <v>0</v>
          </cell>
          <cell r="J75">
            <v>0</v>
          </cell>
          <cell r="K75">
            <v>46720886</v>
          </cell>
          <cell r="L75">
            <v>0</v>
          </cell>
          <cell r="M75">
            <v>16186336</v>
          </cell>
          <cell r="N75">
            <v>88966730</v>
          </cell>
          <cell r="O75">
            <v>820992503</v>
          </cell>
          <cell r="P75">
            <v>909959233</v>
          </cell>
        </row>
        <row r="76">
          <cell r="A76" t="str">
            <v>METROKIA</v>
          </cell>
          <cell r="B76">
            <v>8140550</v>
          </cell>
          <cell r="C76">
            <v>5786572</v>
          </cell>
          <cell r="D76">
            <v>13927122</v>
          </cell>
          <cell r="E76">
            <v>0</v>
          </cell>
          <cell r="F76">
            <v>10420795</v>
          </cell>
          <cell r="G76">
            <v>1058899</v>
          </cell>
          <cell r="H76">
            <v>23289018</v>
          </cell>
          <cell r="I76">
            <v>10745974</v>
          </cell>
          <cell r="J76">
            <v>105049</v>
          </cell>
          <cell r="K76">
            <v>9331994</v>
          </cell>
          <cell r="L76">
            <v>34362039</v>
          </cell>
          <cell r="M76">
            <v>1964583</v>
          </cell>
          <cell r="N76">
            <v>54377543</v>
          </cell>
          <cell r="O76">
            <v>540416715</v>
          </cell>
          <cell r="P76">
            <v>594794258</v>
          </cell>
        </row>
        <row r="77">
          <cell r="A77" t="str">
            <v>DERCO</v>
          </cell>
          <cell r="B77">
            <v>22748180</v>
          </cell>
          <cell r="C77">
            <v>221543</v>
          </cell>
          <cell r="D77">
            <v>22526637</v>
          </cell>
          <cell r="E77">
            <v>0</v>
          </cell>
          <cell r="F77">
            <v>18575572</v>
          </cell>
          <cell r="G77">
            <v>364097</v>
          </cell>
          <cell r="H77">
            <v>4315162</v>
          </cell>
          <cell r="I77">
            <v>714129</v>
          </cell>
          <cell r="J77">
            <v>0</v>
          </cell>
          <cell r="K77">
            <v>81614121</v>
          </cell>
          <cell r="L77">
            <v>8719385</v>
          </cell>
          <cell r="M77">
            <v>1922606</v>
          </cell>
          <cell r="N77">
            <v>83381609</v>
          </cell>
          <cell r="O77">
            <v>400954412</v>
          </cell>
          <cell r="P77">
            <v>484336021</v>
          </cell>
        </row>
        <row r="106">
          <cell r="A106" t="str">
            <v>VAS COLOMBIA S.A.</v>
          </cell>
          <cell r="B106">
            <v>1668341</v>
          </cell>
          <cell r="C106">
            <v>80231</v>
          </cell>
          <cell r="D106">
            <v>1588110</v>
          </cell>
          <cell r="E106">
            <v>0</v>
          </cell>
          <cell r="F106">
            <v>0</v>
          </cell>
          <cell r="G106">
            <v>0</v>
          </cell>
          <cell r="H106">
            <v>1588110</v>
          </cell>
          <cell r="I106">
            <v>65826</v>
          </cell>
          <cell r="J106">
            <v>2022266</v>
          </cell>
          <cell r="K106">
            <v>615048</v>
          </cell>
          <cell r="L106">
            <v>307559</v>
          </cell>
          <cell r="M106">
            <v>1305727</v>
          </cell>
          <cell r="N106">
            <v>116862</v>
          </cell>
          <cell r="O106">
            <v>37686</v>
          </cell>
          <cell r="P106">
            <v>154548</v>
          </cell>
        </row>
        <row r="126">
          <cell r="B126" t="str">
            <v>Margen Bruto</v>
          </cell>
          <cell r="C126" t="str">
            <v>Margen Operacional</v>
          </cell>
          <cell r="D126" t="str">
            <v>Margen Neto</v>
          </cell>
        </row>
        <row r="127">
          <cell r="A127" t="str">
            <v>VAS</v>
          </cell>
          <cell r="B127">
            <v>0.75615342806118491</v>
          </cell>
        </row>
        <row r="128">
          <cell r="A128" t="str">
            <v>ITALGAMA</v>
          </cell>
          <cell r="B128">
            <v>0.5888690329899513</v>
          </cell>
          <cell r="C128">
            <v>3.8489896402194426E-2</v>
          </cell>
          <cell r="D128">
            <v>1.0030700274511275E-2</v>
          </cell>
        </row>
        <row r="129">
          <cell r="A129" t="str">
            <v>JAGUAR LAND ROVER</v>
          </cell>
          <cell r="B129">
            <v>0.36396989524408385</v>
          </cell>
          <cell r="C129">
            <v>0.16555894892476927</v>
          </cell>
          <cell r="D129">
            <v>-5.8999300823943314E-2</v>
          </cell>
        </row>
        <row r="130">
          <cell r="A130" t="str">
            <v>VOLVO GROUP</v>
          </cell>
          <cell r="B130">
            <v>0.25473196712816798</v>
          </cell>
          <cell r="C130">
            <v>0.15357028415907403</v>
          </cell>
          <cell r="D130">
            <v>0.10841357704613307</v>
          </cell>
        </row>
        <row r="131">
          <cell r="A131" t="str">
            <v>DISTRIBUIDORA LOS AUTOS</v>
          </cell>
          <cell r="B131">
            <v>0.2414280908382076</v>
          </cell>
          <cell r="C131">
            <v>5.0788561783619991E-2</v>
          </cell>
          <cell r="D131">
            <v>1.3913712485986234E-2</v>
          </cell>
        </row>
        <row r="132">
          <cell r="A132" t="str">
            <v>SSANGYONG</v>
          </cell>
          <cell r="B132">
            <v>0.22116576495121987</v>
          </cell>
          <cell r="C132">
            <v>-7.9383811306421359E-2</v>
          </cell>
          <cell r="D132">
            <v>-4.7358579434320633E-2</v>
          </cell>
        </row>
        <row r="133">
          <cell r="A133" t="str">
            <v>MARKIA S A</v>
          </cell>
          <cell r="B133">
            <v>0.20759113535793589</v>
          </cell>
          <cell r="C133">
            <v>1.7706772092094793E-2</v>
          </cell>
          <cell r="D133">
            <v>-9.185513984608458E-2</v>
          </cell>
        </row>
        <row r="134">
          <cell r="A134" t="str">
            <v>AUTOMOTORES COMAGRO S.A</v>
          </cell>
          <cell r="B134">
            <v>0.20007633189577648</v>
          </cell>
          <cell r="C134">
            <v>3.3666914329376067E-2</v>
          </cell>
          <cell r="D134">
            <v>1.1728690733748501E-2</v>
          </cell>
        </row>
        <row r="135">
          <cell r="A135" t="str">
            <v>CHINA AUTOMOTRIZ</v>
          </cell>
          <cell r="B135">
            <v>0.19807396021490667</v>
          </cell>
          <cell r="C135">
            <v>-2.9448762244642789E-2</v>
          </cell>
          <cell r="D135">
            <v>-2.9448762244642789E-2</v>
          </cell>
        </row>
        <row r="136">
          <cell r="A136" t="str">
            <v>INDUSTRIAS IVOR</v>
          </cell>
          <cell r="B136">
            <v>0.18704544999772613</v>
          </cell>
          <cell r="C136">
            <v>4.4973048140231731E-2</v>
          </cell>
          <cell r="D136">
            <v>3.0472141121065582E-2</v>
          </cell>
        </row>
        <row r="137">
          <cell r="A137" t="str">
            <v>MARCALI</v>
          </cell>
          <cell r="B137">
            <v>0.18234781297458119</v>
          </cell>
          <cell r="C137">
            <v>3.1185728448949873E-2</v>
          </cell>
          <cell r="D137">
            <v>7.9752880544114342E-3</v>
          </cell>
        </row>
        <row r="138">
          <cell r="A138" t="str">
            <v>DAIMLER</v>
          </cell>
          <cell r="B138">
            <v>0.18149401010837368</v>
          </cell>
          <cell r="C138">
            <v>3.3964036654044669E-2</v>
          </cell>
          <cell r="D138">
            <v>-2.4704364399006421E-2</v>
          </cell>
        </row>
        <row r="139">
          <cell r="A139" t="str">
            <v>DERCO</v>
          </cell>
          <cell r="B139">
            <v>0.17215653055877089</v>
          </cell>
          <cell r="C139">
            <v>-8.9094385156209561E-3</v>
          </cell>
          <cell r="D139">
            <v>-4.6967764142407241E-2</v>
          </cell>
        </row>
        <row r="140">
          <cell r="A140" t="str">
            <v>MOTORES Y MÁQUINAS</v>
          </cell>
          <cell r="B140">
            <v>0.16324088589439978</v>
          </cell>
          <cell r="C140">
            <v>3.9374937460391585E-2</v>
          </cell>
          <cell r="D140">
            <v>1.0886061172075648E-2</v>
          </cell>
        </row>
        <row r="141">
          <cell r="A141" t="str">
            <v>AUTOMOTORA</v>
          </cell>
          <cell r="B141">
            <v>0.15278666287450574</v>
          </cell>
          <cell r="C141">
            <v>1.2021403363877983E-2</v>
          </cell>
          <cell r="D141">
            <v>-1.1472873126340252E-2</v>
          </cell>
        </row>
        <row r="142">
          <cell r="A142" t="str">
            <v>MARACALI INTERNACIONAL</v>
          </cell>
          <cell r="B142">
            <v>0.15223672010788331</v>
          </cell>
          <cell r="C142">
            <v>2.2685954302409814E-2</v>
          </cell>
          <cell r="D142">
            <v>-4.7780049444074955E-3</v>
          </cell>
        </row>
        <row r="143">
          <cell r="A143" t="str">
            <v>MOTORES DEL VALLE</v>
          </cell>
          <cell r="B143">
            <v>0.15185255876188866</v>
          </cell>
          <cell r="C143">
            <v>-6.8535083719571427E-2</v>
          </cell>
          <cell r="D143">
            <v>-5.7463224220489918E-2</v>
          </cell>
        </row>
        <row r="144">
          <cell r="A144" t="str">
            <v>NEOHYUNDAI</v>
          </cell>
          <cell r="B144">
            <v>0.15185060906685507</v>
          </cell>
          <cell r="C144">
            <v>2.5879573640941605E-2</v>
          </cell>
          <cell r="D144">
            <v>-0.19207571675621629</v>
          </cell>
        </row>
        <row r="145">
          <cell r="A145" t="str">
            <v>AUTOMOTORES COMERCIALES AUTOCOM</v>
          </cell>
          <cell r="B145">
            <v>0.15040740979994682</v>
          </cell>
          <cell r="C145">
            <v>4.6961392111693437E-2</v>
          </cell>
          <cell r="D145">
            <v>1.953797829822047E-2</v>
          </cell>
        </row>
        <row r="146">
          <cell r="A146" t="str">
            <v>PARRA ARANGO</v>
          </cell>
          <cell r="B146">
            <v>0.14972468816203957</v>
          </cell>
          <cell r="C146">
            <v>2.2201441076595239E-2</v>
          </cell>
          <cell r="D146">
            <v>3.9375286555511308E-3</v>
          </cell>
        </row>
        <row r="147">
          <cell r="A147" t="str">
            <v>AUTOMOTRIZ ESCANDINAVA</v>
          </cell>
          <cell r="B147">
            <v>0.14615519962676785</v>
          </cell>
          <cell r="C147">
            <v>4.7034159961335573E-2</v>
          </cell>
          <cell r="D147">
            <v>3.0645740901137676E-2</v>
          </cell>
        </row>
        <row r="148">
          <cell r="A148" t="str">
            <v>KENWORTH DE LA MONTAÑA</v>
          </cell>
          <cell r="B148">
            <v>0.14476477476194827</v>
          </cell>
          <cell r="C148">
            <v>4.5781742571142384E-2</v>
          </cell>
          <cell r="D148">
            <v>1.8654600647835216E-2</v>
          </cell>
        </row>
        <row r="149">
          <cell r="A149" t="str">
            <v>AUTOGALIAS</v>
          </cell>
          <cell r="B149">
            <v>0.14295280671396263</v>
          </cell>
          <cell r="C149">
            <v>3.9007411323530486E-2</v>
          </cell>
          <cell r="D149">
            <v>2.0047024076361119E-2</v>
          </cell>
        </row>
        <row r="150">
          <cell r="A150" t="str">
            <v>AUTOSUPERIOR</v>
          </cell>
          <cell r="B150">
            <v>0.13155084437899292</v>
          </cell>
          <cell r="C150">
            <v>6.9923835513811894E-3</v>
          </cell>
          <cell r="D150">
            <v>-7.8326060755151711E-3</v>
          </cell>
        </row>
        <row r="151">
          <cell r="A151" t="str">
            <v>AUTOMOTORES FRANCIA</v>
          </cell>
          <cell r="B151">
            <v>0.12184109106023504</v>
          </cell>
          <cell r="C151">
            <v>1.7430338720743104E-2</v>
          </cell>
          <cell r="D151">
            <v>1.420825068145927E-2</v>
          </cell>
        </row>
        <row r="152">
          <cell r="A152" t="str">
            <v>PROMOTORES DEL ORIENTE</v>
          </cell>
          <cell r="B152">
            <v>0.11751736488873711</v>
          </cell>
          <cell r="C152">
            <v>2.5439029085681537E-2</v>
          </cell>
          <cell r="D152">
            <v>4.3364831204504065E-4</v>
          </cell>
        </row>
        <row r="153">
          <cell r="A153" t="str">
            <v>AUTOKOREANA</v>
          </cell>
          <cell r="B153">
            <v>0.11689181502108731</v>
          </cell>
          <cell r="C153">
            <v>-6.5751584032841787E-2</v>
          </cell>
          <cell r="D153">
            <v>-7.0303528964694328E-2</v>
          </cell>
        </row>
        <row r="154">
          <cell r="A154" t="str">
            <v>AUTOMOTORES TOYOTA</v>
          </cell>
          <cell r="B154">
            <v>0.10971897398363689</v>
          </cell>
          <cell r="C154">
            <v>6.8505937473434711E-2</v>
          </cell>
          <cell r="D154">
            <v>4.6180756801176524E-2</v>
          </cell>
        </row>
        <row r="155">
          <cell r="A155" t="str">
            <v>SKBERGÉ</v>
          </cell>
          <cell r="B155">
            <v>0.10784168012935098</v>
          </cell>
          <cell r="C155">
            <v>3.0100392550747746E-3</v>
          </cell>
          <cell r="D155">
            <v>-4.0260450849208027E-2</v>
          </cell>
        </row>
        <row r="156">
          <cell r="A156" t="str">
            <v>VEHICULOS DEL CAMINO</v>
          </cell>
          <cell r="B156">
            <v>9.9942437494489361E-2</v>
          </cell>
          <cell r="C156">
            <v>2.6142559022000456E-2</v>
          </cell>
          <cell r="D156">
            <v>4.560473860169059E-3</v>
          </cell>
        </row>
        <row r="157">
          <cell r="A157" t="str">
            <v>SCANIA</v>
          </cell>
          <cell r="B157">
            <v>9.7770017351975158E-2</v>
          </cell>
          <cell r="C157">
            <v>6.4214063532668175E-2</v>
          </cell>
          <cell r="D157">
            <v>4.9048778650065086E-2</v>
          </cell>
        </row>
        <row r="158">
          <cell r="A158" t="str">
            <v>METROKIA</v>
          </cell>
          <cell r="B158">
            <v>9.1422441068689672E-2</v>
          </cell>
          <cell r="C158">
            <v>3.9154745841544422E-2</v>
          </cell>
          <cell r="D158">
            <v>1.3686329164260358E-2</v>
          </cell>
        </row>
        <row r="159">
          <cell r="A159" t="str">
            <v>AUTOLUX</v>
          </cell>
          <cell r="B159">
            <v>8.5873759967933866E-2</v>
          </cell>
          <cell r="C159">
            <v>3.940770898234331E-2</v>
          </cell>
          <cell r="D159">
            <v>1.5521181276078102E-2</v>
          </cell>
        </row>
        <row r="160">
          <cell r="A160" t="str">
            <v>MAZDA</v>
          </cell>
          <cell r="B160">
            <v>8.4350895098032203E-2</v>
          </cell>
          <cell r="C160">
            <v>4.7121332078154984E-2</v>
          </cell>
          <cell r="D160">
            <v>3.3467624791270835E-2</v>
          </cell>
        </row>
        <row r="188">
          <cell r="B188" t="str">
            <v>EBITDA</v>
          </cell>
          <cell r="C188" t="str">
            <v>Margen EBITDA</v>
          </cell>
        </row>
        <row r="189">
          <cell r="A189" t="str">
            <v>AUTOMOTORES TOYOTA</v>
          </cell>
          <cell r="B189">
            <v>97079223</v>
          </cell>
          <cell r="C189">
            <v>7.0677626865324403E-2</v>
          </cell>
        </row>
        <row r="190">
          <cell r="A190" t="str">
            <v>SCANIA</v>
          </cell>
          <cell r="B190">
            <v>59199524</v>
          </cell>
          <cell r="C190">
            <v>6.5057336475204494E-2</v>
          </cell>
        </row>
        <row r="191">
          <cell r="A191" t="str">
            <v>MAZDA</v>
          </cell>
          <cell r="B191">
            <v>49968037</v>
          </cell>
          <cell r="C191">
            <v>4.9348147823061371E-2</v>
          </cell>
        </row>
        <row r="192">
          <cell r="A192" t="str">
            <v>VOLVO GROUP</v>
          </cell>
          <cell r="B192">
            <v>44017652</v>
          </cell>
          <cell r="C192">
            <v>0.16807054806529217</v>
          </cell>
        </row>
        <row r="193">
          <cell r="A193" t="str">
            <v>METROKIA</v>
          </cell>
          <cell r="B193">
            <v>27419084</v>
          </cell>
          <cell r="C193">
            <v>4.6098434258926554E-2</v>
          </cell>
        </row>
        <row r="194">
          <cell r="A194" t="str">
            <v>KENWORTH DE LA MONTAÑA</v>
          </cell>
          <cell r="B194">
            <v>21623579</v>
          </cell>
          <cell r="C194">
            <v>5.6009957181128917E-2</v>
          </cell>
        </row>
        <row r="195">
          <cell r="A195" t="str">
            <v>DERCO</v>
          </cell>
          <cell r="B195">
            <v>16520422</v>
          </cell>
          <cell r="C195">
            <v>3.4109422557278682E-2</v>
          </cell>
        </row>
        <row r="196">
          <cell r="A196" t="str">
            <v>NEOHYUNDAI</v>
          </cell>
          <cell r="B196">
            <v>15891545</v>
          </cell>
          <cell r="C196">
            <v>8.8558124347191139E-2</v>
          </cell>
        </row>
        <row r="197">
          <cell r="A197" t="str">
            <v>DAIMLER</v>
          </cell>
          <cell r="B197">
            <v>13379368</v>
          </cell>
          <cell r="C197">
            <v>6.5521215527870796E-2</v>
          </cell>
        </row>
        <row r="198">
          <cell r="A198" t="str">
            <v>JAGUAR LAND ROVER</v>
          </cell>
          <cell r="B198">
            <v>10690941</v>
          </cell>
          <cell r="C198">
            <v>0.17130007266072925</v>
          </cell>
        </row>
        <row r="199">
          <cell r="A199" t="str">
            <v>AUTOMOTORES COMERCIALES AUTOCOM</v>
          </cell>
          <cell r="B199">
            <v>7845064</v>
          </cell>
          <cell r="C199">
            <v>4.9786803477274912E-2</v>
          </cell>
        </row>
        <row r="200">
          <cell r="A200" t="str">
            <v>AUTOMOTRIZ ESCANDINAVA</v>
          </cell>
          <cell r="B200">
            <v>6109575</v>
          </cell>
          <cell r="C200">
            <v>6.2916350363863047E-2</v>
          </cell>
        </row>
        <row r="201">
          <cell r="A201" t="str">
            <v>VEHICULOS DEL CAMINO</v>
          </cell>
          <cell r="B201">
            <v>5809475</v>
          </cell>
          <cell r="C201">
            <v>3.288115638841084E-2</v>
          </cell>
        </row>
        <row r="202">
          <cell r="A202" t="str">
            <v>INDUSTRIAS IVOR</v>
          </cell>
          <cell r="B202">
            <v>5638057</v>
          </cell>
          <cell r="C202">
            <v>4.5582847989651391E-2</v>
          </cell>
        </row>
        <row r="203">
          <cell r="A203" t="str">
            <v>AUTOGALIAS</v>
          </cell>
          <cell r="B203">
            <v>4019020</v>
          </cell>
          <cell r="C203">
            <v>4.326888547990957E-2</v>
          </cell>
        </row>
        <row r="204">
          <cell r="A204" t="str">
            <v>MARCALI</v>
          </cell>
          <cell r="B204">
            <v>2500430</v>
          </cell>
          <cell r="C204">
            <v>3.7494593459656188E-2</v>
          </cell>
        </row>
        <row r="205">
          <cell r="A205" t="str">
            <v>SKBERGÉ</v>
          </cell>
          <cell r="B205">
            <v>2331521</v>
          </cell>
          <cell r="C205">
            <v>1.5915423681452472E-2</v>
          </cell>
        </row>
        <row r="206">
          <cell r="A206" t="str">
            <v>DISTRIBUIDORA LOS AUTOS</v>
          </cell>
          <cell r="B206">
            <v>2249064</v>
          </cell>
          <cell r="C206">
            <v>7.7649316525928269E-2</v>
          </cell>
        </row>
        <row r="207">
          <cell r="A207" t="str">
            <v>AUTOMOTORES COMAGRO</v>
          </cell>
          <cell r="B207">
            <v>2079061</v>
          </cell>
          <cell r="C207">
            <v>3.6851817658585743E-2</v>
          </cell>
        </row>
        <row r="208">
          <cell r="A208" t="str">
            <v>AUTOMOTORES FRANCIA</v>
          </cell>
          <cell r="B208">
            <v>1776568</v>
          </cell>
          <cell r="C208">
            <v>2.2561766169814167E-2</v>
          </cell>
        </row>
        <row r="209">
          <cell r="A209" t="str">
            <v>PROMOTORES DEL ORIENTE</v>
          </cell>
          <cell r="B209">
            <v>1267396</v>
          </cell>
          <cell r="C209">
            <v>3.7393123968746521E-2</v>
          </cell>
        </row>
        <row r="210">
          <cell r="A210" t="str">
            <v>MARACALI INTERNACIONAL</v>
          </cell>
          <cell r="B210">
            <v>1051830</v>
          </cell>
          <cell r="C210">
            <v>2.5660049223538518E-2</v>
          </cell>
        </row>
        <row r="211">
          <cell r="A211" t="str">
            <v>AUTOLUX</v>
          </cell>
          <cell r="B211">
            <v>1051756</v>
          </cell>
          <cell r="C211">
            <v>4.324701906690262E-2</v>
          </cell>
        </row>
        <row r="212">
          <cell r="A212" t="str">
            <v>AUTOMOTORA</v>
          </cell>
          <cell r="B212">
            <v>934718</v>
          </cell>
          <cell r="C212">
            <v>2.1385655331419909E-2</v>
          </cell>
        </row>
        <row r="213">
          <cell r="A213" t="str">
            <v>PARRA ARANGO</v>
          </cell>
          <cell r="B213">
            <v>638813</v>
          </cell>
          <cell r="C213">
            <v>2.939173280017042E-2</v>
          </cell>
        </row>
        <row r="214">
          <cell r="A214" t="str">
            <v>MARKIA</v>
          </cell>
          <cell r="B214">
            <v>600024</v>
          </cell>
          <cell r="C214">
            <v>4.1132040084037626E-2</v>
          </cell>
        </row>
        <row r="215">
          <cell r="A215" t="str">
            <v>AUTOSUPERIOR</v>
          </cell>
          <cell r="B215">
            <v>581569</v>
          </cell>
          <cell r="C215">
            <v>8.7566505947364037E-3</v>
          </cell>
        </row>
        <row r="216">
          <cell r="A216" t="str">
            <v>ITALGAMA</v>
          </cell>
          <cell r="B216">
            <v>32696</v>
          </cell>
          <cell r="C216">
            <v>4.5399193822732643E-2</v>
          </cell>
        </row>
        <row r="217">
          <cell r="A217" t="str">
            <v>MOTORES Y MÁQUINAS</v>
          </cell>
          <cell r="B217">
            <v>15538</v>
          </cell>
          <cell r="C217">
            <v>6.4782695707281276E-2</v>
          </cell>
        </row>
        <row r="218">
          <cell r="A218" t="str">
            <v>CHINA AUTOMOTRIZ</v>
          </cell>
          <cell r="B218">
            <v>-108895</v>
          </cell>
          <cell r="C218">
            <v>-2.1715408597463189E-2</v>
          </cell>
        </row>
        <row r="219">
          <cell r="A219" t="str">
            <v>SSANGYONG</v>
          </cell>
          <cell r="B219">
            <v>-1472209</v>
          </cell>
          <cell r="C219">
            <v>-7.1090140994423401E-2</v>
          </cell>
        </row>
        <row r="220">
          <cell r="A220" t="str">
            <v>AUTOKOREANA</v>
          </cell>
          <cell r="B220">
            <v>-2510629</v>
          </cell>
          <cell r="C220">
            <v>-5.6527058273419341E-2</v>
          </cell>
        </row>
        <row r="221">
          <cell r="A221" t="str">
            <v>MOTORES DEL VALLE</v>
          </cell>
          <cell r="B221">
            <v>-7285528</v>
          </cell>
          <cell r="C221">
            <v>-4.5835502471565613E-2</v>
          </cell>
        </row>
      </sheetData>
      <sheetData sheetId="10"/>
      <sheetData sheetId="1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B0490-E2BA-40FE-88C0-5E9940993802}">
  <dimension ref="A1:BT131"/>
  <sheetViews>
    <sheetView tabSelected="1" zoomScale="115" zoomScaleNormal="115" workbookViewId="0"/>
  </sheetViews>
  <sheetFormatPr baseColWidth="10" defaultRowHeight="15" x14ac:dyDescent="0.25"/>
  <cols>
    <col min="1" max="1" width="55" customWidth="1"/>
    <col min="2" max="3" width="19.85546875" bestFit="1" customWidth="1"/>
    <col min="4" max="5" width="16.28515625" bestFit="1" customWidth="1"/>
    <col min="6" max="7" width="15.140625" bestFit="1" customWidth="1"/>
    <col min="8" max="8" width="12" bestFit="1" customWidth="1"/>
    <col min="9" max="9" width="14.140625" bestFit="1" customWidth="1"/>
    <col min="10" max="11" width="15.140625" bestFit="1" customWidth="1"/>
    <col min="12" max="13" width="12.42578125" bestFit="1" customWidth="1"/>
    <col min="14" max="17" width="15.140625" bestFit="1" customWidth="1"/>
    <col min="18" max="19" width="16.28515625" bestFit="1" customWidth="1"/>
    <col min="20" max="21" width="15.140625" bestFit="1" customWidth="1"/>
    <col min="22" max="23" width="16.28515625" bestFit="1" customWidth="1"/>
    <col min="24" max="27" width="15.140625" bestFit="1" customWidth="1"/>
    <col min="28" max="29" width="16.28515625" bestFit="1" customWidth="1"/>
    <col min="30" max="31" width="14.140625" bestFit="1" customWidth="1"/>
    <col min="32" max="33" width="16.28515625" bestFit="1" customWidth="1"/>
    <col min="34" max="35" width="15.140625" bestFit="1" customWidth="1"/>
    <col min="36" max="37" width="16.28515625" bestFit="1" customWidth="1"/>
    <col min="38" max="39" width="15.140625" bestFit="1" customWidth="1"/>
    <col min="40" max="41" width="16.28515625" bestFit="1" customWidth="1"/>
    <col min="42" max="43" width="14.7109375" bestFit="1" customWidth="1"/>
    <col min="44" max="45" width="16.28515625" bestFit="1" customWidth="1"/>
    <col min="46" max="46" width="15.140625" bestFit="1" customWidth="1"/>
    <col min="47" max="53" width="16.28515625" bestFit="1" customWidth="1"/>
    <col min="54" max="55" width="15.140625" bestFit="1" customWidth="1"/>
    <col min="56" max="56" width="12.42578125" bestFit="1" customWidth="1"/>
    <col min="57" max="57" width="14.140625" bestFit="1" customWidth="1"/>
    <col min="58" max="59" width="15.140625" bestFit="1" customWidth="1"/>
    <col min="60" max="63" width="18" bestFit="1" customWidth="1"/>
    <col min="64" max="65" width="16.28515625" bestFit="1" customWidth="1"/>
    <col min="66" max="66" width="15.140625" bestFit="1" customWidth="1"/>
    <col min="67" max="67" width="16.28515625" bestFit="1" customWidth="1"/>
    <col min="68" max="70" width="15.140625" bestFit="1" customWidth="1"/>
    <col min="71" max="71" width="15.85546875" bestFit="1" customWidth="1"/>
  </cols>
  <sheetData>
    <row r="1" spans="1:71" ht="16.5" x14ac:dyDescent="0.25">
      <c r="A1" s="1" t="s">
        <v>0</v>
      </c>
      <c r="B1" s="2" t="s">
        <v>1</v>
      </c>
      <c r="C1" s="3"/>
      <c r="D1" s="2" t="s">
        <v>2</v>
      </c>
      <c r="E1" s="3" t="s">
        <v>2</v>
      </c>
      <c r="F1" s="2" t="s">
        <v>3</v>
      </c>
      <c r="G1" s="3" t="s">
        <v>3</v>
      </c>
      <c r="H1" s="2" t="s">
        <v>4</v>
      </c>
      <c r="I1" s="3" t="s">
        <v>4</v>
      </c>
      <c r="J1" s="2" t="s">
        <v>5</v>
      </c>
      <c r="K1" s="3" t="s">
        <v>5</v>
      </c>
      <c r="L1" s="2" t="s">
        <v>6</v>
      </c>
      <c r="M1" s="3" t="s">
        <v>6</v>
      </c>
      <c r="N1" s="2" t="s">
        <v>7</v>
      </c>
      <c r="O1" s="3" t="s">
        <v>7</v>
      </c>
      <c r="P1" s="2" t="s">
        <v>8</v>
      </c>
      <c r="Q1" s="3" t="s">
        <v>8</v>
      </c>
      <c r="R1" s="2" t="s">
        <v>9</v>
      </c>
      <c r="S1" s="3" t="s">
        <v>9</v>
      </c>
      <c r="T1" s="2" t="s">
        <v>10</v>
      </c>
      <c r="U1" s="3" t="s">
        <v>10</v>
      </c>
      <c r="V1" s="2" t="s">
        <v>11</v>
      </c>
      <c r="W1" s="3" t="s">
        <v>11</v>
      </c>
      <c r="X1" s="2" t="s">
        <v>12</v>
      </c>
      <c r="Y1" s="3" t="s">
        <v>12</v>
      </c>
      <c r="Z1" s="2" t="s">
        <v>13</v>
      </c>
      <c r="AA1" s="3" t="s">
        <v>13</v>
      </c>
      <c r="AB1" s="2" t="s">
        <v>14</v>
      </c>
      <c r="AC1" s="3" t="s">
        <v>14</v>
      </c>
      <c r="AD1" s="2" t="s">
        <v>15</v>
      </c>
      <c r="AE1" s="3" t="s">
        <v>15</v>
      </c>
      <c r="AF1" s="2" t="s">
        <v>16</v>
      </c>
      <c r="AG1" s="3" t="s">
        <v>16</v>
      </c>
      <c r="AH1" s="2" t="s">
        <v>17</v>
      </c>
      <c r="AI1" s="3" t="s">
        <v>17</v>
      </c>
      <c r="AJ1" s="2" t="s">
        <v>18</v>
      </c>
      <c r="AK1" s="3" t="s">
        <v>18</v>
      </c>
      <c r="AL1" s="2" t="s">
        <v>19</v>
      </c>
      <c r="AM1" s="3" t="s">
        <v>19</v>
      </c>
      <c r="AN1" s="2" t="s">
        <v>20</v>
      </c>
      <c r="AO1" s="3" t="s">
        <v>20</v>
      </c>
      <c r="AP1" s="2" t="s">
        <v>21</v>
      </c>
      <c r="AQ1" s="3" t="s">
        <v>21</v>
      </c>
      <c r="AR1" s="2" t="s">
        <v>22</v>
      </c>
      <c r="AS1" s="3" t="s">
        <v>22</v>
      </c>
      <c r="AT1" s="2" t="s">
        <v>23</v>
      </c>
      <c r="AU1" s="3" t="s">
        <v>23</v>
      </c>
      <c r="AV1" s="2" t="s">
        <v>24</v>
      </c>
      <c r="AW1" s="3" t="s">
        <v>24</v>
      </c>
      <c r="AX1" s="2" t="s">
        <v>25</v>
      </c>
      <c r="AY1" s="3" t="s">
        <v>25</v>
      </c>
      <c r="AZ1" s="2" t="s">
        <v>26</v>
      </c>
      <c r="BA1" s="3" t="s">
        <v>26</v>
      </c>
      <c r="BB1" s="2" t="s">
        <v>27</v>
      </c>
      <c r="BC1" s="3" t="s">
        <v>27</v>
      </c>
      <c r="BD1" s="2" t="s">
        <v>28</v>
      </c>
      <c r="BE1" s="3" t="s">
        <v>28</v>
      </c>
      <c r="BF1" s="2" t="s">
        <v>29</v>
      </c>
      <c r="BG1" s="3" t="s">
        <v>29</v>
      </c>
      <c r="BH1" s="2" t="s">
        <v>30</v>
      </c>
      <c r="BI1" s="3" t="s">
        <v>30</v>
      </c>
      <c r="BJ1" s="2" t="s">
        <v>31</v>
      </c>
      <c r="BK1" s="3" t="s">
        <v>31</v>
      </c>
      <c r="BL1" s="2" t="s">
        <v>32</v>
      </c>
      <c r="BM1" s="3" t="s">
        <v>32</v>
      </c>
      <c r="BN1" s="2" t="s">
        <v>33</v>
      </c>
      <c r="BO1" s="3" t="s">
        <v>33</v>
      </c>
      <c r="BP1" s="2" t="s">
        <v>34</v>
      </c>
      <c r="BQ1" s="3" t="s">
        <v>34</v>
      </c>
      <c r="BR1" s="2" t="s">
        <v>35</v>
      </c>
      <c r="BS1" s="3" t="s">
        <v>35</v>
      </c>
    </row>
    <row r="2" spans="1:71" ht="16.5" x14ac:dyDescent="0.25">
      <c r="A2" s="1"/>
      <c r="B2" s="4" t="s">
        <v>36</v>
      </c>
      <c r="C2" s="4" t="s">
        <v>37</v>
      </c>
      <c r="D2" s="4" t="s">
        <v>36</v>
      </c>
      <c r="E2" s="4" t="s">
        <v>37</v>
      </c>
      <c r="F2" s="4" t="s">
        <v>36</v>
      </c>
      <c r="G2" s="4" t="s">
        <v>37</v>
      </c>
      <c r="H2" s="4" t="s">
        <v>36</v>
      </c>
      <c r="I2" s="4" t="s">
        <v>37</v>
      </c>
      <c r="J2" s="4" t="s">
        <v>36</v>
      </c>
      <c r="K2" s="4" t="s">
        <v>37</v>
      </c>
      <c r="L2" s="4" t="s">
        <v>36</v>
      </c>
      <c r="M2" s="4" t="s">
        <v>37</v>
      </c>
      <c r="N2" s="4" t="s">
        <v>36</v>
      </c>
      <c r="O2" s="4" t="s">
        <v>37</v>
      </c>
      <c r="P2" s="4" t="s">
        <v>36</v>
      </c>
      <c r="Q2" s="4" t="s">
        <v>37</v>
      </c>
      <c r="R2" s="4" t="s">
        <v>36</v>
      </c>
      <c r="S2" s="4" t="s">
        <v>37</v>
      </c>
      <c r="T2" s="4" t="s">
        <v>36</v>
      </c>
      <c r="U2" s="4" t="s">
        <v>37</v>
      </c>
      <c r="V2" s="4" t="s">
        <v>36</v>
      </c>
      <c r="W2" s="4" t="s">
        <v>37</v>
      </c>
      <c r="X2" s="4" t="s">
        <v>36</v>
      </c>
      <c r="Y2" s="4" t="s">
        <v>37</v>
      </c>
      <c r="Z2" s="4" t="s">
        <v>36</v>
      </c>
      <c r="AA2" s="4" t="s">
        <v>37</v>
      </c>
      <c r="AB2" s="4" t="s">
        <v>36</v>
      </c>
      <c r="AC2" s="4" t="s">
        <v>37</v>
      </c>
      <c r="AD2" s="4" t="s">
        <v>36</v>
      </c>
      <c r="AE2" s="4" t="s">
        <v>37</v>
      </c>
      <c r="AF2" s="4" t="s">
        <v>36</v>
      </c>
      <c r="AG2" s="4" t="s">
        <v>37</v>
      </c>
      <c r="AH2" s="4" t="s">
        <v>36</v>
      </c>
      <c r="AI2" s="4" t="s">
        <v>37</v>
      </c>
      <c r="AJ2" s="4" t="s">
        <v>36</v>
      </c>
      <c r="AK2" s="4" t="s">
        <v>37</v>
      </c>
      <c r="AL2" s="4" t="s">
        <v>36</v>
      </c>
      <c r="AM2" s="4" t="s">
        <v>37</v>
      </c>
      <c r="AN2" s="4" t="s">
        <v>36</v>
      </c>
      <c r="AO2" s="4" t="s">
        <v>37</v>
      </c>
      <c r="AP2" s="4" t="s">
        <v>36</v>
      </c>
      <c r="AQ2" s="4" t="s">
        <v>37</v>
      </c>
      <c r="AR2" s="4" t="s">
        <v>36</v>
      </c>
      <c r="AS2" s="4" t="s">
        <v>37</v>
      </c>
      <c r="AT2" s="4" t="s">
        <v>36</v>
      </c>
      <c r="AU2" s="4" t="s">
        <v>37</v>
      </c>
      <c r="AV2" s="4" t="s">
        <v>36</v>
      </c>
      <c r="AW2" s="4" t="s">
        <v>37</v>
      </c>
      <c r="AX2" s="4" t="s">
        <v>36</v>
      </c>
      <c r="AY2" s="4" t="s">
        <v>37</v>
      </c>
      <c r="AZ2" s="4" t="s">
        <v>36</v>
      </c>
      <c r="BA2" s="4" t="s">
        <v>37</v>
      </c>
      <c r="BB2" s="4" t="s">
        <v>36</v>
      </c>
      <c r="BC2" s="4" t="s">
        <v>37</v>
      </c>
      <c r="BD2" s="4" t="s">
        <v>36</v>
      </c>
      <c r="BE2" s="4" t="s">
        <v>37</v>
      </c>
      <c r="BF2" s="4" t="s">
        <v>36</v>
      </c>
      <c r="BG2" s="4" t="s">
        <v>37</v>
      </c>
      <c r="BH2" s="4" t="s">
        <v>36</v>
      </c>
      <c r="BI2" s="4" t="s">
        <v>37</v>
      </c>
      <c r="BJ2" s="4" t="s">
        <v>36</v>
      </c>
      <c r="BK2" s="4" t="s">
        <v>37</v>
      </c>
      <c r="BL2" s="4" t="s">
        <v>36</v>
      </c>
      <c r="BM2" s="4" t="s">
        <v>37</v>
      </c>
      <c r="BN2" s="4" t="s">
        <v>36</v>
      </c>
      <c r="BO2" s="4" t="s">
        <v>37</v>
      </c>
      <c r="BP2" s="4" t="s">
        <v>36</v>
      </c>
      <c r="BQ2" s="4" t="s">
        <v>37</v>
      </c>
      <c r="BR2" s="4" t="s">
        <v>36</v>
      </c>
      <c r="BS2" s="4" t="s">
        <v>37</v>
      </c>
    </row>
    <row r="3" spans="1:71" ht="16.5" x14ac:dyDescent="0.25">
      <c r="A3" s="1" t="s">
        <v>38</v>
      </c>
      <c r="B3" s="5">
        <v>797093</v>
      </c>
      <c r="C3" s="5">
        <v>437051</v>
      </c>
      <c r="D3" s="5">
        <v>9322291</v>
      </c>
      <c r="E3" s="5">
        <v>8258896</v>
      </c>
      <c r="F3" s="5">
        <v>1830419</v>
      </c>
      <c r="G3" s="5">
        <v>2108833</v>
      </c>
      <c r="H3" s="5">
        <v>49647</v>
      </c>
      <c r="I3" s="5">
        <v>6222</v>
      </c>
      <c r="J3" s="5">
        <v>843364</v>
      </c>
      <c r="K3" s="5">
        <v>4456804</v>
      </c>
      <c r="L3" s="5">
        <v>9677</v>
      </c>
      <c r="M3" s="5">
        <v>7224</v>
      </c>
      <c r="N3" s="5">
        <v>913457</v>
      </c>
      <c r="O3" s="5">
        <v>949158</v>
      </c>
      <c r="P3" s="5">
        <v>158225</v>
      </c>
      <c r="Q3" s="5">
        <v>417492</v>
      </c>
      <c r="R3" s="5">
        <v>45814784</v>
      </c>
      <c r="S3" s="5">
        <v>47287351</v>
      </c>
      <c r="T3" s="5">
        <v>20049432</v>
      </c>
      <c r="U3" s="5">
        <v>19123556</v>
      </c>
      <c r="V3" s="5">
        <v>647352</v>
      </c>
      <c r="W3" s="5">
        <v>3246014</v>
      </c>
      <c r="X3" s="5">
        <v>564567</v>
      </c>
      <c r="Y3" s="5">
        <v>2863693</v>
      </c>
      <c r="Z3" s="5">
        <v>4767214</v>
      </c>
      <c r="AA3" s="5">
        <v>1918979</v>
      </c>
      <c r="AB3" s="5">
        <v>22913758</v>
      </c>
      <c r="AC3" s="5">
        <v>4269492</v>
      </c>
      <c r="AD3" s="5">
        <v>10102648</v>
      </c>
      <c r="AE3" s="5">
        <v>11064441</v>
      </c>
      <c r="AF3" s="5">
        <v>13441864</v>
      </c>
      <c r="AG3" s="5">
        <v>6379190</v>
      </c>
      <c r="AH3" s="5">
        <v>1188214</v>
      </c>
      <c r="AI3" s="5">
        <v>193791</v>
      </c>
      <c r="AJ3" s="5">
        <v>3915174</v>
      </c>
      <c r="AK3" s="5">
        <v>3807178</v>
      </c>
      <c r="AL3" s="5">
        <v>1121600</v>
      </c>
      <c r="AM3" s="5">
        <v>445818</v>
      </c>
      <c r="AN3" s="5">
        <v>10060250</v>
      </c>
      <c r="AO3" s="5">
        <v>6143397</v>
      </c>
      <c r="AP3" s="5">
        <v>150708</v>
      </c>
      <c r="AQ3" s="5">
        <v>150667</v>
      </c>
      <c r="AR3" s="5">
        <v>11869073</v>
      </c>
      <c r="AS3" s="5">
        <v>6306665</v>
      </c>
      <c r="AT3" s="5">
        <v>12124037</v>
      </c>
      <c r="AU3" s="5">
        <v>1724881</v>
      </c>
      <c r="AV3" s="5">
        <v>55865122</v>
      </c>
      <c r="AW3" s="5">
        <v>51119786</v>
      </c>
      <c r="AX3" s="5">
        <v>84485906</v>
      </c>
      <c r="AY3" s="5">
        <v>14825306</v>
      </c>
      <c r="AZ3" s="5">
        <v>22203432</v>
      </c>
      <c r="BA3" s="5">
        <v>55872633</v>
      </c>
      <c r="BB3" s="5">
        <v>2443036</v>
      </c>
      <c r="BC3" s="5">
        <v>371631</v>
      </c>
      <c r="BD3" s="5">
        <v>202565</v>
      </c>
      <c r="BE3" s="5">
        <v>195158</v>
      </c>
      <c r="BF3" s="5">
        <v>482662</v>
      </c>
      <c r="BG3" s="5">
        <v>2333516</v>
      </c>
      <c r="BH3" s="5">
        <v>202490741</v>
      </c>
      <c r="BI3" s="5">
        <v>148461593</v>
      </c>
      <c r="BJ3" s="5">
        <v>118297556</v>
      </c>
      <c r="BK3" s="5">
        <v>95321242</v>
      </c>
      <c r="BL3" s="5">
        <v>9135091</v>
      </c>
      <c r="BM3" s="5">
        <v>1358555</v>
      </c>
      <c r="BN3" s="5">
        <v>2819412</v>
      </c>
      <c r="BO3" s="5">
        <v>1738841</v>
      </c>
      <c r="BP3" s="5">
        <v>5194679</v>
      </c>
      <c r="BQ3" s="5">
        <v>5896425</v>
      </c>
      <c r="BR3" s="5">
        <v>28544038</v>
      </c>
      <c r="BS3" s="5">
        <v>11916587</v>
      </c>
    </row>
    <row r="4" spans="1:71" ht="16.5" x14ac:dyDescent="0.25">
      <c r="A4" s="1" t="s">
        <v>39</v>
      </c>
      <c r="B4" s="5">
        <v>8077225</v>
      </c>
      <c r="C4" s="5">
        <v>9932783</v>
      </c>
      <c r="D4" s="5">
        <v>29180900</v>
      </c>
      <c r="E4" s="5">
        <v>18784384</v>
      </c>
      <c r="F4" s="5">
        <v>4285595</v>
      </c>
      <c r="G4" s="5">
        <v>2776003</v>
      </c>
      <c r="H4" s="5">
        <v>1676</v>
      </c>
      <c r="I4" s="5">
        <v>9511</v>
      </c>
      <c r="J4" s="5">
        <v>8813514</v>
      </c>
      <c r="K4" s="5">
        <v>10225061</v>
      </c>
      <c r="L4" s="5">
        <v>19729</v>
      </c>
      <c r="M4" s="5">
        <v>40179</v>
      </c>
      <c r="N4" s="5">
        <v>4232082</v>
      </c>
      <c r="O4" s="5">
        <v>4325375</v>
      </c>
      <c r="P4" s="5">
        <v>1881703</v>
      </c>
      <c r="Q4" s="5">
        <v>1063398</v>
      </c>
      <c r="R4" s="5">
        <v>70791897</v>
      </c>
      <c r="S4" s="5">
        <v>151077006</v>
      </c>
      <c r="T4" s="5">
        <v>11625711</v>
      </c>
      <c r="U4" s="5">
        <v>10131585</v>
      </c>
      <c r="V4" s="5">
        <v>5015795</v>
      </c>
      <c r="W4" s="5">
        <v>11662574</v>
      </c>
      <c r="X4" s="5">
        <v>8044024</v>
      </c>
      <c r="Y4" s="5">
        <v>7732358</v>
      </c>
      <c r="Z4" s="5">
        <v>5508783</v>
      </c>
      <c r="AA4" s="5">
        <v>5003407</v>
      </c>
      <c r="AB4" s="5">
        <v>53203410</v>
      </c>
      <c r="AC4" s="5">
        <v>100370807</v>
      </c>
      <c r="AD4" s="5">
        <v>2191981</v>
      </c>
      <c r="AE4" s="5">
        <v>1234610</v>
      </c>
      <c r="AF4" s="5">
        <v>7584297</v>
      </c>
      <c r="AG4" s="5">
        <v>30699464</v>
      </c>
      <c r="AH4" s="5">
        <v>3065996</v>
      </c>
      <c r="AI4" s="5">
        <v>6892042</v>
      </c>
      <c r="AJ4" s="5">
        <v>28375334</v>
      </c>
      <c r="AK4" s="5">
        <v>27823148</v>
      </c>
      <c r="AL4" s="5">
        <v>4680123</v>
      </c>
      <c r="AM4" s="5">
        <v>3895486</v>
      </c>
      <c r="AN4" s="5">
        <v>49212980</v>
      </c>
      <c r="AO4" s="5">
        <v>44939600</v>
      </c>
      <c r="AP4" s="5">
        <v>152058</v>
      </c>
      <c r="AQ4" s="5">
        <v>179050</v>
      </c>
      <c r="AR4" s="5">
        <v>25872901</v>
      </c>
      <c r="AS4" s="5">
        <v>31848885</v>
      </c>
      <c r="AT4" s="5">
        <v>29200356</v>
      </c>
      <c r="AU4" s="5">
        <v>18355140</v>
      </c>
      <c r="AV4" s="5">
        <v>73438769</v>
      </c>
      <c r="AW4" s="5">
        <v>23465895</v>
      </c>
      <c r="AX4" s="5">
        <v>45080490</v>
      </c>
      <c r="AY4" s="5">
        <v>110275189</v>
      </c>
      <c r="AZ4" s="5">
        <v>611999697</v>
      </c>
      <c r="BA4" s="5">
        <v>139243084</v>
      </c>
      <c r="BB4" s="5">
        <v>2734191</v>
      </c>
      <c r="BC4" s="5">
        <v>392650</v>
      </c>
      <c r="BD4" s="5">
        <v>216749</v>
      </c>
      <c r="BE4" s="5">
        <v>233421</v>
      </c>
      <c r="BF4" s="5">
        <v>3614587</v>
      </c>
      <c r="BG4" s="5">
        <v>2156721</v>
      </c>
      <c r="BH4" s="5">
        <v>2350613</v>
      </c>
      <c r="BI4" s="5">
        <v>6026422</v>
      </c>
      <c r="BJ4" s="5">
        <v>3499293</v>
      </c>
      <c r="BK4" s="5">
        <v>6202271</v>
      </c>
      <c r="BL4" s="5">
        <v>71970652</v>
      </c>
      <c r="BM4" s="5">
        <v>76879523</v>
      </c>
      <c r="BN4" s="5">
        <v>4471806</v>
      </c>
      <c r="BO4" s="5">
        <v>21128579</v>
      </c>
      <c r="BP4" s="5">
        <v>7723350</v>
      </c>
      <c r="BQ4" s="5">
        <v>4993635</v>
      </c>
      <c r="BR4" s="5">
        <v>2912401</v>
      </c>
      <c r="BS4" s="5">
        <v>5895666</v>
      </c>
    </row>
    <row r="5" spans="1:71" ht="16.5" x14ac:dyDescent="0.25">
      <c r="A5" s="1" t="s">
        <v>40</v>
      </c>
      <c r="B5" s="5">
        <v>15260425</v>
      </c>
      <c r="C5" s="5">
        <v>21585922</v>
      </c>
      <c r="D5" s="5">
        <v>160172814</v>
      </c>
      <c r="E5" s="5">
        <v>139144509</v>
      </c>
      <c r="F5" s="5">
        <v>2492571</v>
      </c>
      <c r="G5" s="5">
        <v>4091302</v>
      </c>
      <c r="H5" s="5">
        <v>0</v>
      </c>
      <c r="I5" s="5">
        <v>0</v>
      </c>
      <c r="J5" s="5">
        <v>7827397</v>
      </c>
      <c r="K5" s="5">
        <v>10502478</v>
      </c>
      <c r="L5" s="5">
        <v>77375</v>
      </c>
      <c r="M5" s="5">
        <v>95292</v>
      </c>
      <c r="N5" s="5">
        <v>4072779</v>
      </c>
      <c r="O5" s="5">
        <v>6828341</v>
      </c>
      <c r="P5" s="5">
        <v>1803958</v>
      </c>
      <c r="Q5" s="5">
        <v>2661891</v>
      </c>
      <c r="R5" s="5">
        <v>176626935</v>
      </c>
      <c r="S5" s="5">
        <v>223668941</v>
      </c>
      <c r="T5" s="5">
        <v>17322630</v>
      </c>
      <c r="U5" s="5">
        <v>21137484</v>
      </c>
      <c r="V5" s="5">
        <v>19750255</v>
      </c>
      <c r="W5" s="5">
        <v>31201341</v>
      </c>
      <c r="X5" s="5">
        <v>11123410</v>
      </c>
      <c r="Y5" s="5">
        <v>14878549</v>
      </c>
      <c r="Z5" s="5">
        <v>9611245</v>
      </c>
      <c r="AA5" s="5">
        <v>14769040</v>
      </c>
      <c r="AB5" s="5">
        <v>163647736</v>
      </c>
      <c r="AC5" s="5">
        <v>221207874</v>
      </c>
      <c r="AD5" s="5">
        <v>5113223</v>
      </c>
      <c r="AE5" s="5">
        <v>5399419</v>
      </c>
      <c r="AF5" s="5">
        <v>29348161</v>
      </c>
      <c r="AG5" s="5">
        <v>30611372</v>
      </c>
      <c r="AH5" s="5">
        <v>3796626</v>
      </c>
      <c r="AI5" s="5">
        <v>5749330</v>
      </c>
      <c r="AJ5" s="5">
        <v>26985280</v>
      </c>
      <c r="AK5" s="5">
        <v>56152731</v>
      </c>
      <c r="AL5" s="5">
        <v>3288134</v>
      </c>
      <c r="AM5" s="5">
        <v>2867370</v>
      </c>
      <c r="AN5" s="5">
        <v>25378092</v>
      </c>
      <c r="AO5" s="5">
        <v>18125403</v>
      </c>
      <c r="AP5" s="5">
        <v>360122</v>
      </c>
      <c r="AQ5" s="5">
        <v>596708</v>
      </c>
      <c r="AR5" s="5">
        <v>29375843</v>
      </c>
      <c r="AS5" s="5">
        <v>59569637</v>
      </c>
      <c r="AT5" s="5">
        <v>20179768</v>
      </c>
      <c r="AU5" s="5">
        <v>32382099</v>
      </c>
      <c r="AV5" s="5">
        <v>36117191</v>
      </c>
      <c r="AW5" s="5">
        <v>30982495</v>
      </c>
      <c r="AX5" s="5">
        <v>102674359</v>
      </c>
      <c r="AY5" s="5">
        <v>168031004</v>
      </c>
      <c r="AZ5" s="5">
        <v>303598725</v>
      </c>
      <c r="BA5" s="5">
        <v>312861994</v>
      </c>
      <c r="BB5" s="5">
        <v>16661883</v>
      </c>
      <c r="BC5" s="5">
        <v>12412478</v>
      </c>
      <c r="BD5" s="5">
        <v>432737</v>
      </c>
      <c r="BE5" s="5">
        <v>691846</v>
      </c>
      <c r="BF5" s="5">
        <v>3556344</v>
      </c>
      <c r="BG5" s="5">
        <v>4298145</v>
      </c>
      <c r="BH5" s="5">
        <v>128978636</v>
      </c>
      <c r="BI5" s="5">
        <v>146731320</v>
      </c>
      <c r="BJ5" s="5">
        <v>184343236</v>
      </c>
      <c r="BK5" s="5">
        <v>177939195</v>
      </c>
      <c r="BL5" s="5">
        <v>90015170</v>
      </c>
      <c r="BM5" s="5">
        <v>161097826</v>
      </c>
      <c r="BN5" s="5">
        <v>26183075</v>
      </c>
      <c r="BO5" s="5">
        <v>16152530</v>
      </c>
      <c r="BP5" s="5">
        <v>16088578</v>
      </c>
      <c r="BQ5" s="5">
        <v>8840927</v>
      </c>
      <c r="BR5" s="5">
        <v>8369027</v>
      </c>
      <c r="BS5" s="5">
        <v>34472669</v>
      </c>
    </row>
    <row r="6" spans="1:71" ht="16.5" x14ac:dyDescent="0.25">
      <c r="A6" s="1" t="s">
        <v>41</v>
      </c>
      <c r="B6" s="5">
        <v>1266042</v>
      </c>
      <c r="C6" s="5">
        <v>1201596</v>
      </c>
      <c r="D6" s="5">
        <v>7466491</v>
      </c>
      <c r="E6" s="5">
        <v>8031458</v>
      </c>
      <c r="F6" s="5"/>
      <c r="G6" s="5"/>
      <c r="H6" s="5">
        <v>120689</v>
      </c>
      <c r="I6" s="5">
        <v>125129</v>
      </c>
      <c r="J6" s="5">
        <v>774356</v>
      </c>
      <c r="K6" s="5">
        <v>1573809</v>
      </c>
      <c r="L6" s="5">
        <v>3033</v>
      </c>
      <c r="M6" s="5">
        <v>3442</v>
      </c>
      <c r="N6" s="5">
        <v>562809</v>
      </c>
      <c r="O6" s="5">
        <v>684686</v>
      </c>
      <c r="P6" s="5">
        <v>235536</v>
      </c>
      <c r="Q6" s="5">
        <v>301059</v>
      </c>
      <c r="R6" s="5">
        <v>670567</v>
      </c>
      <c r="S6" s="5">
        <v>47344215</v>
      </c>
      <c r="T6" s="5"/>
      <c r="U6" s="5"/>
      <c r="V6" s="5">
        <v>4968136</v>
      </c>
      <c r="W6" s="5">
        <v>7816320</v>
      </c>
      <c r="X6" s="5">
        <v>469596</v>
      </c>
      <c r="Y6" s="5">
        <v>641071</v>
      </c>
      <c r="Z6" s="5">
        <v>761824</v>
      </c>
      <c r="AA6" s="5">
        <v>1662471</v>
      </c>
      <c r="AB6" s="5">
        <v>3383685</v>
      </c>
      <c r="AC6" s="5"/>
      <c r="AD6" s="5"/>
      <c r="AE6" s="5"/>
      <c r="AF6" s="5">
        <v>3023991</v>
      </c>
      <c r="AG6" s="5">
        <v>3193735</v>
      </c>
      <c r="AH6" s="5">
        <v>971971</v>
      </c>
      <c r="AI6" s="5">
        <v>853463</v>
      </c>
      <c r="AJ6" s="5">
        <v>2780042</v>
      </c>
      <c r="AK6" s="5">
        <v>3177883</v>
      </c>
      <c r="AL6" s="5">
        <v>528079</v>
      </c>
      <c r="AM6" s="5">
        <v>718252</v>
      </c>
      <c r="AN6" s="5"/>
      <c r="AO6" s="5"/>
      <c r="AP6" s="5">
        <v>121115</v>
      </c>
      <c r="AQ6" s="5">
        <v>203796</v>
      </c>
      <c r="AR6" s="5">
        <v>7796757</v>
      </c>
      <c r="AS6" s="5">
        <v>17104207</v>
      </c>
      <c r="AT6" s="5">
        <v>6133302</v>
      </c>
      <c r="AU6" s="5">
        <v>4371392</v>
      </c>
      <c r="AV6" s="5">
        <v>1135090</v>
      </c>
      <c r="AW6" s="5">
        <v>2779876</v>
      </c>
      <c r="AX6" s="5">
        <v>9914740</v>
      </c>
      <c r="AY6" s="5">
        <v>19271049</v>
      </c>
      <c r="AZ6" s="5">
        <v>17758529</v>
      </c>
      <c r="BA6" s="5">
        <v>9161253</v>
      </c>
      <c r="BB6" s="5">
        <v>4986593</v>
      </c>
      <c r="BC6" s="5">
        <v>5270421</v>
      </c>
      <c r="BD6" s="5"/>
      <c r="BE6" s="5"/>
      <c r="BF6" s="5"/>
      <c r="BG6" s="5"/>
      <c r="BH6" s="5"/>
      <c r="BI6" s="5"/>
      <c r="BJ6" s="5">
        <v>267725</v>
      </c>
      <c r="BK6" s="5">
        <v>230485</v>
      </c>
      <c r="BL6" s="5">
        <v>2881781</v>
      </c>
      <c r="BM6" s="5">
        <v>19088578</v>
      </c>
      <c r="BN6" s="5">
        <v>5774956</v>
      </c>
      <c r="BO6" s="5">
        <v>4901311</v>
      </c>
      <c r="BP6" s="5">
        <v>5958894</v>
      </c>
      <c r="BQ6" s="5">
        <v>5779190</v>
      </c>
      <c r="BR6" s="5">
        <v>3591516</v>
      </c>
      <c r="BS6" s="5">
        <v>2717217</v>
      </c>
    </row>
    <row r="7" spans="1:71" ht="16.5" x14ac:dyDescent="0.25">
      <c r="A7" s="1" t="s">
        <v>42</v>
      </c>
      <c r="B7" s="5"/>
      <c r="C7" s="5"/>
      <c r="D7" s="5">
        <v>616514</v>
      </c>
      <c r="E7" s="5">
        <v>108912</v>
      </c>
      <c r="F7" s="5"/>
      <c r="G7" s="5"/>
      <c r="H7" s="5">
        <v>0</v>
      </c>
      <c r="I7" s="5">
        <v>0</v>
      </c>
      <c r="J7" s="5">
        <v>966000</v>
      </c>
      <c r="K7" s="5"/>
      <c r="L7" s="5"/>
      <c r="M7" s="5"/>
      <c r="N7" s="5"/>
      <c r="O7" s="5"/>
      <c r="P7" s="5">
        <v>0</v>
      </c>
      <c r="Q7" s="5">
        <v>0</v>
      </c>
      <c r="R7" s="5">
        <v>2813457</v>
      </c>
      <c r="S7" s="5">
        <v>2836986</v>
      </c>
      <c r="T7" s="5"/>
      <c r="U7" s="5"/>
      <c r="V7" s="5"/>
      <c r="W7" s="5"/>
      <c r="X7" s="5">
        <v>28500</v>
      </c>
      <c r="Y7" s="5">
        <v>1170655</v>
      </c>
      <c r="Z7" s="5"/>
      <c r="AA7" s="5"/>
      <c r="AB7" s="5">
        <v>111917</v>
      </c>
      <c r="AC7" s="5">
        <v>270304</v>
      </c>
      <c r="AD7" s="5"/>
      <c r="AE7" s="5"/>
      <c r="AF7" s="5">
        <v>2332377</v>
      </c>
      <c r="AG7" s="5">
        <v>556922</v>
      </c>
      <c r="AH7" s="5"/>
      <c r="AI7" s="5"/>
      <c r="AJ7" s="5">
        <v>6386775</v>
      </c>
      <c r="AK7" s="5">
        <v>6958628</v>
      </c>
      <c r="AL7" s="5">
        <v>0</v>
      </c>
      <c r="AM7" s="5">
        <v>0</v>
      </c>
      <c r="AN7" s="5">
        <v>7788</v>
      </c>
      <c r="AO7" s="5">
        <v>10315</v>
      </c>
      <c r="AP7" s="5">
        <v>77357</v>
      </c>
      <c r="AQ7" s="5">
        <v>106138</v>
      </c>
      <c r="AR7" s="5">
        <v>1243609</v>
      </c>
      <c r="AS7" s="5">
        <v>932315</v>
      </c>
      <c r="AT7" s="5">
        <v>1340511</v>
      </c>
      <c r="AU7" s="5">
        <v>767181</v>
      </c>
      <c r="AV7" s="5"/>
      <c r="AW7" s="5"/>
      <c r="AX7" s="5">
        <v>800766</v>
      </c>
      <c r="AY7" s="5">
        <v>0</v>
      </c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>
        <v>7189144</v>
      </c>
      <c r="BM7" s="5">
        <v>33583091</v>
      </c>
      <c r="BN7" s="5"/>
      <c r="BO7" s="5">
        <v>9278</v>
      </c>
      <c r="BP7" s="5"/>
      <c r="BQ7" s="5"/>
      <c r="BR7" s="5">
        <v>0</v>
      </c>
      <c r="BS7" s="5">
        <v>0</v>
      </c>
    </row>
    <row r="8" spans="1:71" ht="16.5" x14ac:dyDescent="0.25">
      <c r="A8" s="1" t="s">
        <v>43</v>
      </c>
      <c r="B8" s="5">
        <v>17046</v>
      </c>
      <c r="C8" s="5">
        <v>16103</v>
      </c>
      <c r="D8" s="5">
        <v>542478</v>
      </c>
      <c r="E8" s="5">
        <v>193290</v>
      </c>
      <c r="F8" s="5">
        <v>24512</v>
      </c>
      <c r="G8" s="5">
        <v>58903</v>
      </c>
      <c r="H8" s="5">
        <v>0</v>
      </c>
      <c r="I8" s="5">
        <v>0</v>
      </c>
      <c r="J8" s="5">
        <v>749558</v>
      </c>
      <c r="K8" s="5">
        <v>971471</v>
      </c>
      <c r="L8" s="5">
        <v>7616</v>
      </c>
      <c r="M8" s="5">
        <v>15552</v>
      </c>
      <c r="N8" s="5">
        <v>891399</v>
      </c>
      <c r="O8" s="5">
        <v>1374</v>
      </c>
      <c r="P8" s="5">
        <v>52921</v>
      </c>
      <c r="Q8" s="5">
        <v>79851</v>
      </c>
      <c r="R8" s="5"/>
      <c r="S8" s="5"/>
      <c r="T8" s="5">
        <v>132842</v>
      </c>
      <c r="U8" s="5">
        <v>134934</v>
      </c>
      <c r="V8" s="5">
        <v>358394</v>
      </c>
      <c r="W8" s="5">
        <v>249540</v>
      </c>
      <c r="X8" s="5"/>
      <c r="Y8" s="5"/>
      <c r="Z8" s="5"/>
      <c r="AA8" s="5"/>
      <c r="AB8" s="5"/>
      <c r="AC8" s="5"/>
      <c r="AD8" s="5">
        <v>30937</v>
      </c>
      <c r="AE8" s="5">
        <v>32942</v>
      </c>
      <c r="AF8" s="5"/>
      <c r="AG8" s="5"/>
      <c r="AH8" s="5"/>
      <c r="AI8" s="5"/>
      <c r="AJ8" s="5"/>
      <c r="AK8" s="5"/>
      <c r="AL8" s="5">
        <v>265548</v>
      </c>
      <c r="AM8" s="5">
        <v>494193</v>
      </c>
      <c r="AN8" s="5"/>
      <c r="AO8" s="5"/>
      <c r="AP8" s="5"/>
      <c r="AQ8" s="5"/>
      <c r="AR8" s="5"/>
      <c r="AS8" s="5"/>
      <c r="AT8" s="5"/>
      <c r="AU8" s="5"/>
      <c r="AV8" s="5">
        <v>436068</v>
      </c>
      <c r="AW8" s="5">
        <v>706870</v>
      </c>
      <c r="AX8" s="5">
        <v>254664</v>
      </c>
      <c r="AY8" s="5">
        <v>594438</v>
      </c>
      <c r="AZ8" s="5"/>
      <c r="BA8" s="5"/>
      <c r="BB8" s="5"/>
      <c r="BC8" s="5">
        <v>261</v>
      </c>
      <c r="BD8" s="5"/>
      <c r="BE8" s="5"/>
      <c r="BF8" s="5"/>
      <c r="BG8" s="5"/>
      <c r="BH8" s="5">
        <v>3179471</v>
      </c>
      <c r="BI8" s="5"/>
      <c r="BJ8" s="5">
        <v>259254</v>
      </c>
      <c r="BK8" s="5">
        <v>256578</v>
      </c>
      <c r="BL8" s="5"/>
      <c r="BM8" s="5"/>
      <c r="BN8" s="5"/>
      <c r="BO8" s="5"/>
      <c r="BP8" s="5">
        <v>186109</v>
      </c>
      <c r="BQ8" s="5">
        <v>118024</v>
      </c>
      <c r="BR8" s="5">
        <v>37370</v>
      </c>
      <c r="BS8" s="5">
        <v>4161620</v>
      </c>
    </row>
    <row r="9" spans="1:71" ht="16.5" x14ac:dyDescent="0.25">
      <c r="A9" s="1" t="s">
        <v>44</v>
      </c>
      <c r="B9" s="5"/>
      <c r="C9" s="5"/>
      <c r="D9" s="5"/>
      <c r="E9" s="5"/>
      <c r="F9" s="5"/>
      <c r="G9" s="5"/>
      <c r="H9" s="5">
        <v>0</v>
      </c>
      <c r="I9" s="5">
        <v>0</v>
      </c>
      <c r="J9" s="5"/>
      <c r="K9" s="5"/>
      <c r="L9" s="5"/>
      <c r="M9" s="5"/>
      <c r="N9" s="5"/>
      <c r="O9" s="5"/>
      <c r="P9" s="5"/>
      <c r="Q9" s="5">
        <v>0</v>
      </c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>
        <v>1343121</v>
      </c>
      <c r="AI9" s="5">
        <v>1572059</v>
      </c>
      <c r="AJ9" s="5"/>
      <c r="AK9" s="5"/>
      <c r="AL9" s="5">
        <v>0</v>
      </c>
      <c r="AM9" s="5">
        <v>0</v>
      </c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>
        <v>0</v>
      </c>
      <c r="BS9" s="5">
        <v>0</v>
      </c>
    </row>
    <row r="10" spans="1:71" ht="16.5" x14ac:dyDescent="0.25">
      <c r="A10" s="1" t="s">
        <v>45</v>
      </c>
      <c r="B10" s="6">
        <f>SUM(B3:B9)</f>
        <v>25417831</v>
      </c>
      <c r="C10" s="6">
        <f>SUM(C3:C9)</f>
        <v>33173455</v>
      </c>
      <c r="D10" s="6">
        <f t="shared" ref="D10:BO10" si="0">SUM(D3:D9)</f>
        <v>207301488</v>
      </c>
      <c r="E10" s="6">
        <f t="shared" si="0"/>
        <v>174521449</v>
      </c>
      <c r="F10" s="6">
        <f t="shared" si="0"/>
        <v>8633097</v>
      </c>
      <c r="G10" s="6">
        <f t="shared" si="0"/>
        <v>9035041</v>
      </c>
      <c r="H10" s="6">
        <f t="shared" si="0"/>
        <v>172012</v>
      </c>
      <c r="I10" s="6">
        <f t="shared" si="0"/>
        <v>140862</v>
      </c>
      <c r="J10" s="6">
        <f t="shared" si="0"/>
        <v>19974189</v>
      </c>
      <c r="K10" s="6">
        <f t="shared" si="0"/>
        <v>27729623</v>
      </c>
      <c r="L10" s="6">
        <f t="shared" si="0"/>
        <v>117430</v>
      </c>
      <c r="M10" s="6">
        <f t="shared" si="0"/>
        <v>161689</v>
      </c>
      <c r="N10" s="6">
        <f t="shared" si="0"/>
        <v>10672526</v>
      </c>
      <c r="O10" s="6">
        <f t="shared" si="0"/>
        <v>12788934</v>
      </c>
      <c r="P10" s="6">
        <f t="shared" si="0"/>
        <v>4132343</v>
      </c>
      <c r="Q10" s="6">
        <f t="shared" si="0"/>
        <v>4523691</v>
      </c>
      <c r="R10" s="6">
        <f t="shared" si="0"/>
        <v>296717640</v>
      </c>
      <c r="S10" s="6">
        <f t="shared" si="0"/>
        <v>472214499</v>
      </c>
      <c r="T10" s="6">
        <f t="shared" si="0"/>
        <v>49130615</v>
      </c>
      <c r="U10" s="6">
        <f t="shared" si="0"/>
        <v>50527559</v>
      </c>
      <c r="V10" s="6">
        <f t="shared" si="0"/>
        <v>30739932</v>
      </c>
      <c r="W10" s="6">
        <f t="shared" si="0"/>
        <v>54175789</v>
      </c>
      <c r="X10" s="6">
        <f t="shared" si="0"/>
        <v>20230097</v>
      </c>
      <c r="Y10" s="6">
        <f t="shared" si="0"/>
        <v>27286326</v>
      </c>
      <c r="Z10" s="6">
        <f t="shared" si="0"/>
        <v>20649066</v>
      </c>
      <c r="AA10" s="6">
        <f t="shared" si="0"/>
        <v>23353897</v>
      </c>
      <c r="AB10" s="6">
        <f t="shared" si="0"/>
        <v>243260506</v>
      </c>
      <c r="AC10" s="6">
        <f t="shared" si="0"/>
        <v>326118477</v>
      </c>
      <c r="AD10" s="6">
        <f t="shared" si="0"/>
        <v>17438789</v>
      </c>
      <c r="AE10" s="6">
        <f t="shared" si="0"/>
        <v>17731412</v>
      </c>
      <c r="AF10" s="6">
        <f t="shared" si="0"/>
        <v>55730690</v>
      </c>
      <c r="AG10" s="6">
        <f t="shared" si="0"/>
        <v>71440683</v>
      </c>
      <c r="AH10" s="6">
        <f t="shared" si="0"/>
        <v>10365928</v>
      </c>
      <c r="AI10" s="6">
        <f t="shared" si="0"/>
        <v>15260685</v>
      </c>
      <c r="AJ10" s="6">
        <f t="shared" si="0"/>
        <v>68442605</v>
      </c>
      <c r="AK10" s="6">
        <f t="shared" si="0"/>
        <v>97919568</v>
      </c>
      <c r="AL10" s="6">
        <f t="shared" si="0"/>
        <v>9883484</v>
      </c>
      <c r="AM10" s="6">
        <f t="shared" si="0"/>
        <v>8421119</v>
      </c>
      <c r="AN10" s="6">
        <f t="shared" si="0"/>
        <v>84659110</v>
      </c>
      <c r="AO10" s="6">
        <f t="shared" si="0"/>
        <v>69218715</v>
      </c>
      <c r="AP10" s="6">
        <f t="shared" si="0"/>
        <v>861360</v>
      </c>
      <c r="AQ10" s="6">
        <f t="shared" si="0"/>
        <v>1236359</v>
      </c>
      <c r="AR10" s="6">
        <f t="shared" si="0"/>
        <v>76158183</v>
      </c>
      <c r="AS10" s="6">
        <f t="shared" si="0"/>
        <v>115761709</v>
      </c>
      <c r="AT10" s="6">
        <f t="shared" si="0"/>
        <v>68977974</v>
      </c>
      <c r="AU10" s="6">
        <f t="shared" si="0"/>
        <v>57600693</v>
      </c>
      <c r="AV10" s="6">
        <f t="shared" si="0"/>
        <v>166992240</v>
      </c>
      <c r="AW10" s="6">
        <f t="shared" si="0"/>
        <v>109054922</v>
      </c>
      <c r="AX10" s="6">
        <f t="shared" si="0"/>
        <v>243210925</v>
      </c>
      <c r="AY10" s="6">
        <f t="shared" si="0"/>
        <v>312996986</v>
      </c>
      <c r="AZ10" s="6">
        <f t="shared" si="0"/>
        <v>955560383</v>
      </c>
      <c r="BA10" s="6">
        <f t="shared" si="0"/>
        <v>517138964</v>
      </c>
      <c r="BB10" s="6">
        <f t="shared" si="0"/>
        <v>26825703</v>
      </c>
      <c r="BC10" s="6">
        <f t="shared" si="0"/>
        <v>18447441</v>
      </c>
      <c r="BD10" s="6">
        <f t="shared" si="0"/>
        <v>852051</v>
      </c>
      <c r="BE10" s="6">
        <f t="shared" si="0"/>
        <v>1120425</v>
      </c>
      <c r="BF10" s="6">
        <f t="shared" si="0"/>
        <v>7653593</v>
      </c>
      <c r="BG10" s="6">
        <f t="shared" si="0"/>
        <v>8788382</v>
      </c>
      <c r="BH10" s="6">
        <f t="shared" si="0"/>
        <v>336999461</v>
      </c>
      <c r="BI10" s="6">
        <f t="shared" si="0"/>
        <v>301219335</v>
      </c>
      <c r="BJ10" s="6">
        <f t="shared" si="0"/>
        <v>306667064</v>
      </c>
      <c r="BK10" s="6">
        <f t="shared" si="0"/>
        <v>279949771</v>
      </c>
      <c r="BL10" s="6">
        <f t="shared" si="0"/>
        <v>181191838</v>
      </c>
      <c r="BM10" s="6">
        <f t="shared" si="0"/>
        <v>292007573</v>
      </c>
      <c r="BN10" s="6">
        <f t="shared" si="0"/>
        <v>39249249</v>
      </c>
      <c r="BO10" s="6">
        <f t="shared" si="0"/>
        <v>43930539</v>
      </c>
      <c r="BP10" s="6">
        <f t="shared" ref="BP10:BS10" si="1">SUM(BP3:BP9)</f>
        <v>35151610</v>
      </c>
      <c r="BQ10" s="6">
        <f t="shared" si="1"/>
        <v>25628201</v>
      </c>
      <c r="BR10" s="6">
        <f t="shared" si="1"/>
        <v>43454352</v>
      </c>
      <c r="BS10" s="6">
        <f t="shared" si="1"/>
        <v>59163759</v>
      </c>
    </row>
    <row r="11" spans="1:71" ht="16.5" x14ac:dyDescent="0.25">
      <c r="A11" s="1" t="s">
        <v>46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>
        <v>0</v>
      </c>
      <c r="Q11" s="5">
        <v>0</v>
      </c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>
        <v>0</v>
      </c>
      <c r="AM11" s="5">
        <v>0</v>
      </c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>
        <v>300000</v>
      </c>
      <c r="BL11" s="5"/>
      <c r="BM11" s="5"/>
      <c r="BN11" s="5"/>
      <c r="BO11" s="5"/>
      <c r="BP11" s="5"/>
      <c r="BQ11" s="5"/>
      <c r="BR11" s="5">
        <v>0</v>
      </c>
      <c r="BS11" s="5"/>
    </row>
    <row r="12" spans="1:71" ht="16.5" x14ac:dyDescent="0.25">
      <c r="A12" s="7" t="s">
        <v>47</v>
      </c>
      <c r="B12" s="6">
        <f>SUM(B10:B11)</f>
        <v>25417831</v>
      </c>
      <c r="C12" s="6">
        <f t="shared" ref="C12:BK12" si="2">SUM(C10:C11)</f>
        <v>33173455</v>
      </c>
      <c r="D12" s="6">
        <f t="shared" si="2"/>
        <v>207301488</v>
      </c>
      <c r="E12" s="6">
        <f t="shared" si="2"/>
        <v>174521449</v>
      </c>
      <c r="F12" s="6">
        <f t="shared" si="2"/>
        <v>8633097</v>
      </c>
      <c r="G12" s="6">
        <f t="shared" si="2"/>
        <v>9035041</v>
      </c>
      <c r="H12" s="6">
        <f t="shared" si="2"/>
        <v>172012</v>
      </c>
      <c r="I12" s="6">
        <f t="shared" si="2"/>
        <v>140862</v>
      </c>
      <c r="J12" s="6">
        <f t="shared" si="2"/>
        <v>19974189</v>
      </c>
      <c r="K12" s="6">
        <f t="shared" si="2"/>
        <v>27729623</v>
      </c>
      <c r="L12" s="6">
        <f t="shared" si="2"/>
        <v>117430</v>
      </c>
      <c r="M12" s="6">
        <f t="shared" si="2"/>
        <v>161689</v>
      </c>
      <c r="N12" s="6">
        <f t="shared" si="2"/>
        <v>10672526</v>
      </c>
      <c r="O12" s="6">
        <f t="shared" si="2"/>
        <v>12788934</v>
      </c>
      <c r="P12" s="6">
        <f t="shared" si="2"/>
        <v>4132343</v>
      </c>
      <c r="Q12" s="6">
        <f t="shared" si="2"/>
        <v>4523691</v>
      </c>
      <c r="R12" s="6">
        <f t="shared" si="2"/>
        <v>296717640</v>
      </c>
      <c r="S12" s="6">
        <f t="shared" si="2"/>
        <v>472214499</v>
      </c>
      <c r="T12" s="6">
        <f t="shared" si="2"/>
        <v>49130615</v>
      </c>
      <c r="U12" s="6">
        <f t="shared" si="2"/>
        <v>50527559</v>
      </c>
      <c r="V12" s="6">
        <f t="shared" si="2"/>
        <v>30739932</v>
      </c>
      <c r="W12" s="6">
        <f t="shared" si="2"/>
        <v>54175789</v>
      </c>
      <c r="X12" s="6">
        <f t="shared" si="2"/>
        <v>20230097</v>
      </c>
      <c r="Y12" s="6">
        <f t="shared" si="2"/>
        <v>27286326</v>
      </c>
      <c r="Z12" s="6">
        <f t="shared" si="2"/>
        <v>20649066</v>
      </c>
      <c r="AA12" s="6">
        <f t="shared" si="2"/>
        <v>23353897</v>
      </c>
      <c r="AB12" s="6">
        <f t="shared" si="2"/>
        <v>243260506</v>
      </c>
      <c r="AC12" s="6">
        <f t="shared" si="2"/>
        <v>326118477</v>
      </c>
      <c r="AD12" s="6">
        <f t="shared" si="2"/>
        <v>17438789</v>
      </c>
      <c r="AE12" s="6">
        <f t="shared" si="2"/>
        <v>17731412</v>
      </c>
      <c r="AF12" s="6">
        <f t="shared" si="2"/>
        <v>55730690</v>
      </c>
      <c r="AG12" s="6">
        <f t="shared" si="2"/>
        <v>71440683</v>
      </c>
      <c r="AH12" s="6">
        <f t="shared" si="2"/>
        <v>10365928</v>
      </c>
      <c r="AI12" s="6">
        <f t="shared" si="2"/>
        <v>15260685</v>
      </c>
      <c r="AJ12" s="6">
        <f t="shared" si="2"/>
        <v>68442605</v>
      </c>
      <c r="AK12" s="6">
        <f t="shared" si="2"/>
        <v>97919568</v>
      </c>
      <c r="AL12" s="6">
        <f t="shared" si="2"/>
        <v>9883484</v>
      </c>
      <c r="AM12" s="6">
        <f t="shared" si="2"/>
        <v>8421119</v>
      </c>
      <c r="AN12" s="6">
        <f t="shared" si="2"/>
        <v>84659110</v>
      </c>
      <c r="AO12" s="6">
        <f t="shared" si="2"/>
        <v>69218715</v>
      </c>
      <c r="AP12" s="6">
        <f t="shared" si="2"/>
        <v>861360</v>
      </c>
      <c r="AQ12" s="6">
        <f t="shared" si="2"/>
        <v>1236359</v>
      </c>
      <c r="AR12" s="6">
        <f t="shared" si="2"/>
        <v>76158183</v>
      </c>
      <c r="AS12" s="6">
        <f t="shared" si="2"/>
        <v>115761709</v>
      </c>
      <c r="AT12" s="6">
        <f t="shared" si="2"/>
        <v>68977974</v>
      </c>
      <c r="AU12" s="6">
        <f t="shared" si="2"/>
        <v>57600693</v>
      </c>
      <c r="AV12" s="6">
        <f t="shared" si="2"/>
        <v>166992240</v>
      </c>
      <c r="AW12" s="6">
        <f t="shared" si="2"/>
        <v>109054922</v>
      </c>
      <c r="AX12" s="6">
        <f t="shared" si="2"/>
        <v>243210925</v>
      </c>
      <c r="AY12" s="6">
        <f t="shared" si="2"/>
        <v>312996986</v>
      </c>
      <c r="AZ12" s="6">
        <f t="shared" si="2"/>
        <v>955560383</v>
      </c>
      <c r="BA12" s="6">
        <f t="shared" si="2"/>
        <v>517138964</v>
      </c>
      <c r="BB12" s="6">
        <f t="shared" si="2"/>
        <v>26825703</v>
      </c>
      <c r="BC12" s="6">
        <f t="shared" si="2"/>
        <v>18447441</v>
      </c>
      <c r="BD12" s="6">
        <f t="shared" si="2"/>
        <v>852051</v>
      </c>
      <c r="BE12" s="6">
        <f t="shared" si="2"/>
        <v>1120425</v>
      </c>
      <c r="BF12" s="6">
        <f t="shared" si="2"/>
        <v>7653593</v>
      </c>
      <c r="BG12" s="6">
        <f t="shared" si="2"/>
        <v>8788382</v>
      </c>
      <c r="BH12" s="6">
        <f t="shared" si="2"/>
        <v>336999461</v>
      </c>
      <c r="BI12" s="6">
        <f t="shared" si="2"/>
        <v>301219335</v>
      </c>
      <c r="BJ12" s="6">
        <f t="shared" si="2"/>
        <v>306667064</v>
      </c>
      <c r="BK12" s="6">
        <f t="shared" si="2"/>
        <v>280249771</v>
      </c>
      <c r="BL12" s="6">
        <f>SUM(BL10:BL11)</f>
        <v>181191838</v>
      </c>
      <c r="BM12" s="6">
        <f t="shared" ref="BM12:BS12" si="3">SUM(BM10:BM11)</f>
        <v>292007573</v>
      </c>
      <c r="BN12" s="6">
        <f t="shared" si="3"/>
        <v>39249249</v>
      </c>
      <c r="BO12" s="6">
        <f t="shared" si="3"/>
        <v>43930539</v>
      </c>
      <c r="BP12" s="6">
        <f t="shared" si="3"/>
        <v>35151610</v>
      </c>
      <c r="BQ12" s="6">
        <f t="shared" si="3"/>
        <v>25628201</v>
      </c>
      <c r="BR12" s="6">
        <f t="shared" si="3"/>
        <v>43454352</v>
      </c>
      <c r="BS12" s="6">
        <f t="shared" si="3"/>
        <v>59163759</v>
      </c>
    </row>
    <row r="13" spans="1:71" ht="16.5" x14ac:dyDescent="0.25">
      <c r="A13" s="1" t="s">
        <v>48</v>
      </c>
      <c r="B13" s="5">
        <v>3790968</v>
      </c>
      <c r="C13" s="5">
        <v>4026363</v>
      </c>
      <c r="D13" s="5">
        <v>76924694</v>
      </c>
      <c r="E13" s="5">
        <v>76594656</v>
      </c>
      <c r="F13" s="5"/>
      <c r="G13" s="5"/>
      <c r="H13" s="5">
        <v>0</v>
      </c>
      <c r="I13" s="5">
        <v>0</v>
      </c>
      <c r="J13" s="5"/>
      <c r="K13" s="5"/>
      <c r="L13" s="5">
        <v>57105</v>
      </c>
      <c r="M13" s="5">
        <v>51053</v>
      </c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>
        <v>3094447</v>
      </c>
      <c r="Z13" s="5"/>
      <c r="AA13" s="5"/>
      <c r="AB13" s="5">
        <v>35150736</v>
      </c>
      <c r="AC13" s="5">
        <v>31566486</v>
      </c>
      <c r="AD13" s="5"/>
      <c r="AE13" s="5"/>
      <c r="AF13" s="5">
        <v>130530</v>
      </c>
      <c r="AG13" s="5">
        <v>81784</v>
      </c>
      <c r="AH13" s="5"/>
      <c r="AI13" s="5"/>
      <c r="AJ13" s="5"/>
      <c r="AK13" s="5"/>
      <c r="AL13" s="5">
        <v>0</v>
      </c>
      <c r="AM13" s="5">
        <v>0</v>
      </c>
      <c r="AN13" s="5"/>
      <c r="AO13" s="5"/>
      <c r="AP13" s="5">
        <v>23323775</v>
      </c>
      <c r="AQ13" s="5">
        <v>23323775</v>
      </c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>
        <v>0</v>
      </c>
      <c r="BS13" s="5">
        <v>0</v>
      </c>
    </row>
    <row r="14" spans="1:71" ht="16.5" x14ac:dyDescent="0.25">
      <c r="A14" s="1" t="s">
        <v>49</v>
      </c>
      <c r="B14" s="5">
        <v>1241403</v>
      </c>
      <c r="C14" s="5">
        <v>640069</v>
      </c>
      <c r="D14" s="5">
        <v>54217495</v>
      </c>
      <c r="E14" s="5">
        <v>58542265</v>
      </c>
      <c r="F14" s="5">
        <v>3165709</v>
      </c>
      <c r="G14" s="5">
        <v>4533811</v>
      </c>
      <c r="H14" s="5">
        <v>108077</v>
      </c>
      <c r="I14" s="5">
        <v>132024</v>
      </c>
      <c r="J14" s="5">
        <v>1162585</v>
      </c>
      <c r="K14" s="5">
        <v>1363396</v>
      </c>
      <c r="L14" s="5">
        <v>8048</v>
      </c>
      <c r="M14" s="5">
        <v>9566</v>
      </c>
      <c r="N14" s="5">
        <v>280118</v>
      </c>
      <c r="O14" s="5">
        <v>363301</v>
      </c>
      <c r="P14" s="5">
        <v>30169830</v>
      </c>
      <c r="Q14" s="5">
        <v>30396881</v>
      </c>
      <c r="R14" s="5">
        <v>18984980</v>
      </c>
      <c r="S14" s="5">
        <v>28283031</v>
      </c>
      <c r="T14" s="5">
        <v>743443</v>
      </c>
      <c r="U14" s="5">
        <v>909814</v>
      </c>
      <c r="V14" s="5">
        <v>16361256</v>
      </c>
      <c r="W14" s="5">
        <v>8166013</v>
      </c>
      <c r="X14" s="5">
        <v>17180567</v>
      </c>
      <c r="Y14" s="5">
        <v>12203023</v>
      </c>
      <c r="Z14" s="5">
        <v>9525387</v>
      </c>
      <c r="AA14" s="5">
        <v>10815550</v>
      </c>
      <c r="AB14" s="5">
        <v>225579427</v>
      </c>
      <c r="AC14" s="5">
        <v>221046798</v>
      </c>
      <c r="AD14" s="5">
        <v>113120</v>
      </c>
      <c r="AE14" s="5">
        <v>150710</v>
      </c>
      <c r="AF14" s="5">
        <v>1110639</v>
      </c>
      <c r="AG14" s="5">
        <v>967338</v>
      </c>
      <c r="AH14" s="5">
        <v>3304114</v>
      </c>
      <c r="AI14" s="5">
        <v>3419357</v>
      </c>
      <c r="AJ14" s="5">
        <v>40347116</v>
      </c>
      <c r="AK14" s="5">
        <v>42363200</v>
      </c>
      <c r="AL14" s="5">
        <v>4983030</v>
      </c>
      <c r="AM14" s="5">
        <v>5495546</v>
      </c>
      <c r="AN14" s="5">
        <v>2001916</v>
      </c>
      <c r="AO14" s="5">
        <v>2447126</v>
      </c>
      <c r="AP14" s="5">
        <v>236825</v>
      </c>
      <c r="AQ14" s="5">
        <v>382926</v>
      </c>
      <c r="AR14" s="5">
        <v>3894311</v>
      </c>
      <c r="AS14" s="5">
        <v>24152106</v>
      </c>
      <c r="AT14" s="5">
        <v>3983093</v>
      </c>
      <c r="AU14" s="5">
        <v>12690485</v>
      </c>
      <c r="AV14" s="5">
        <v>3398852</v>
      </c>
      <c r="AW14" s="5">
        <v>4990697</v>
      </c>
      <c r="AX14" s="5">
        <v>97009323</v>
      </c>
      <c r="AY14" s="5">
        <v>74827767</v>
      </c>
      <c r="AZ14" s="5">
        <v>3905401</v>
      </c>
      <c r="BA14" s="5">
        <v>2919637</v>
      </c>
      <c r="BB14" s="5">
        <v>640883</v>
      </c>
      <c r="BC14" s="5">
        <v>1133039</v>
      </c>
      <c r="BD14" s="5">
        <v>9243</v>
      </c>
      <c r="BE14" s="5">
        <v>35545</v>
      </c>
      <c r="BF14" s="5">
        <v>173819</v>
      </c>
      <c r="BG14" s="5">
        <v>997161</v>
      </c>
      <c r="BH14" s="5">
        <v>15362598</v>
      </c>
      <c r="BI14" s="5">
        <v>16499983</v>
      </c>
      <c r="BJ14" s="5">
        <v>5943186</v>
      </c>
      <c r="BK14" s="5">
        <v>7913361</v>
      </c>
      <c r="BL14" s="5">
        <v>2902149</v>
      </c>
      <c r="BM14" s="5">
        <v>3983444</v>
      </c>
      <c r="BN14" s="5">
        <v>1910970</v>
      </c>
      <c r="BO14" s="5">
        <v>2493547</v>
      </c>
      <c r="BP14" s="5">
        <v>8051242</v>
      </c>
      <c r="BQ14" s="5">
        <v>10514877</v>
      </c>
      <c r="BR14" s="5">
        <v>263882</v>
      </c>
      <c r="BS14" s="5">
        <v>1465615</v>
      </c>
    </row>
    <row r="15" spans="1:71" ht="16.5" x14ac:dyDescent="0.25">
      <c r="A15" s="1" t="s">
        <v>50</v>
      </c>
      <c r="B15" s="5"/>
      <c r="C15" s="5"/>
      <c r="D15" s="5"/>
      <c r="E15" s="5"/>
      <c r="F15" s="5"/>
      <c r="G15" s="5"/>
      <c r="H15" s="5">
        <v>0</v>
      </c>
      <c r="I15" s="5">
        <v>0</v>
      </c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>
        <v>0</v>
      </c>
      <c r="AM15" s="5">
        <v>0</v>
      </c>
      <c r="AN15" s="5"/>
      <c r="AO15" s="5"/>
      <c r="AP15" s="5">
        <v>0</v>
      </c>
      <c r="AQ15" s="5">
        <v>0</v>
      </c>
      <c r="AR15" s="5"/>
      <c r="AS15" s="5"/>
      <c r="AT15" s="5"/>
      <c r="AU15" s="5"/>
      <c r="AV15" s="5"/>
      <c r="AW15" s="5"/>
      <c r="AX15" s="5">
        <v>54644</v>
      </c>
      <c r="AY15" s="5">
        <v>54644</v>
      </c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>
        <v>0</v>
      </c>
      <c r="BS15" s="5">
        <v>0</v>
      </c>
    </row>
    <row r="16" spans="1:71" ht="16.5" x14ac:dyDescent="0.25">
      <c r="A16" s="1" t="s">
        <v>51</v>
      </c>
      <c r="B16" s="5"/>
      <c r="C16" s="5"/>
      <c r="D16" s="5">
        <v>649339</v>
      </c>
      <c r="E16" s="5">
        <v>772636</v>
      </c>
      <c r="F16" s="5"/>
      <c r="G16" s="5"/>
      <c r="H16" s="5">
        <v>0</v>
      </c>
      <c r="I16" s="5">
        <v>0</v>
      </c>
      <c r="J16" s="5">
        <v>326135</v>
      </c>
      <c r="K16" s="5">
        <v>367187</v>
      </c>
      <c r="L16" s="5">
        <v>1197</v>
      </c>
      <c r="M16" s="5">
        <v>1881</v>
      </c>
      <c r="N16" s="5"/>
      <c r="O16" s="5">
        <v>10605</v>
      </c>
      <c r="P16" s="5"/>
      <c r="Q16" s="5"/>
      <c r="R16" s="5">
        <v>170145</v>
      </c>
      <c r="S16" s="5">
        <v>297617</v>
      </c>
      <c r="T16" s="5"/>
      <c r="U16" s="5"/>
      <c r="V16" s="5"/>
      <c r="W16" s="5"/>
      <c r="X16" s="5"/>
      <c r="Y16" s="5"/>
      <c r="Z16" s="5"/>
      <c r="AA16" s="5"/>
      <c r="AB16" s="5">
        <v>98436</v>
      </c>
      <c r="AC16" s="5">
        <v>80825</v>
      </c>
      <c r="AD16" s="5"/>
      <c r="AE16" s="5"/>
      <c r="AF16" s="5"/>
      <c r="AG16" s="5"/>
      <c r="AH16" s="5">
        <v>33226</v>
      </c>
      <c r="AI16" s="5">
        <v>46096</v>
      </c>
      <c r="AJ16" s="5">
        <v>15449935</v>
      </c>
      <c r="AK16" s="5">
        <v>16719429</v>
      </c>
      <c r="AL16" s="5">
        <v>82736</v>
      </c>
      <c r="AM16" s="5">
        <v>92133</v>
      </c>
      <c r="AN16" s="5"/>
      <c r="AO16" s="5"/>
      <c r="AP16" s="5">
        <v>0</v>
      </c>
      <c r="AQ16" s="5">
        <v>0</v>
      </c>
      <c r="AR16" s="5">
        <v>11987409</v>
      </c>
      <c r="AS16" s="5">
        <v>11987409</v>
      </c>
      <c r="AT16" s="5">
        <v>72404</v>
      </c>
      <c r="AU16" s="5">
        <v>43038</v>
      </c>
      <c r="AV16" s="5"/>
      <c r="AW16" s="5"/>
      <c r="AX16" s="5">
        <v>6959498</v>
      </c>
      <c r="AY16" s="5">
        <v>8628656</v>
      </c>
      <c r="AZ16" s="5">
        <v>4628990</v>
      </c>
      <c r="BA16" s="5">
        <v>5386935</v>
      </c>
      <c r="BB16" s="5"/>
      <c r="BC16" s="5"/>
      <c r="BD16" s="5"/>
      <c r="BE16" s="5"/>
      <c r="BF16" s="5"/>
      <c r="BG16" s="5"/>
      <c r="BH16" s="5"/>
      <c r="BI16" s="5"/>
      <c r="BJ16" s="5">
        <v>940322</v>
      </c>
      <c r="BK16" s="5">
        <v>185577</v>
      </c>
      <c r="BL16" s="5">
        <v>68175214</v>
      </c>
      <c r="BM16" s="5">
        <v>92201552</v>
      </c>
      <c r="BN16" s="5">
        <v>40995</v>
      </c>
      <c r="BO16" s="5">
        <v>22965</v>
      </c>
      <c r="BP16" s="5"/>
      <c r="BQ16" s="5"/>
      <c r="BR16" s="5">
        <v>0</v>
      </c>
      <c r="BS16" s="5">
        <v>0</v>
      </c>
    </row>
    <row r="17" spans="1:71" ht="16.5" x14ac:dyDescent="0.25">
      <c r="A17" s="1" t="s">
        <v>52</v>
      </c>
      <c r="B17" s="5"/>
      <c r="C17" s="5"/>
      <c r="D17" s="5"/>
      <c r="E17" s="5"/>
      <c r="F17" s="5"/>
      <c r="G17" s="5"/>
      <c r="H17" s="5">
        <v>0</v>
      </c>
      <c r="I17" s="5">
        <v>0</v>
      </c>
      <c r="J17" s="5">
        <v>2885027</v>
      </c>
      <c r="K17" s="5">
        <v>2997668</v>
      </c>
      <c r="L17" s="5"/>
      <c r="M17" s="5"/>
      <c r="N17" s="5">
        <v>8233785</v>
      </c>
      <c r="O17" s="5">
        <v>8748953</v>
      </c>
      <c r="P17" s="5">
        <v>1739111</v>
      </c>
      <c r="Q17" s="5">
        <v>466142</v>
      </c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>
        <v>652490</v>
      </c>
      <c r="AI17" s="5">
        <v>0</v>
      </c>
      <c r="AJ17" s="5">
        <v>1576131</v>
      </c>
      <c r="AK17" s="5">
        <v>1576131</v>
      </c>
      <c r="AL17" s="5">
        <v>0</v>
      </c>
      <c r="AM17" s="5">
        <v>0</v>
      </c>
      <c r="AN17" s="5"/>
      <c r="AO17" s="5"/>
      <c r="AP17" s="5">
        <v>0</v>
      </c>
      <c r="AQ17" s="5">
        <v>0</v>
      </c>
      <c r="AR17" s="5"/>
      <c r="AS17" s="5"/>
      <c r="AT17" s="5"/>
      <c r="AU17" s="5"/>
      <c r="AV17" s="5"/>
      <c r="AW17" s="5">
        <v>1471958</v>
      </c>
      <c r="AX17" s="5"/>
      <c r="AY17" s="5"/>
      <c r="AZ17" s="5">
        <v>1998933</v>
      </c>
      <c r="BA17" s="5">
        <v>322809</v>
      </c>
      <c r="BB17" s="5"/>
      <c r="BC17" s="5"/>
      <c r="BD17" s="5"/>
      <c r="BE17" s="5"/>
      <c r="BF17" s="5"/>
      <c r="BG17" s="5"/>
      <c r="BH17" s="5">
        <v>300122</v>
      </c>
      <c r="BI17" s="5">
        <v>608691</v>
      </c>
      <c r="BJ17" s="5"/>
      <c r="BK17" s="5"/>
      <c r="BL17" s="5">
        <v>37037222</v>
      </c>
      <c r="BM17" s="5">
        <v>37235038</v>
      </c>
      <c r="BN17" s="5"/>
      <c r="BO17" s="5"/>
      <c r="BP17" s="5">
        <v>4084375</v>
      </c>
      <c r="BQ17" s="5">
        <v>7194881</v>
      </c>
      <c r="BR17" s="5">
        <v>0</v>
      </c>
      <c r="BS17" s="5">
        <v>0</v>
      </c>
    </row>
    <row r="18" spans="1:71" ht="16.5" x14ac:dyDescent="0.25">
      <c r="A18" s="1" t="s">
        <v>53</v>
      </c>
      <c r="B18" s="5"/>
      <c r="C18" s="5"/>
      <c r="D18" s="5"/>
      <c r="E18" s="5"/>
      <c r="F18" s="5"/>
      <c r="G18" s="5"/>
      <c r="H18" s="5">
        <v>0</v>
      </c>
      <c r="I18" s="5">
        <v>0</v>
      </c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>
        <v>0</v>
      </c>
      <c r="AM18" s="5">
        <v>0</v>
      </c>
      <c r="AN18" s="5">
        <v>12653461</v>
      </c>
      <c r="AO18" s="5">
        <v>14086162</v>
      </c>
      <c r="AP18" s="5">
        <v>0</v>
      </c>
      <c r="AQ18" s="5">
        <v>0</v>
      </c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>
        <v>0</v>
      </c>
      <c r="BS18" s="5">
        <v>0</v>
      </c>
    </row>
    <row r="19" spans="1:71" ht="16.5" x14ac:dyDescent="0.25">
      <c r="A19" s="1" t="s">
        <v>54</v>
      </c>
      <c r="B19" s="5">
        <v>521782</v>
      </c>
      <c r="C19" s="5">
        <v>468956</v>
      </c>
      <c r="D19" s="5"/>
      <c r="E19" s="5"/>
      <c r="F19" s="5">
        <v>1408245</v>
      </c>
      <c r="G19" s="5">
        <v>967283</v>
      </c>
      <c r="H19" s="5">
        <v>0</v>
      </c>
      <c r="I19" s="5">
        <v>0</v>
      </c>
      <c r="J19" s="5">
        <v>650406</v>
      </c>
      <c r="K19" s="5">
        <v>29496</v>
      </c>
      <c r="L19" s="5">
        <v>285</v>
      </c>
      <c r="M19" s="5">
        <v>206</v>
      </c>
      <c r="N19" s="5">
        <v>245619</v>
      </c>
      <c r="O19" s="5">
        <v>23424</v>
      </c>
      <c r="P19" s="5">
        <v>417028</v>
      </c>
      <c r="Q19" s="5">
        <v>49255</v>
      </c>
      <c r="R19" s="5">
        <v>9687103</v>
      </c>
      <c r="S19" s="5">
        <v>13418950</v>
      </c>
      <c r="T19" s="5">
        <v>7745021</v>
      </c>
      <c r="U19" s="5">
        <v>7348670</v>
      </c>
      <c r="V19" s="5">
        <v>118751</v>
      </c>
      <c r="W19" s="5"/>
      <c r="X19" s="5">
        <v>148306</v>
      </c>
      <c r="Y19" s="5">
        <v>106365</v>
      </c>
      <c r="Z19" s="5">
        <v>370123</v>
      </c>
      <c r="AA19" s="5">
        <v>160380</v>
      </c>
      <c r="AB19" s="5"/>
      <c r="AC19" s="5"/>
      <c r="AD19" s="5">
        <v>1257992</v>
      </c>
      <c r="AE19" s="5">
        <v>1240944</v>
      </c>
      <c r="AF19" s="5"/>
      <c r="AG19" s="5"/>
      <c r="AH19" s="5"/>
      <c r="AI19" s="5"/>
      <c r="AJ19" s="5">
        <v>3968037</v>
      </c>
      <c r="AK19" s="5">
        <v>722537</v>
      </c>
      <c r="AL19" s="5">
        <v>1494</v>
      </c>
      <c r="AM19" s="5">
        <v>1976790</v>
      </c>
      <c r="AN19" s="5">
        <v>13034788</v>
      </c>
      <c r="AO19" s="5">
        <v>13034788</v>
      </c>
      <c r="AP19" s="5">
        <v>1299645</v>
      </c>
      <c r="AQ19" s="5">
        <v>1940630</v>
      </c>
      <c r="AR19" s="5">
        <v>3911693</v>
      </c>
      <c r="AS19" s="5">
        <v>3730679</v>
      </c>
      <c r="AT19" s="5">
        <v>324954</v>
      </c>
      <c r="AU19" s="5">
        <v>885752</v>
      </c>
      <c r="AV19" s="5">
        <v>6875854</v>
      </c>
      <c r="AW19" s="5">
        <v>5890844</v>
      </c>
      <c r="AX19" s="5"/>
      <c r="AY19" s="5"/>
      <c r="AZ19" s="5"/>
      <c r="BA19" s="5">
        <v>453186</v>
      </c>
      <c r="BB19" s="5">
        <v>55523</v>
      </c>
      <c r="BC19" s="5">
        <v>25274</v>
      </c>
      <c r="BD19" s="5">
        <v>7510</v>
      </c>
      <c r="BE19" s="5">
        <v>9371</v>
      </c>
      <c r="BF19" s="5"/>
      <c r="BG19" s="5"/>
      <c r="BH19" s="5">
        <v>2483141</v>
      </c>
      <c r="BI19" s="5">
        <v>3384472</v>
      </c>
      <c r="BJ19" s="5">
        <v>36110944</v>
      </c>
      <c r="BK19" s="5">
        <v>24977752</v>
      </c>
      <c r="BL19" s="5">
        <v>26689662</v>
      </c>
      <c r="BM19" s="5">
        <v>23421366</v>
      </c>
      <c r="BN19" s="5">
        <v>1296817</v>
      </c>
      <c r="BO19" s="5">
        <v>1198563</v>
      </c>
      <c r="BP19" s="5">
        <v>4759257</v>
      </c>
      <c r="BQ19" s="5">
        <v>2678759</v>
      </c>
      <c r="BR19" s="5">
        <v>0</v>
      </c>
      <c r="BS19" s="5">
        <v>8915849</v>
      </c>
    </row>
    <row r="20" spans="1:71" ht="16.5" x14ac:dyDescent="0.25">
      <c r="A20" s="1" t="s">
        <v>55</v>
      </c>
      <c r="B20" s="5"/>
      <c r="C20" s="5"/>
      <c r="D20" s="5"/>
      <c r="E20" s="5"/>
      <c r="F20" s="5"/>
      <c r="G20" s="5"/>
      <c r="H20" s="5">
        <v>0</v>
      </c>
      <c r="I20" s="5">
        <v>0</v>
      </c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>
        <v>18764</v>
      </c>
      <c r="AA20" s="5">
        <v>2969</v>
      </c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>
        <v>0</v>
      </c>
      <c r="AM20" s="5">
        <v>0</v>
      </c>
      <c r="AN20" s="5"/>
      <c r="AO20" s="5"/>
      <c r="AP20" s="5">
        <v>0</v>
      </c>
      <c r="AQ20" s="5">
        <v>0</v>
      </c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>
        <v>0</v>
      </c>
      <c r="BS20" s="5">
        <v>0</v>
      </c>
    </row>
    <row r="21" spans="1:71" ht="16.5" x14ac:dyDescent="0.25">
      <c r="A21" s="1" t="s">
        <v>56</v>
      </c>
      <c r="B21" s="5"/>
      <c r="C21" s="5"/>
      <c r="D21" s="5"/>
      <c r="E21" s="5"/>
      <c r="F21" s="5"/>
      <c r="G21" s="5"/>
      <c r="H21" s="5">
        <v>48532</v>
      </c>
      <c r="I21" s="5">
        <v>3140</v>
      </c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>
        <v>766071</v>
      </c>
      <c r="W21" s="5">
        <v>723243</v>
      </c>
      <c r="X21" s="5"/>
      <c r="Y21" s="5"/>
      <c r="Z21" s="5"/>
      <c r="AA21" s="5"/>
      <c r="AB21" s="5">
        <v>15352242</v>
      </c>
      <c r="AC21" s="5">
        <v>14173444</v>
      </c>
      <c r="AD21" s="5"/>
      <c r="AE21" s="5"/>
      <c r="AF21" s="5"/>
      <c r="AG21" s="5"/>
      <c r="AH21" s="5"/>
      <c r="AI21" s="5"/>
      <c r="AJ21" s="5"/>
      <c r="AK21" s="5"/>
      <c r="AL21" s="5">
        <v>0</v>
      </c>
      <c r="AM21" s="5">
        <v>0</v>
      </c>
      <c r="AN21" s="5"/>
      <c r="AO21" s="5"/>
      <c r="AP21" s="5">
        <v>0</v>
      </c>
      <c r="AQ21" s="5">
        <v>0</v>
      </c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>
        <v>0</v>
      </c>
      <c r="BS21" s="5">
        <v>0</v>
      </c>
    </row>
    <row r="22" spans="1:71" ht="16.5" x14ac:dyDescent="0.25">
      <c r="A22" s="1" t="s">
        <v>57</v>
      </c>
      <c r="B22" s="5"/>
      <c r="C22" s="5"/>
      <c r="D22" s="5">
        <v>4413117</v>
      </c>
      <c r="E22" s="5">
        <v>3242567</v>
      </c>
      <c r="F22" s="5"/>
      <c r="G22" s="5"/>
      <c r="H22" s="5">
        <v>0</v>
      </c>
      <c r="I22" s="5">
        <v>0</v>
      </c>
      <c r="J22" s="5">
        <v>1042656</v>
      </c>
      <c r="K22" s="5"/>
      <c r="L22" s="5">
        <v>5253</v>
      </c>
      <c r="M22" s="5">
        <v>4808</v>
      </c>
      <c r="N22" s="5"/>
      <c r="O22" s="5"/>
      <c r="P22" s="5"/>
      <c r="Q22" s="5"/>
      <c r="R22" s="5">
        <v>15406097</v>
      </c>
      <c r="S22" s="5">
        <v>56255</v>
      </c>
      <c r="T22" s="5"/>
      <c r="U22" s="5"/>
      <c r="V22" s="5">
        <v>24000</v>
      </c>
      <c r="W22" s="5">
        <v>7680362</v>
      </c>
      <c r="X22" s="5"/>
      <c r="Y22" s="5"/>
      <c r="Z22" s="5"/>
      <c r="AA22" s="5"/>
      <c r="AB22" s="5"/>
      <c r="AC22" s="5"/>
      <c r="AD22" s="5"/>
      <c r="AE22" s="5"/>
      <c r="AF22" s="5">
        <v>40447</v>
      </c>
      <c r="AG22" s="5">
        <v>40447</v>
      </c>
      <c r="AH22" s="5"/>
      <c r="AI22" s="5"/>
      <c r="AJ22" s="5"/>
      <c r="AK22" s="5"/>
      <c r="AL22" s="5">
        <v>0</v>
      </c>
      <c r="AM22" s="5">
        <v>0</v>
      </c>
      <c r="AN22" s="5"/>
      <c r="AO22" s="5"/>
      <c r="AP22" s="5">
        <v>26490</v>
      </c>
      <c r="AQ22" s="5">
        <v>33205</v>
      </c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>
        <v>150645</v>
      </c>
      <c r="BQ22" s="5">
        <v>217193</v>
      </c>
      <c r="BR22" s="5">
        <v>0</v>
      </c>
      <c r="BS22" s="5">
        <v>0</v>
      </c>
    </row>
    <row r="23" spans="1:71" ht="16.5" x14ac:dyDescent="0.25">
      <c r="A23" s="7" t="s">
        <v>58</v>
      </c>
      <c r="B23" s="6">
        <f>SUM(B13:B22)</f>
        <v>5554153</v>
      </c>
      <c r="C23" s="6">
        <f>SUM(C13:C22)</f>
        <v>5135388</v>
      </c>
      <c r="D23" s="6">
        <f t="shared" ref="D23:BO23" si="4">SUM(D13:D22)</f>
        <v>136204645</v>
      </c>
      <c r="E23" s="6">
        <f t="shared" si="4"/>
        <v>139152124</v>
      </c>
      <c r="F23" s="6">
        <f t="shared" si="4"/>
        <v>4573954</v>
      </c>
      <c r="G23" s="6">
        <f t="shared" si="4"/>
        <v>5501094</v>
      </c>
      <c r="H23" s="6">
        <f t="shared" si="4"/>
        <v>156609</v>
      </c>
      <c r="I23" s="6">
        <f t="shared" si="4"/>
        <v>135164</v>
      </c>
      <c r="J23" s="6">
        <f t="shared" si="4"/>
        <v>6066809</v>
      </c>
      <c r="K23" s="6">
        <f t="shared" si="4"/>
        <v>4757747</v>
      </c>
      <c r="L23" s="6">
        <f t="shared" si="4"/>
        <v>71888</v>
      </c>
      <c r="M23" s="6">
        <f t="shared" si="4"/>
        <v>67514</v>
      </c>
      <c r="N23" s="6">
        <f t="shared" si="4"/>
        <v>8759522</v>
      </c>
      <c r="O23" s="6">
        <f t="shared" si="4"/>
        <v>9146283</v>
      </c>
      <c r="P23" s="6">
        <f t="shared" si="4"/>
        <v>32325969</v>
      </c>
      <c r="Q23" s="6">
        <f t="shared" si="4"/>
        <v>30912278</v>
      </c>
      <c r="R23" s="6">
        <f t="shared" si="4"/>
        <v>44248325</v>
      </c>
      <c r="S23" s="6">
        <f t="shared" si="4"/>
        <v>42055853</v>
      </c>
      <c r="T23" s="6">
        <f t="shared" si="4"/>
        <v>8488464</v>
      </c>
      <c r="U23" s="6">
        <f t="shared" si="4"/>
        <v>8258484</v>
      </c>
      <c r="V23" s="6">
        <f t="shared" si="4"/>
        <v>17270078</v>
      </c>
      <c r="W23" s="6">
        <f t="shared" si="4"/>
        <v>16569618</v>
      </c>
      <c r="X23" s="6">
        <f t="shared" si="4"/>
        <v>17328873</v>
      </c>
      <c r="Y23" s="6">
        <f t="shared" si="4"/>
        <v>15403835</v>
      </c>
      <c r="Z23" s="6">
        <f t="shared" si="4"/>
        <v>9914274</v>
      </c>
      <c r="AA23" s="6">
        <f t="shared" si="4"/>
        <v>10978899</v>
      </c>
      <c r="AB23" s="6">
        <f t="shared" si="4"/>
        <v>276180841</v>
      </c>
      <c r="AC23" s="6">
        <f t="shared" si="4"/>
        <v>266867553</v>
      </c>
      <c r="AD23" s="6">
        <f t="shared" si="4"/>
        <v>1371112</v>
      </c>
      <c r="AE23" s="6">
        <f t="shared" si="4"/>
        <v>1391654</v>
      </c>
      <c r="AF23" s="6">
        <f t="shared" si="4"/>
        <v>1281616</v>
      </c>
      <c r="AG23" s="6">
        <f t="shared" si="4"/>
        <v>1089569</v>
      </c>
      <c r="AH23" s="6">
        <f t="shared" si="4"/>
        <v>3989830</v>
      </c>
      <c r="AI23" s="6">
        <f t="shared" si="4"/>
        <v>3465453</v>
      </c>
      <c r="AJ23" s="6">
        <f t="shared" si="4"/>
        <v>61341219</v>
      </c>
      <c r="AK23" s="6">
        <f t="shared" si="4"/>
        <v>61381297</v>
      </c>
      <c r="AL23" s="6">
        <f t="shared" si="4"/>
        <v>5067260</v>
      </c>
      <c r="AM23" s="6">
        <f t="shared" si="4"/>
        <v>7564469</v>
      </c>
      <c r="AN23" s="6">
        <f t="shared" si="4"/>
        <v>27690165</v>
      </c>
      <c r="AO23" s="6">
        <f t="shared" si="4"/>
        <v>29568076</v>
      </c>
      <c r="AP23" s="6">
        <f t="shared" si="4"/>
        <v>24886735</v>
      </c>
      <c r="AQ23" s="6">
        <f t="shared" si="4"/>
        <v>25680536</v>
      </c>
      <c r="AR23" s="6">
        <f t="shared" si="4"/>
        <v>19793413</v>
      </c>
      <c r="AS23" s="6">
        <f t="shared" si="4"/>
        <v>39870194</v>
      </c>
      <c r="AT23" s="6">
        <f t="shared" si="4"/>
        <v>4380451</v>
      </c>
      <c r="AU23" s="6">
        <f t="shared" si="4"/>
        <v>13619275</v>
      </c>
      <c r="AV23" s="6">
        <f t="shared" si="4"/>
        <v>10274706</v>
      </c>
      <c r="AW23" s="6">
        <f t="shared" si="4"/>
        <v>12353499</v>
      </c>
      <c r="AX23" s="6">
        <f t="shared" si="4"/>
        <v>104023465</v>
      </c>
      <c r="AY23" s="6">
        <f t="shared" si="4"/>
        <v>83511067</v>
      </c>
      <c r="AZ23" s="6">
        <f t="shared" si="4"/>
        <v>10533324</v>
      </c>
      <c r="BA23" s="6">
        <f t="shared" si="4"/>
        <v>9082567</v>
      </c>
      <c r="BB23" s="6">
        <f t="shared" si="4"/>
        <v>696406</v>
      </c>
      <c r="BC23" s="6">
        <f t="shared" si="4"/>
        <v>1158313</v>
      </c>
      <c r="BD23" s="6">
        <f t="shared" si="4"/>
        <v>16753</v>
      </c>
      <c r="BE23" s="6">
        <f t="shared" si="4"/>
        <v>44916</v>
      </c>
      <c r="BF23" s="6">
        <f t="shared" si="4"/>
        <v>173819</v>
      </c>
      <c r="BG23" s="6">
        <f t="shared" si="4"/>
        <v>997161</v>
      </c>
      <c r="BH23" s="6">
        <f t="shared" si="4"/>
        <v>18145861</v>
      </c>
      <c r="BI23" s="6">
        <f t="shared" si="4"/>
        <v>20493146</v>
      </c>
      <c r="BJ23" s="6">
        <f t="shared" si="4"/>
        <v>42994452</v>
      </c>
      <c r="BK23" s="6">
        <f t="shared" si="4"/>
        <v>33076690</v>
      </c>
      <c r="BL23" s="6">
        <f t="shared" si="4"/>
        <v>134804247</v>
      </c>
      <c r="BM23" s="6">
        <f t="shared" si="4"/>
        <v>156841400</v>
      </c>
      <c r="BN23" s="6">
        <f t="shared" si="4"/>
        <v>3248782</v>
      </c>
      <c r="BO23" s="6">
        <f t="shared" si="4"/>
        <v>3715075</v>
      </c>
      <c r="BP23" s="6">
        <f t="shared" ref="BP23:BS23" si="5">SUM(BP13:BP22)</f>
        <v>17045519</v>
      </c>
      <c r="BQ23" s="6">
        <f t="shared" si="5"/>
        <v>20605710</v>
      </c>
      <c r="BR23" s="6">
        <f t="shared" si="5"/>
        <v>263882</v>
      </c>
      <c r="BS23" s="6">
        <f t="shared" si="5"/>
        <v>10381464</v>
      </c>
    </row>
    <row r="24" spans="1:71" ht="16.5" x14ac:dyDescent="0.25">
      <c r="A24" s="7" t="s">
        <v>59</v>
      </c>
      <c r="B24" s="6">
        <f>+B12+B23</f>
        <v>30971984</v>
      </c>
      <c r="C24" s="6">
        <f t="shared" ref="C24:BN24" si="6">+C12+C23</f>
        <v>38308843</v>
      </c>
      <c r="D24" s="6">
        <f t="shared" si="6"/>
        <v>343506133</v>
      </c>
      <c r="E24" s="6">
        <f t="shared" si="6"/>
        <v>313673573</v>
      </c>
      <c r="F24" s="6">
        <f t="shared" si="6"/>
        <v>13207051</v>
      </c>
      <c r="G24" s="6">
        <f t="shared" si="6"/>
        <v>14536135</v>
      </c>
      <c r="H24" s="6">
        <f t="shared" si="6"/>
        <v>328621</v>
      </c>
      <c r="I24" s="6">
        <f t="shared" si="6"/>
        <v>276026</v>
      </c>
      <c r="J24" s="6">
        <f t="shared" si="6"/>
        <v>26040998</v>
      </c>
      <c r="K24" s="6">
        <f t="shared" si="6"/>
        <v>32487370</v>
      </c>
      <c r="L24" s="6">
        <f t="shared" si="6"/>
        <v>189318</v>
      </c>
      <c r="M24" s="6">
        <f t="shared" si="6"/>
        <v>229203</v>
      </c>
      <c r="N24" s="6">
        <f t="shared" si="6"/>
        <v>19432048</v>
      </c>
      <c r="O24" s="6">
        <f t="shared" si="6"/>
        <v>21935217</v>
      </c>
      <c r="P24" s="6">
        <f t="shared" si="6"/>
        <v>36458312</v>
      </c>
      <c r="Q24" s="6">
        <f t="shared" si="6"/>
        <v>35435969</v>
      </c>
      <c r="R24" s="6">
        <f t="shared" si="6"/>
        <v>340965965</v>
      </c>
      <c r="S24" s="6">
        <f t="shared" si="6"/>
        <v>514270352</v>
      </c>
      <c r="T24" s="6">
        <f t="shared" si="6"/>
        <v>57619079</v>
      </c>
      <c r="U24" s="6">
        <f t="shared" si="6"/>
        <v>58786043</v>
      </c>
      <c r="V24" s="6">
        <f t="shared" si="6"/>
        <v>48010010</v>
      </c>
      <c r="W24" s="6">
        <f t="shared" si="6"/>
        <v>70745407</v>
      </c>
      <c r="X24" s="6">
        <f t="shared" si="6"/>
        <v>37558970</v>
      </c>
      <c r="Y24" s="6">
        <f t="shared" si="6"/>
        <v>42690161</v>
      </c>
      <c r="Z24" s="6">
        <f t="shared" si="6"/>
        <v>30563340</v>
      </c>
      <c r="AA24" s="6">
        <f t="shared" si="6"/>
        <v>34332796</v>
      </c>
      <c r="AB24" s="6">
        <f t="shared" si="6"/>
        <v>519441347</v>
      </c>
      <c r="AC24" s="6">
        <f t="shared" si="6"/>
        <v>592986030</v>
      </c>
      <c r="AD24" s="6">
        <f t="shared" si="6"/>
        <v>18809901</v>
      </c>
      <c r="AE24" s="6">
        <f t="shared" si="6"/>
        <v>19123066</v>
      </c>
      <c r="AF24" s="6">
        <f t="shared" si="6"/>
        <v>57012306</v>
      </c>
      <c r="AG24" s="6">
        <f t="shared" si="6"/>
        <v>72530252</v>
      </c>
      <c r="AH24" s="6">
        <f t="shared" si="6"/>
        <v>14355758</v>
      </c>
      <c r="AI24" s="6">
        <f t="shared" si="6"/>
        <v>18726138</v>
      </c>
      <c r="AJ24" s="6">
        <f t="shared" si="6"/>
        <v>129783824</v>
      </c>
      <c r="AK24" s="6">
        <f t="shared" si="6"/>
        <v>159300865</v>
      </c>
      <c r="AL24" s="6">
        <f t="shared" si="6"/>
        <v>14950744</v>
      </c>
      <c r="AM24" s="6">
        <f t="shared" si="6"/>
        <v>15985588</v>
      </c>
      <c r="AN24" s="6">
        <f t="shared" si="6"/>
        <v>112349275</v>
      </c>
      <c r="AO24" s="6">
        <f t="shared" si="6"/>
        <v>98786791</v>
      </c>
      <c r="AP24" s="6">
        <f t="shared" si="6"/>
        <v>25748095</v>
      </c>
      <c r="AQ24" s="6">
        <f t="shared" si="6"/>
        <v>26916895</v>
      </c>
      <c r="AR24" s="6">
        <f t="shared" si="6"/>
        <v>95951596</v>
      </c>
      <c r="AS24" s="6">
        <f t="shared" si="6"/>
        <v>155631903</v>
      </c>
      <c r="AT24" s="6">
        <f t="shared" si="6"/>
        <v>73358425</v>
      </c>
      <c r="AU24" s="6">
        <f t="shared" si="6"/>
        <v>71219968</v>
      </c>
      <c r="AV24" s="6">
        <f t="shared" si="6"/>
        <v>177266946</v>
      </c>
      <c r="AW24" s="6">
        <f t="shared" si="6"/>
        <v>121408421</v>
      </c>
      <c r="AX24" s="6">
        <f t="shared" si="6"/>
        <v>347234390</v>
      </c>
      <c r="AY24" s="6">
        <f t="shared" si="6"/>
        <v>396508053</v>
      </c>
      <c r="AZ24" s="6">
        <f t="shared" si="6"/>
        <v>966093707</v>
      </c>
      <c r="BA24" s="6">
        <f t="shared" si="6"/>
        <v>526221531</v>
      </c>
      <c r="BB24" s="6">
        <f t="shared" si="6"/>
        <v>27522109</v>
      </c>
      <c r="BC24" s="6">
        <f t="shared" si="6"/>
        <v>19605754</v>
      </c>
      <c r="BD24" s="6">
        <f t="shared" si="6"/>
        <v>868804</v>
      </c>
      <c r="BE24" s="6">
        <f t="shared" si="6"/>
        <v>1165341</v>
      </c>
      <c r="BF24" s="6">
        <f t="shared" si="6"/>
        <v>7827412</v>
      </c>
      <c r="BG24" s="6">
        <f t="shared" si="6"/>
        <v>9785543</v>
      </c>
      <c r="BH24" s="6">
        <f t="shared" si="6"/>
        <v>355145322</v>
      </c>
      <c r="BI24" s="6">
        <f t="shared" si="6"/>
        <v>321712481</v>
      </c>
      <c r="BJ24" s="6">
        <f t="shared" si="6"/>
        <v>349661516</v>
      </c>
      <c r="BK24" s="6">
        <f t="shared" si="6"/>
        <v>313326461</v>
      </c>
      <c r="BL24" s="6">
        <f t="shared" si="6"/>
        <v>315996085</v>
      </c>
      <c r="BM24" s="6">
        <f t="shared" si="6"/>
        <v>448848973</v>
      </c>
      <c r="BN24" s="6">
        <f t="shared" si="6"/>
        <v>42498031</v>
      </c>
      <c r="BO24" s="6">
        <f t="shared" ref="BO24:BS24" si="7">+BO12+BO23</f>
        <v>47645614</v>
      </c>
      <c r="BP24" s="6">
        <f t="shared" si="7"/>
        <v>52197129</v>
      </c>
      <c r="BQ24" s="6">
        <f t="shared" si="7"/>
        <v>46233911</v>
      </c>
      <c r="BR24" s="6">
        <f t="shared" si="7"/>
        <v>43718234</v>
      </c>
      <c r="BS24" s="6">
        <f t="shared" si="7"/>
        <v>69545223</v>
      </c>
    </row>
    <row r="25" spans="1:71" ht="16.5" x14ac:dyDescent="0.25">
      <c r="A25" s="1" t="s">
        <v>60</v>
      </c>
      <c r="B25" s="5">
        <v>466792</v>
      </c>
      <c r="C25" s="5">
        <v>593578</v>
      </c>
      <c r="D25" s="5">
        <v>1686289</v>
      </c>
      <c r="E25" s="5">
        <v>2052778</v>
      </c>
      <c r="F25" s="5">
        <v>172479</v>
      </c>
      <c r="G25" s="5">
        <v>182242</v>
      </c>
      <c r="H25" s="5">
        <v>0</v>
      </c>
      <c r="I25" s="5">
        <v>0</v>
      </c>
      <c r="J25" s="5">
        <v>344401</v>
      </c>
      <c r="K25" s="5">
        <v>644727</v>
      </c>
      <c r="L25" s="5">
        <v>1597</v>
      </c>
      <c r="M25" s="5">
        <v>2095</v>
      </c>
      <c r="N25" s="5">
        <v>268617</v>
      </c>
      <c r="O25" s="5">
        <v>371731</v>
      </c>
      <c r="P25" s="5">
        <v>90618</v>
      </c>
      <c r="Q25" s="5">
        <v>219629</v>
      </c>
      <c r="R25" s="5">
        <v>2866190</v>
      </c>
      <c r="S25" s="5">
        <v>3503675</v>
      </c>
      <c r="T25" s="5">
        <v>137217</v>
      </c>
      <c r="U25" s="5">
        <v>182024</v>
      </c>
      <c r="V25" s="5">
        <v>1040914</v>
      </c>
      <c r="W25" s="5">
        <v>1346361</v>
      </c>
      <c r="X25" s="5">
        <v>429376</v>
      </c>
      <c r="Y25" s="5">
        <v>510517</v>
      </c>
      <c r="Z25" s="5"/>
      <c r="AA25" s="5"/>
      <c r="AB25" s="5">
        <v>1429009</v>
      </c>
      <c r="AC25" s="5">
        <v>1477666</v>
      </c>
      <c r="AD25" s="5">
        <v>20211</v>
      </c>
      <c r="AE25" s="5">
        <v>36956</v>
      </c>
      <c r="AF25" s="5">
        <v>969081</v>
      </c>
      <c r="AG25" s="5">
        <v>1086608</v>
      </c>
      <c r="AH25" s="5">
        <v>146826</v>
      </c>
      <c r="AI25" s="5">
        <v>227018</v>
      </c>
      <c r="AJ25" s="5">
        <v>906442</v>
      </c>
      <c r="AK25" s="5">
        <v>1387255</v>
      </c>
      <c r="AL25" s="5">
        <v>140901</v>
      </c>
      <c r="AM25" s="5">
        <v>184016</v>
      </c>
      <c r="AN25" s="5">
        <v>173294</v>
      </c>
      <c r="AO25" s="5">
        <v>128358</v>
      </c>
      <c r="AP25" s="5">
        <v>0</v>
      </c>
      <c r="AQ25" s="5">
        <v>0</v>
      </c>
      <c r="AR25" s="5">
        <v>223891</v>
      </c>
      <c r="AS25" s="5">
        <v>346015</v>
      </c>
      <c r="AT25" s="5">
        <v>123083</v>
      </c>
      <c r="AU25" s="5">
        <v>315525</v>
      </c>
      <c r="AV25" s="5">
        <v>2700240</v>
      </c>
      <c r="AW25" s="5">
        <v>2827378</v>
      </c>
      <c r="AX25" s="5">
        <v>2123360</v>
      </c>
      <c r="AY25" s="5">
        <v>3111784</v>
      </c>
      <c r="AZ25" s="5"/>
      <c r="BA25" s="5"/>
      <c r="BB25" s="5">
        <v>87607</v>
      </c>
      <c r="BC25" s="5">
        <v>80062</v>
      </c>
      <c r="BD25" s="5">
        <v>6675</v>
      </c>
      <c r="BE25" s="5">
        <v>8248</v>
      </c>
      <c r="BF25" s="5"/>
      <c r="BG25" s="5"/>
      <c r="BH25" s="5"/>
      <c r="BI25" s="5"/>
      <c r="BJ25" s="5">
        <v>682321</v>
      </c>
      <c r="BK25" s="5">
        <v>650927</v>
      </c>
      <c r="BL25" s="5">
        <v>319719</v>
      </c>
      <c r="BM25" s="5">
        <v>562370</v>
      </c>
      <c r="BN25" s="5">
        <v>188612</v>
      </c>
      <c r="BO25" s="5">
        <v>296674</v>
      </c>
      <c r="BP25" s="5">
        <v>215214</v>
      </c>
      <c r="BQ25" s="5">
        <v>361483</v>
      </c>
      <c r="BR25" s="5">
        <v>0</v>
      </c>
      <c r="BS25" s="5">
        <v>0</v>
      </c>
    </row>
    <row r="26" spans="1:71" ht="16.5" x14ac:dyDescent="0.25">
      <c r="A26" s="1" t="s">
        <v>61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>
        <v>0</v>
      </c>
      <c r="Q26" s="5">
        <v>0</v>
      </c>
      <c r="R26" s="5">
        <v>8560213</v>
      </c>
      <c r="S26" s="5">
        <v>25043086</v>
      </c>
      <c r="T26" s="5"/>
      <c r="U26" s="5"/>
      <c r="V26" s="5"/>
      <c r="W26" s="5"/>
      <c r="X26" s="5">
        <v>463456</v>
      </c>
      <c r="Y26" s="5">
        <v>348288</v>
      </c>
      <c r="Z26" s="5"/>
      <c r="AA26" s="5"/>
      <c r="AB26" s="5">
        <v>6937858</v>
      </c>
      <c r="AC26" s="5">
        <v>8390316</v>
      </c>
      <c r="AD26" s="5"/>
      <c r="AE26" s="5"/>
      <c r="AF26" s="5"/>
      <c r="AG26" s="5"/>
      <c r="AH26" s="5"/>
      <c r="AI26" s="5"/>
      <c r="AJ26" s="5">
        <v>1626399</v>
      </c>
      <c r="AK26" s="5"/>
      <c r="AL26" s="5">
        <v>0</v>
      </c>
      <c r="AM26" s="5"/>
      <c r="AN26" s="5">
        <v>2023882</v>
      </c>
      <c r="AO26" s="5">
        <v>9792</v>
      </c>
      <c r="AP26" s="5">
        <v>0</v>
      </c>
      <c r="AQ26" s="5">
        <v>0</v>
      </c>
      <c r="AR26" s="5">
        <v>712906</v>
      </c>
      <c r="AS26" s="5">
        <v>2105953</v>
      </c>
      <c r="AT26" s="5">
        <v>1148342</v>
      </c>
      <c r="AU26" s="5">
        <v>1093670</v>
      </c>
      <c r="AV26" s="5">
        <v>4511295</v>
      </c>
      <c r="AW26" s="5">
        <v>4049576</v>
      </c>
      <c r="AX26" s="5">
        <v>3085540</v>
      </c>
      <c r="AY26" s="5">
        <v>1801531</v>
      </c>
      <c r="AZ26" s="5">
        <v>10660454</v>
      </c>
      <c r="BA26" s="5">
        <v>9569670</v>
      </c>
      <c r="BB26" s="5"/>
      <c r="BC26" s="5"/>
      <c r="BD26" s="5">
        <v>180491</v>
      </c>
      <c r="BE26" s="5">
        <v>195592</v>
      </c>
      <c r="BF26" s="5"/>
      <c r="BG26" s="5"/>
      <c r="BH26" s="5">
        <v>10110718</v>
      </c>
      <c r="BI26" s="5">
        <v>11845908</v>
      </c>
      <c r="BJ26" s="5">
        <v>5538887</v>
      </c>
      <c r="BK26" s="5">
        <v>5579187</v>
      </c>
      <c r="BL26" s="5"/>
      <c r="BM26" s="5"/>
      <c r="BN26" s="5">
        <v>68310</v>
      </c>
      <c r="BO26" s="5">
        <v>42138</v>
      </c>
      <c r="BP26" s="5">
        <v>61907</v>
      </c>
      <c r="BQ26" s="5">
        <v>89534</v>
      </c>
      <c r="BR26" s="5">
        <v>4614138</v>
      </c>
      <c r="BS26" s="5">
        <v>0</v>
      </c>
    </row>
    <row r="27" spans="1:71" ht="16.5" x14ac:dyDescent="0.25">
      <c r="A27" s="1" t="s">
        <v>62</v>
      </c>
      <c r="B27" s="6">
        <f>SUM(B25:B26)</f>
        <v>466792</v>
      </c>
      <c r="C27" s="6">
        <f t="shared" ref="C27:BN27" si="8">SUM(C25:C26)</f>
        <v>593578</v>
      </c>
      <c r="D27" s="6">
        <f t="shared" si="8"/>
        <v>1686289</v>
      </c>
      <c r="E27" s="6">
        <f t="shared" si="8"/>
        <v>2052778</v>
      </c>
      <c r="F27" s="6">
        <f t="shared" si="8"/>
        <v>172479</v>
      </c>
      <c r="G27" s="6">
        <f t="shared" si="8"/>
        <v>182242</v>
      </c>
      <c r="H27" s="6">
        <f t="shared" si="8"/>
        <v>0</v>
      </c>
      <c r="I27" s="6">
        <f t="shared" si="8"/>
        <v>0</v>
      </c>
      <c r="J27" s="6">
        <f t="shared" si="8"/>
        <v>344401</v>
      </c>
      <c r="K27" s="6">
        <f t="shared" si="8"/>
        <v>644727</v>
      </c>
      <c r="L27" s="6">
        <f t="shared" si="8"/>
        <v>1597</v>
      </c>
      <c r="M27" s="6">
        <f t="shared" si="8"/>
        <v>2095</v>
      </c>
      <c r="N27" s="6">
        <f t="shared" si="8"/>
        <v>268617</v>
      </c>
      <c r="O27" s="6">
        <f t="shared" si="8"/>
        <v>371731</v>
      </c>
      <c r="P27" s="6">
        <f t="shared" si="8"/>
        <v>90618</v>
      </c>
      <c r="Q27" s="6">
        <f t="shared" si="8"/>
        <v>219629</v>
      </c>
      <c r="R27" s="6">
        <f t="shared" si="8"/>
        <v>11426403</v>
      </c>
      <c r="S27" s="6">
        <f t="shared" si="8"/>
        <v>28546761</v>
      </c>
      <c r="T27" s="6">
        <f t="shared" si="8"/>
        <v>137217</v>
      </c>
      <c r="U27" s="6">
        <f t="shared" si="8"/>
        <v>182024</v>
      </c>
      <c r="V27" s="6">
        <f t="shared" si="8"/>
        <v>1040914</v>
      </c>
      <c r="W27" s="6">
        <f t="shared" si="8"/>
        <v>1346361</v>
      </c>
      <c r="X27" s="6">
        <f t="shared" si="8"/>
        <v>892832</v>
      </c>
      <c r="Y27" s="6">
        <f t="shared" si="8"/>
        <v>858805</v>
      </c>
      <c r="Z27" s="6">
        <f t="shared" si="8"/>
        <v>0</v>
      </c>
      <c r="AA27" s="6">
        <f t="shared" si="8"/>
        <v>0</v>
      </c>
      <c r="AB27" s="6">
        <f t="shared" si="8"/>
        <v>8366867</v>
      </c>
      <c r="AC27" s="6">
        <f t="shared" si="8"/>
        <v>9867982</v>
      </c>
      <c r="AD27" s="6">
        <f t="shared" si="8"/>
        <v>20211</v>
      </c>
      <c r="AE27" s="6">
        <f t="shared" si="8"/>
        <v>36956</v>
      </c>
      <c r="AF27" s="6">
        <f t="shared" si="8"/>
        <v>969081</v>
      </c>
      <c r="AG27" s="6">
        <f t="shared" si="8"/>
        <v>1086608</v>
      </c>
      <c r="AH27" s="6">
        <f t="shared" si="8"/>
        <v>146826</v>
      </c>
      <c r="AI27" s="6">
        <f t="shared" si="8"/>
        <v>227018</v>
      </c>
      <c r="AJ27" s="6">
        <f t="shared" si="8"/>
        <v>2532841</v>
      </c>
      <c r="AK27" s="6">
        <f t="shared" si="8"/>
        <v>1387255</v>
      </c>
      <c r="AL27" s="6">
        <f t="shared" si="8"/>
        <v>140901</v>
      </c>
      <c r="AM27" s="6">
        <f t="shared" si="8"/>
        <v>184016</v>
      </c>
      <c r="AN27" s="6">
        <f t="shared" si="8"/>
        <v>2197176</v>
      </c>
      <c r="AO27" s="6">
        <f t="shared" si="8"/>
        <v>138150</v>
      </c>
      <c r="AP27" s="6">
        <f t="shared" si="8"/>
        <v>0</v>
      </c>
      <c r="AQ27" s="6">
        <f t="shared" si="8"/>
        <v>0</v>
      </c>
      <c r="AR27" s="6">
        <f t="shared" si="8"/>
        <v>936797</v>
      </c>
      <c r="AS27" s="6">
        <f t="shared" si="8"/>
        <v>2451968</v>
      </c>
      <c r="AT27" s="6">
        <f t="shared" si="8"/>
        <v>1271425</v>
      </c>
      <c r="AU27" s="6">
        <f t="shared" si="8"/>
        <v>1409195</v>
      </c>
      <c r="AV27" s="6">
        <f t="shared" si="8"/>
        <v>7211535</v>
      </c>
      <c r="AW27" s="6">
        <f t="shared" si="8"/>
        <v>6876954</v>
      </c>
      <c r="AX27" s="6">
        <f t="shared" si="8"/>
        <v>5208900</v>
      </c>
      <c r="AY27" s="6">
        <f t="shared" si="8"/>
        <v>4913315</v>
      </c>
      <c r="AZ27" s="6">
        <f t="shared" si="8"/>
        <v>10660454</v>
      </c>
      <c r="BA27" s="6">
        <f t="shared" si="8"/>
        <v>9569670</v>
      </c>
      <c r="BB27" s="6">
        <f t="shared" si="8"/>
        <v>87607</v>
      </c>
      <c r="BC27" s="6">
        <f t="shared" si="8"/>
        <v>80062</v>
      </c>
      <c r="BD27" s="6">
        <f t="shared" si="8"/>
        <v>187166</v>
      </c>
      <c r="BE27" s="6">
        <f t="shared" si="8"/>
        <v>203840</v>
      </c>
      <c r="BF27" s="6">
        <f t="shared" si="8"/>
        <v>0</v>
      </c>
      <c r="BG27" s="6">
        <f t="shared" si="8"/>
        <v>0</v>
      </c>
      <c r="BH27" s="6">
        <f t="shared" si="8"/>
        <v>10110718</v>
      </c>
      <c r="BI27" s="6">
        <f t="shared" si="8"/>
        <v>11845908</v>
      </c>
      <c r="BJ27" s="6">
        <f t="shared" si="8"/>
        <v>6221208</v>
      </c>
      <c r="BK27" s="6">
        <f t="shared" si="8"/>
        <v>6230114</v>
      </c>
      <c r="BL27" s="6">
        <f t="shared" si="8"/>
        <v>319719</v>
      </c>
      <c r="BM27" s="6">
        <f t="shared" si="8"/>
        <v>562370</v>
      </c>
      <c r="BN27" s="6">
        <f t="shared" si="8"/>
        <v>256922</v>
      </c>
      <c r="BO27" s="6">
        <f t="shared" ref="BO27:BQ27" si="9">SUM(BO25:BO26)</f>
        <v>338812</v>
      </c>
      <c r="BP27" s="6">
        <f t="shared" si="9"/>
        <v>277121</v>
      </c>
      <c r="BQ27" s="6">
        <f t="shared" si="9"/>
        <v>451017</v>
      </c>
      <c r="BR27" s="6">
        <f>SUM(BR25:BR26)</f>
        <v>4614138</v>
      </c>
      <c r="BS27" s="6">
        <f t="shared" ref="BS27" si="10">SUM(BS25:BS26)</f>
        <v>0</v>
      </c>
    </row>
    <row r="28" spans="1:71" ht="16.5" x14ac:dyDescent="0.25">
      <c r="A28" s="1" t="s">
        <v>63</v>
      </c>
      <c r="B28" s="5">
        <v>4288901</v>
      </c>
      <c r="C28" s="5">
        <v>2057073</v>
      </c>
      <c r="D28" s="5">
        <v>102980792</v>
      </c>
      <c r="E28" s="5">
        <v>111786586</v>
      </c>
      <c r="F28" s="5">
        <v>1219410</v>
      </c>
      <c r="G28" s="5">
        <v>2357862</v>
      </c>
      <c r="H28" s="5">
        <v>195157</v>
      </c>
      <c r="I28" s="5">
        <v>187703</v>
      </c>
      <c r="J28" s="5">
        <v>5733311</v>
      </c>
      <c r="K28" s="5">
        <v>3887228</v>
      </c>
      <c r="L28" s="5">
        <v>5773</v>
      </c>
      <c r="M28" s="5">
        <v>21272</v>
      </c>
      <c r="N28" s="5">
        <v>5376392</v>
      </c>
      <c r="O28" s="5">
        <v>9647349</v>
      </c>
      <c r="P28" s="5">
        <v>2201422</v>
      </c>
      <c r="Q28" s="5">
        <v>6110945</v>
      </c>
      <c r="R28" s="5">
        <v>64431373</v>
      </c>
      <c r="S28" s="5">
        <v>179770191</v>
      </c>
      <c r="T28" s="5">
        <v>444860</v>
      </c>
      <c r="U28" s="5">
        <v>718189</v>
      </c>
      <c r="V28" s="5">
        <v>7199918</v>
      </c>
      <c r="W28" s="5">
        <v>7407615</v>
      </c>
      <c r="X28" s="5">
        <v>4673880</v>
      </c>
      <c r="Y28" s="5">
        <v>5476483</v>
      </c>
      <c r="Z28" s="5">
        <v>7301701</v>
      </c>
      <c r="AA28" s="5">
        <v>5727158</v>
      </c>
      <c r="AB28" s="5">
        <v>71973087</v>
      </c>
      <c r="AC28" s="5">
        <v>92553574</v>
      </c>
      <c r="AD28" s="5">
        <v>210922</v>
      </c>
      <c r="AE28" s="5">
        <v>225671</v>
      </c>
      <c r="AF28" s="5">
        <v>14608788</v>
      </c>
      <c r="AG28" s="5">
        <v>26974482</v>
      </c>
      <c r="AH28" s="5">
        <v>1303668</v>
      </c>
      <c r="AI28" s="5">
        <v>4515239</v>
      </c>
      <c r="AJ28" s="5">
        <v>17616053</v>
      </c>
      <c r="AK28" s="5">
        <v>43847839</v>
      </c>
      <c r="AL28" s="5">
        <v>1136919</v>
      </c>
      <c r="AM28" s="5">
        <v>1270413</v>
      </c>
      <c r="AN28" s="5">
        <v>22703083</v>
      </c>
      <c r="AO28" s="5">
        <v>16066542</v>
      </c>
      <c r="AP28" s="5">
        <v>1720560</v>
      </c>
      <c r="AQ28" s="5">
        <v>708515</v>
      </c>
      <c r="AR28" s="5">
        <v>19870533</v>
      </c>
      <c r="AS28" s="5">
        <v>5190486</v>
      </c>
      <c r="AT28" s="5">
        <v>36604421</v>
      </c>
      <c r="AU28" s="5">
        <v>32431160</v>
      </c>
      <c r="AV28" s="5">
        <v>38806585</v>
      </c>
      <c r="AW28" s="5">
        <v>19077412</v>
      </c>
      <c r="AX28" s="5">
        <v>48300602</v>
      </c>
      <c r="AY28" s="5">
        <v>84916780</v>
      </c>
      <c r="AZ28" s="5">
        <v>254923891</v>
      </c>
      <c r="BA28" s="5">
        <v>359785209</v>
      </c>
      <c r="BB28" s="5">
        <v>6530618</v>
      </c>
      <c r="BC28" s="5">
        <v>3178599</v>
      </c>
      <c r="BD28" s="5">
        <v>84330</v>
      </c>
      <c r="BE28" s="5">
        <v>105518</v>
      </c>
      <c r="BF28" s="5">
        <v>1927016</v>
      </c>
      <c r="BG28" s="5">
        <v>4482761</v>
      </c>
      <c r="BH28" s="5">
        <v>93119421</v>
      </c>
      <c r="BI28" s="5">
        <v>85688511</v>
      </c>
      <c r="BJ28" s="5">
        <v>21348441</v>
      </c>
      <c r="BK28" s="5">
        <v>18181111</v>
      </c>
      <c r="BL28" s="5">
        <v>19749994</v>
      </c>
      <c r="BM28" s="5">
        <v>48570867</v>
      </c>
      <c r="BN28" s="5">
        <v>23035204</v>
      </c>
      <c r="BO28" s="5">
        <v>17003053</v>
      </c>
      <c r="BP28" s="5">
        <v>12568674</v>
      </c>
      <c r="BQ28" s="5">
        <v>15824455</v>
      </c>
      <c r="BR28" s="5">
        <v>32557020</v>
      </c>
      <c r="BS28" s="5">
        <v>66807485</v>
      </c>
    </row>
    <row r="29" spans="1:71" ht="16.5" x14ac:dyDescent="0.25">
      <c r="A29" s="1" t="s">
        <v>64</v>
      </c>
      <c r="B29" s="5">
        <v>719174</v>
      </c>
      <c r="C29" s="5">
        <v>721912</v>
      </c>
      <c r="D29" s="5">
        <v>10137359</v>
      </c>
      <c r="E29" s="5">
        <v>7438933</v>
      </c>
      <c r="F29" s="5">
        <v>811978</v>
      </c>
      <c r="G29" s="5">
        <v>666623</v>
      </c>
      <c r="H29" s="5">
        <v>1853</v>
      </c>
      <c r="I29" s="5">
        <v>8589</v>
      </c>
      <c r="J29" s="5">
        <v>1849800</v>
      </c>
      <c r="K29" s="5">
        <v>2024778</v>
      </c>
      <c r="L29" s="5"/>
      <c r="M29" s="5"/>
      <c r="N29" s="5">
        <v>1081582</v>
      </c>
      <c r="O29" s="5">
        <v>669417</v>
      </c>
      <c r="P29" s="5">
        <v>255824</v>
      </c>
      <c r="Q29" s="5">
        <v>429138</v>
      </c>
      <c r="R29" s="5"/>
      <c r="S29" s="5"/>
      <c r="T29" s="5">
        <v>648389</v>
      </c>
      <c r="U29" s="5">
        <v>630010</v>
      </c>
      <c r="V29" s="5">
        <v>5547552</v>
      </c>
      <c r="W29" s="5">
        <v>4582068</v>
      </c>
      <c r="X29" s="5">
        <v>1418856</v>
      </c>
      <c r="Y29" s="5">
        <v>1398816</v>
      </c>
      <c r="Z29" s="5"/>
      <c r="AA29" s="5"/>
      <c r="AB29" s="5"/>
      <c r="AC29" s="5">
        <v>9407624</v>
      </c>
      <c r="AD29" s="5">
        <v>31984</v>
      </c>
      <c r="AE29" s="5">
        <v>118029</v>
      </c>
      <c r="AF29" s="5">
        <v>4512393</v>
      </c>
      <c r="AG29" s="5">
        <v>6502739</v>
      </c>
      <c r="AH29" s="5">
        <v>1409527</v>
      </c>
      <c r="AI29" s="5">
        <v>391062</v>
      </c>
      <c r="AJ29" s="5">
        <v>3089174</v>
      </c>
      <c r="AK29" s="5">
        <v>2790903</v>
      </c>
      <c r="AL29" s="5">
        <v>914142</v>
      </c>
      <c r="AM29" s="5">
        <v>822647</v>
      </c>
      <c r="AN29" s="5">
        <v>2054514</v>
      </c>
      <c r="AO29" s="5">
        <v>1601602</v>
      </c>
      <c r="AP29" s="5">
        <v>0</v>
      </c>
      <c r="AQ29" s="5">
        <v>0</v>
      </c>
      <c r="AR29" s="5">
        <v>6141195</v>
      </c>
      <c r="AS29" s="5">
        <v>3280444</v>
      </c>
      <c r="AT29" s="5">
        <v>2156826</v>
      </c>
      <c r="AU29" s="5">
        <v>2624890</v>
      </c>
      <c r="AV29" s="5">
        <v>12750564</v>
      </c>
      <c r="AW29" s="5">
        <v>9711927</v>
      </c>
      <c r="AX29" s="5">
        <v>186834</v>
      </c>
      <c r="AY29" s="5">
        <v>1328109</v>
      </c>
      <c r="AZ29" s="5">
        <v>21300224</v>
      </c>
      <c r="BA29" s="5">
        <v>11161839</v>
      </c>
      <c r="BB29" s="5">
        <v>135509</v>
      </c>
      <c r="BC29" s="5">
        <v>99118</v>
      </c>
      <c r="BD29" s="5">
        <v>33057</v>
      </c>
      <c r="BE29" s="5">
        <v>49656</v>
      </c>
      <c r="BF29" s="5">
        <v>1229247</v>
      </c>
      <c r="BG29" s="5">
        <v>893961</v>
      </c>
      <c r="BH29" s="5"/>
      <c r="BI29" s="5">
        <v>0</v>
      </c>
      <c r="BJ29" s="5">
        <v>74698258</v>
      </c>
      <c r="BK29" s="5">
        <v>57078320</v>
      </c>
      <c r="BL29" s="5">
        <v>2737748</v>
      </c>
      <c r="BM29" s="5">
        <v>575195</v>
      </c>
      <c r="BN29" s="5">
        <v>1031333</v>
      </c>
      <c r="BO29" s="5">
        <v>1693500</v>
      </c>
      <c r="BP29" s="5">
        <v>1213773</v>
      </c>
      <c r="BQ29" s="5">
        <v>1086598</v>
      </c>
      <c r="BR29" s="5">
        <v>0</v>
      </c>
      <c r="BS29" s="5">
        <v>0</v>
      </c>
    </row>
    <row r="30" spans="1:71" ht="16.5" x14ac:dyDescent="0.25">
      <c r="A30" s="1" t="s">
        <v>65</v>
      </c>
      <c r="B30" s="5">
        <v>10177136</v>
      </c>
      <c r="C30" s="5">
        <v>18856571</v>
      </c>
      <c r="D30" s="5">
        <v>45006219</v>
      </c>
      <c r="E30" s="5">
        <v>30368946</v>
      </c>
      <c r="F30" s="5">
        <v>2668127</v>
      </c>
      <c r="G30" s="5">
        <v>3443719</v>
      </c>
      <c r="H30" s="5">
        <v>0</v>
      </c>
      <c r="I30" s="5">
        <v>0</v>
      </c>
      <c r="J30" s="5">
        <v>2798475</v>
      </c>
      <c r="K30" s="5">
        <v>11490911</v>
      </c>
      <c r="L30" s="5">
        <v>35077</v>
      </c>
      <c r="M30" s="5">
        <v>75344</v>
      </c>
      <c r="N30" s="5">
        <v>5226035</v>
      </c>
      <c r="O30" s="5">
        <v>7135662</v>
      </c>
      <c r="P30" s="5">
        <v>4562520</v>
      </c>
      <c r="Q30" s="5">
        <v>7118569</v>
      </c>
      <c r="R30" s="5">
        <v>84450624</v>
      </c>
      <c r="S30" s="5">
        <v>139556217</v>
      </c>
      <c r="T30" s="5"/>
      <c r="U30" s="5"/>
      <c r="V30" s="5">
        <v>14110280</v>
      </c>
      <c r="W30" s="5">
        <v>36584813</v>
      </c>
      <c r="X30" s="5">
        <v>11006850</v>
      </c>
      <c r="Y30" s="5">
        <v>17798527</v>
      </c>
      <c r="Z30" s="5">
        <v>9429105</v>
      </c>
      <c r="AA30" s="5">
        <v>13875528</v>
      </c>
      <c r="AB30" s="5">
        <v>99437376</v>
      </c>
      <c r="AC30" s="5">
        <v>153206411</v>
      </c>
      <c r="AD30" s="5"/>
      <c r="AE30" s="5"/>
      <c r="AF30" s="5">
        <v>1210432</v>
      </c>
      <c r="AG30" s="5">
        <v>6011389</v>
      </c>
      <c r="AH30" s="5">
        <v>1141259</v>
      </c>
      <c r="AI30" s="5">
        <v>3639012</v>
      </c>
      <c r="AJ30" s="5">
        <v>38252473</v>
      </c>
      <c r="AK30" s="5">
        <v>32155047</v>
      </c>
      <c r="AL30" s="5">
        <v>2809762</v>
      </c>
      <c r="AM30" s="5">
        <v>2167231</v>
      </c>
      <c r="AN30" s="5">
        <v>3674797</v>
      </c>
      <c r="AO30" s="5">
        <v>2102717</v>
      </c>
      <c r="AP30" s="5">
        <v>3915103</v>
      </c>
      <c r="AQ30" s="5">
        <v>4103683</v>
      </c>
      <c r="AR30" s="5">
        <v>8214361</v>
      </c>
      <c r="AS30" s="5">
        <v>113300414</v>
      </c>
      <c r="AT30" s="5">
        <v>12648881</v>
      </c>
      <c r="AU30" s="5">
        <v>22455608</v>
      </c>
      <c r="AV30" s="5">
        <v>2638936</v>
      </c>
      <c r="AW30" s="5">
        <v>3223612</v>
      </c>
      <c r="AX30" s="5">
        <v>189754461</v>
      </c>
      <c r="AY30" s="5">
        <v>90086536</v>
      </c>
      <c r="AZ30" s="5">
        <v>414612653</v>
      </c>
      <c r="BA30" s="5">
        <v>86844669</v>
      </c>
      <c r="BB30" s="5"/>
      <c r="BC30" s="5"/>
      <c r="BD30" s="5"/>
      <c r="BE30" s="5"/>
      <c r="BF30" s="5">
        <v>3198293</v>
      </c>
      <c r="BG30" s="5">
        <v>2590645</v>
      </c>
      <c r="BH30" s="5"/>
      <c r="BI30" s="5"/>
      <c r="BJ30" s="5">
        <v>1850503</v>
      </c>
      <c r="BK30" s="5">
        <v>63065</v>
      </c>
      <c r="BL30" s="5">
        <v>272220688</v>
      </c>
      <c r="BM30" s="5">
        <v>324519333</v>
      </c>
      <c r="BN30" s="5">
        <v>9100010</v>
      </c>
      <c r="BO30" s="5">
        <v>20654479</v>
      </c>
      <c r="BP30" s="5">
        <v>23143948</v>
      </c>
      <c r="BQ30" s="5">
        <v>20534454</v>
      </c>
      <c r="BR30" s="5"/>
      <c r="BS30" s="5">
        <v>12548057</v>
      </c>
    </row>
    <row r="31" spans="1:71" ht="16.5" x14ac:dyDescent="0.25">
      <c r="A31" s="1" t="s">
        <v>66</v>
      </c>
      <c r="B31" s="5"/>
      <c r="C31" s="5"/>
      <c r="D31" s="5">
        <v>32009048</v>
      </c>
      <c r="E31" s="5">
        <v>20884466</v>
      </c>
      <c r="F31" s="5">
        <v>1176579</v>
      </c>
      <c r="G31" s="5">
        <v>1579844</v>
      </c>
      <c r="H31" s="5">
        <v>1132</v>
      </c>
      <c r="I31" s="5">
        <v>11144</v>
      </c>
      <c r="J31" s="5">
        <v>4000024</v>
      </c>
      <c r="K31" s="5">
        <v>5254441</v>
      </c>
      <c r="L31" s="5">
        <v>13880</v>
      </c>
      <c r="M31" s="5">
        <v>10466</v>
      </c>
      <c r="N31" s="5">
        <v>2711561</v>
      </c>
      <c r="O31" s="5">
        <v>1199801</v>
      </c>
      <c r="P31" s="5">
        <v>767610</v>
      </c>
      <c r="Q31" s="5">
        <v>340819</v>
      </c>
      <c r="R31" s="5">
        <v>9337063</v>
      </c>
      <c r="S31" s="5">
        <v>19996986</v>
      </c>
      <c r="T31" s="5">
        <v>335283</v>
      </c>
      <c r="U31" s="5">
        <v>182194</v>
      </c>
      <c r="V31" s="5">
        <v>2143041</v>
      </c>
      <c r="W31" s="5">
        <v>2981827</v>
      </c>
      <c r="X31" s="5"/>
      <c r="Y31" s="5"/>
      <c r="Z31" s="5"/>
      <c r="AA31" s="5"/>
      <c r="AB31" s="5"/>
      <c r="AC31" s="5"/>
      <c r="AD31" s="5">
        <v>5981</v>
      </c>
      <c r="AE31" s="5">
        <v>22581</v>
      </c>
      <c r="AF31" s="5">
        <v>147065</v>
      </c>
      <c r="AG31" s="5">
        <v>159529</v>
      </c>
      <c r="AH31" s="5">
        <v>1590869</v>
      </c>
      <c r="AI31" s="5">
        <v>1928268</v>
      </c>
      <c r="AJ31" s="5"/>
      <c r="AK31" s="5"/>
      <c r="AL31" s="5">
        <v>1789958</v>
      </c>
      <c r="AM31" s="5">
        <v>799920</v>
      </c>
      <c r="AN31" s="5"/>
      <c r="AO31" s="5"/>
      <c r="AP31" s="5">
        <v>0</v>
      </c>
      <c r="AQ31" s="5">
        <v>0</v>
      </c>
      <c r="AR31" s="5"/>
      <c r="AS31" s="5"/>
      <c r="AT31" s="5"/>
      <c r="AU31" s="5"/>
      <c r="AV31" s="5">
        <v>1947895</v>
      </c>
      <c r="AW31" s="5">
        <v>1482324</v>
      </c>
      <c r="AX31" s="5">
        <v>7727300</v>
      </c>
      <c r="AY31" s="5">
        <v>1003861</v>
      </c>
      <c r="AZ31" s="5">
        <v>172406537</v>
      </c>
      <c r="BA31" s="5">
        <v>14092359</v>
      </c>
      <c r="BB31" s="5">
        <v>787355</v>
      </c>
      <c r="BC31" s="5">
        <v>936468</v>
      </c>
      <c r="BD31" s="5">
        <v>28772</v>
      </c>
      <c r="BE31" s="5">
        <v>25188</v>
      </c>
      <c r="BF31" s="5">
        <v>10933</v>
      </c>
      <c r="BG31" s="5">
        <v>60921</v>
      </c>
      <c r="BH31" s="5">
        <v>25564105</v>
      </c>
      <c r="BI31" s="5">
        <v>31949505</v>
      </c>
      <c r="BJ31" s="5">
        <v>28974926</v>
      </c>
      <c r="BK31" s="5">
        <v>36314110</v>
      </c>
      <c r="BL31" s="5">
        <v>48898319</v>
      </c>
      <c r="BM31" s="5">
        <v>52380266</v>
      </c>
      <c r="BN31" s="5"/>
      <c r="BO31" s="5"/>
      <c r="BP31" s="5">
        <v>4710155</v>
      </c>
      <c r="BQ31" s="5">
        <v>1831423</v>
      </c>
      <c r="BR31" s="5">
        <v>1317670</v>
      </c>
      <c r="BS31" s="5">
        <v>1660164</v>
      </c>
    </row>
    <row r="32" spans="1:71" ht="16.5" x14ac:dyDescent="0.25">
      <c r="A32" s="7" t="s">
        <v>67</v>
      </c>
      <c r="B32" s="6">
        <f t="shared" ref="B32:BM32" si="11">SUM(B27:B31)</f>
        <v>15652003</v>
      </c>
      <c r="C32" s="6">
        <f t="shared" si="11"/>
        <v>22229134</v>
      </c>
      <c r="D32" s="6">
        <f t="shared" si="11"/>
        <v>191819707</v>
      </c>
      <c r="E32" s="6">
        <f t="shared" si="11"/>
        <v>172531709</v>
      </c>
      <c r="F32" s="6">
        <f t="shared" si="11"/>
        <v>6048573</v>
      </c>
      <c r="G32" s="6">
        <f t="shared" si="11"/>
        <v>8230290</v>
      </c>
      <c r="H32" s="6">
        <f t="shared" si="11"/>
        <v>198142</v>
      </c>
      <c r="I32" s="6">
        <f t="shared" si="11"/>
        <v>207436</v>
      </c>
      <c r="J32" s="6">
        <f t="shared" si="11"/>
        <v>14726011</v>
      </c>
      <c r="K32" s="6">
        <f t="shared" si="11"/>
        <v>23302085</v>
      </c>
      <c r="L32" s="6">
        <f t="shared" si="11"/>
        <v>56327</v>
      </c>
      <c r="M32" s="6">
        <f t="shared" si="11"/>
        <v>109177</v>
      </c>
      <c r="N32" s="6">
        <f t="shared" si="11"/>
        <v>14664187</v>
      </c>
      <c r="O32" s="6">
        <f t="shared" si="11"/>
        <v>19023960</v>
      </c>
      <c r="P32" s="6">
        <f t="shared" si="11"/>
        <v>7877994</v>
      </c>
      <c r="Q32" s="6">
        <f t="shared" si="11"/>
        <v>14219100</v>
      </c>
      <c r="R32" s="6">
        <f t="shared" si="11"/>
        <v>169645463</v>
      </c>
      <c r="S32" s="6">
        <f t="shared" si="11"/>
        <v>367870155</v>
      </c>
      <c r="T32" s="6">
        <f t="shared" si="11"/>
        <v>1565749</v>
      </c>
      <c r="U32" s="6">
        <f t="shared" si="11"/>
        <v>1712417</v>
      </c>
      <c r="V32" s="6">
        <f t="shared" si="11"/>
        <v>30041705</v>
      </c>
      <c r="W32" s="6">
        <f t="shared" si="11"/>
        <v>52902684</v>
      </c>
      <c r="X32" s="6">
        <f t="shared" si="11"/>
        <v>17992418</v>
      </c>
      <c r="Y32" s="6">
        <f t="shared" si="11"/>
        <v>25532631</v>
      </c>
      <c r="Z32" s="6">
        <f t="shared" si="11"/>
        <v>16730806</v>
      </c>
      <c r="AA32" s="6">
        <f t="shared" si="11"/>
        <v>19602686</v>
      </c>
      <c r="AB32" s="6">
        <f t="shared" si="11"/>
        <v>179777330</v>
      </c>
      <c r="AC32" s="6">
        <f t="shared" si="11"/>
        <v>265035591</v>
      </c>
      <c r="AD32" s="6">
        <f t="shared" si="11"/>
        <v>269098</v>
      </c>
      <c r="AE32" s="6">
        <f t="shared" si="11"/>
        <v>403237</v>
      </c>
      <c r="AF32" s="6">
        <f t="shared" si="11"/>
        <v>21447759</v>
      </c>
      <c r="AG32" s="6">
        <f t="shared" si="11"/>
        <v>40734747</v>
      </c>
      <c r="AH32" s="6">
        <f t="shared" si="11"/>
        <v>5592149</v>
      </c>
      <c r="AI32" s="6">
        <f t="shared" si="11"/>
        <v>10700599</v>
      </c>
      <c r="AJ32" s="6">
        <f t="shared" si="11"/>
        <v>61490541</v>
      </c>
      <c r="AK32" s="6">
        <f t="shared" si="11"/>
        <v>80181044</v>
      </c>
      <c r="AL32" s="6">
        <f t="shared" si="11"/>
        <v>6791682</v>
      </c>
      <c r="AM32" s="6">
        <f t="shared" si="11"/>
        <v>5244227</v>
      </c>
      <c r="AN32" s="6">
        <f t="shared" si="11"/>
        <v>30629570</v>
      </c>
      <c r="AO32" s="6">
        <f t="shared" si="11"/>
        <v>19909011</v>
      </c>
      <c r="AP32" s="6">
        <f t="shared" si="11"/>
        <v>5635663</v>
      </c>
      <c r="AQ32" s="6">
        <f t="shared" si="11"/>
        <v>4812198</v>
      </c>
      <c r="AR32" s="6">
        <f t="shared" si="11"/>
        <v>35162886</v>
      </c>
      <c r="AS32" s="6">
        <f t="shared" si="11"/>
        <v>124223312</v>
      </c>
      <c r="AT32" s="6">
        <f t="shared" si="11"/>
        <v>52681553</v>
      </c>
      <c r="AU32" s="6">
        <f t="shared" si="11"/>
        <v>58920853</v>
      </c>
      <c r="AV32" s="6">
        <f t="shared" si="11"/>
        <v>63355515</v>
      </c>
      <c r="AW32" s="6">
        <f t="shared" si="11"/>
        <v>40372229</v>
      </c>
      <c r="AX32" s="6">
        <f t="shared" si="11"/>
        <v>251178097</v>
      </c>
      <c r="AY32" s="6">
        <f t="shared" si="11"/>
        <v>182248601</v>
      </c>
      <c r="AZ32" s="6">
        <f t="shared" si="11"/>
        <v>873903759</v>
      </c>
      <c r="BA32" s="6">
        <f t="shared" si="11"/>
        <v>481453746</v>
      </c>
      <c r="BB32" s="6">
        <f t="shared" si="11"/>
        <v>7541089</v>
      </c>
      <c r="BC32" s="6">
        <f t="shared" si="11"/>
        <v>4294247</v>
      </c>
      <c r="BD32" s="6">
        <f t="shared" si="11"/>
        <v>333325</v>
      </c>
      <c r="BE32" s="6">
        <f t="shared" si="11"/>
        <v>384202</v>
      </c>
      <c r="BF32" s="6">
        <f t="shared" si="11"/>
        <v>6365489</v>
      </c>
      <c r="BG32" s="6">
        <f t="shared" si="11"/>
        <v>8028288</v>
      </c>
      <c r="BH32" s="6">
        <f t="shared" si="11"/>
        <v>128794244</v>
      </c>
      <c r="BI32" s="6">
        <f t="shared" si="11"/>
        <v>129483924</v>
      </c>
      <c r="BJ32" s="6">
        <f t="shared" si="11"/>
        <v>133093336</v>
      </c>
      <c r="BK32" s="6">
        <f t="shared" si="11"/>
        <v>117866720</v>
      </c>
      <c r="BL32" s="6">
        <f t="shared" si="11"/>
        <v>343926468</v>
      </c>
      <c r="BM32" s="6">
        <f t="shared" si="11"/>
        <v>426608031</v>
      </c>
      <c r="BN32" s="6">
        <f t="shared" ref="BN32:BS32" si="12">SUM(BN27:BN31)</f>
        <v>33423469</v>
      </c>
      <c r="BO32" s="6">
        <f t="shared" si="12"/>
        <v>39689844</v>
      </c>
      <c r="BP32" s="6">
        <f t="shared" si="12"/>
        <v>41913671</v>
      </c>
      <c r="BQ32" s="6">
        <f t="shared" si="12"/>
        <v>39727947</v>
      </c>
      <c r="BR32" s="6">
        <f t="shared" si="12"/>
        <v>38488828</v>
      </c>
      <c r="BS32" s="6">
        <f t="shared" si="12"/>
        <v>81015706</v>
      </c>
    </row>
    <row r="33" spans="1:71" ht="16.5" x14ac:dyDescent="0.25">
      <c r="A33" s="1" t="s">
        <v>68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>
        <v>19916</v>
      </c>
      <c r="U33" s="5">
        <v>19916</v>
      </c>
      <c r="V33" s="5"/>
      <c r="W33" s="5"/>
      <c r="X33" s="5"/>
      <c r="Y33" s="5"/>
      <c r="Z33" s="5"/>
      <c r="AA33" s="5"/>
      <c r="AB33" s="5"/>
      <c r="AC33" s="5"/>
      <c r="AD33" s="5">
        <v>182</v>
      </c>
      <c r="AE33" s="5">
        <v>364</v>
      </c>
      <c r="AF33" s="5"/>
      <c r="AG33" s="5"/>
      <c r="AH33" s="5"/>
      <c r="AI33" s="5"/>
      <c r="AJ33" s="5"/>
      <c r="AK33" s="5"/>
      <c r="AL33" s="5">
        <v>0</v>
      </c>
      <c r="AM33" s="5">
        <v>0</v>
      </c>
      <c r="AN33" s="5"/>
      <c r="AO33" s="5"/>
      <c r="AP33" s="5">
        <v>0</v>
      </c>
      <c r="AQ33" s="5">
        <v>0</v>
      </c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>
        <v>0</v>
      </c>
      <c r="BS33" s="5">
        <v>0</v>
      </c>
    </row>
    <row r="34" spans="1:71" ht="16.5" x14ac:dyDescent="0.25">
      <c r="A34" s="1" t="s">
        <v>69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>
        <v>4527614</v>
      </c>
      <c r="U34" s="5">
        <v>4567169</v>
      </c>
      <c r="V34" s="5"/>
      <c r="W34" s="5"/>
      <c r="X34" s="5"/>
      <c r="Y34" s="5"/>
      <c r="Z34" s="5"/>
      <c r="AA34" s="5"/>
      <c r="AB34" s="5">
        <v>27024658</v>
      </c>
      <c r="AC34" s="5">
        <v>25946822</v>
      </c>
      <c r="AD34" s="5">
        <v>103705</v>
      </c>
      <c r="AE34" s="5">
        <v>134874</v>
      </c>
      <c r="AF34" s="5"/>
      <c r="AG34" s="5"/>
      <c r="AH34" s="5"/>
      <c r="AI34" s="5"/>
      <c r="AJ34" s="5"/>
      <c r="AK34" s="5"/>
      <c r="AL34" s="5">
        <v>0</v>
      </c>
      <c r="AM34" s="5">
        <v>0</v>
      </c>
      <c r="AN34" s="5"/>
      <c r="AO34" s="5"/>
      <c r="AP34" s="5">
        <v>0</v>
      </c>
      <c r="AQ34" s="5">
        <v>0</v>
      </c>
      <c r="AR34" s="5"/>
      <c r="AS34" s="5"/>
      <c r="AT34" s="5"/>
      <c r="AU34" s="5"/>
      <c r="AV34" s="5">
        <v>10561494</v>
      </c>
      <c r="AW34" s="5">
        <v>10069930</v>
      </c>
      <c r="AX34" s="5"/>
      <c r="AY34" s="5"/>
      <c r="AZ34" s="5">
        <v>6244360</v>
      </c>
      <c r="BA34" s="5">
        <v>3853978</v>
      </c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>
        <v>3769118</v>
      </c>
      <c r="BM34" s="5">
        <v>2307346</v>
      </c>
      <c r="BN34" s="5"/>
      <c r="BO34" s="5"/>
      <c r="BP34" s="5"/>
      <c r="BQ34" s="5"/>
      <c r="BR34" s="5">
        <v>4086263</v>
      </c>
      <c r="BS34" s="5">
        <v>0</v>
      </c>
    </row>
    <row r="35" spans="1:71" ht="16.5" x14ac:dyDescent="0.25">
      <c r="A35" s="1" t="s">
        <v>70</v>
      </c>
      <c r="B35" s="6">
        <f>SUM(B33:B34)</f>
        <v>0</v>
      </c>
      <c r="C35" s="6">
        <f t="shared" ref="C35:U35" si="13">SUM(C33:C34)</f>
        <v>0</v>
      </c>
      <c r="D35" s="6">
        <f t="shared" si="13"/>
        <v>0</v>
      </c>
      <c r="E35" s="6">
        <f t="shared" si="13"/>
        <v>0</v>
      </c>
      <c r="F35" s="6">
        <f t="shared" si="13"/>
        <v>0</v>
      </c>
      <c r="G35" s="6">
        <f t="shared" si="13"/>
        <v>0</v>
      </c>
      <c r="H35" s="6">
        <f t="shared" si="13"/>
        <v>0</v>
      </c>
      <c r="I35" s="6">
        <f t="shared" si="13"/>
        <v>0</v>
      </c>
      <c r="J35" s="6">
        <f t="shared" si="13"/>
        <v>0</v>
      </c>
      <c r="K35" s="6">
        <f t="shared" si="13"/>
        <v>0</v>
      </c>
      <c r="L35" s="6">
        <f t="shared" si="13"/>
        <v>0</v>
      </c>
      <c r="M35" s="6">
        <f t="shared" si="13"/>
        <v>0</v>
      </c>
      <c r="N35" s="6">
        <f t="shared" si="13"/>
        <v>0</v>
      </c>
      <c r="O35" s="6">
        <f t="shared" si="13"/>
        <v>0</v>
      </c>
      <c r="P35" s="6">
        <f t="shared" si="13"/>
        <v>0</v>
      </c>
      <c r="Q35" s="6">
        <f t="shared" si="13"/>
        <v>0</v>
      </c>
      <c r="R35" s="6">
        <f t="shared" si="13"/>
        <v>0</v>
      </c>
      <c r="S35" s="6">
        <f t="shared" si="13"/>
        <v>0</v>
      </c>
      <c r="T35" s="6">
        <f t="shared" si="13"/>
        <v>4547530</v>
      </c>
      <c r="U35" s="6">
        <f t="shared" si="13"/>
        <v>4587085</v>
      </c>
      <c r="V35" s="6">
        <f>SUM(V33:V34)</f>
        <v>0</v>
      </c>
      <c r="W35" s="6">
        <f t="shared" ref="W35:AC35" si="14">SUM(W33:W34)</f>
        <v>0</v>
      </c>
      <c r="X35" s="6">
        <f t="shared" si="14"/>
        <v>0</v>
      </c>
      <c r="Y35" s="6">
        <f t="shared" si="14"/>
        <v>0</v>
      </c>
      <c r="Z35" s="6">
        <f t="shared" si="14"/>
        <v>0</v>
      </c>
      <c r="AA35" s="6">
        <f t="shared" si="14"/>
        <v>0</v>
      </c>
      <c r="AB35" s="6">
        <f t="shared" si="14"/>
        <v>27024658</v>
      </c>
      <c r="AC35" s="6">
        <f t="shared" si="14"/>
        <v>25946822</v>
      </c>
      <c r="AD35" s="6">
        <f>SUM(AD33:AD34)</f>
        <v>103887</v>
      </c>
      <c r="AE35" s="6">
        <f t="shared" ref="AE35:BM35" si="15">SUM(AE33:AE34)</f>
        <v>135238</v>
      </c>
      <c r="AF35" s="6">
        <f t="shared" si="15"/>
        <v>0</v>
      </c>
      <c r="AG35" s="6">
        <f t="shared" si="15"/>
        <v>0</v>
      </c>
      <c r="AH35" s="6">
        <f t="shared" si="15"/>
        <v>0</v>
      </c>
      <c r="AI35" s="6">
        <f t="shared" si="15"/>
        <v>0</v>
      </c>
      <c r="AJ35" s="6">
        <f t="shared" si="15"/>
        <v>0</v>
      </c>
      <c r="AK35" s="6">
        <f t="shared" si="15"/>
        <v>0</v>
      </c>
      <c r="AL35" s="6">
        <f t="shared" si="15"/>
        <v>0</v>
      </c>
      <c r="AM35" s="6">
        <f t="shared" si="15"/>
        <v>0</v>
      </c>
      <c r="AN35" s="6">
        <f t="shared" si="15"/>
        <v>0</v>
      </c>
      <c r="AO35" s="6">
        <f t="shared" si="15"/>
        <v>0</v>
      </c>
      <c r="AP35" s="6">
        <f t="shared" si="15"/>
        <v>0</v>
      </c>
      <c r="AQ35" s="6">
        <f t="shared" si="15"/>
        <v>0</v>
      </c>
      <c r="AR35" s="6">
        <f t="shared" si="15"/>
        <v>0</v>
      </c>
      <c r="AS35" s="6">
        <f t="shared" si="15"/>
        <v>0</v>
      </c>
      <c r="AT35" s="6">
        <f t="shared" si="15"/>
        <v>0</v>
      </c>
      <c r="AU35" s="6">
        <f t="shared" si="15"/>
        <v>0</v>
      </c>
      <c r="AV35" s="6">
        <f t="shared" si="15"/>
        <v>10561494</v>
      </c>
      <c r="AW35" s="6">
        <f t="shared" si="15"/>
        <v>10069930</v>
      </c>
      <c r="AX35" s="6">
        <f t="shared" si="15"/>
        <v>0</v>
      </c>
      <c r="AY35" s="6">
        <f t="shared" si="15"/>
        <v>0</v>
      </c>
      <c r="AZ35" s="6">
        <f t="shared" si="15"/>
        <v>6244360</v>
      </c>
      <c r="BA35" s="6">
        <f t="shared" si="15"/>
        <v>3853978</v>
      </c>
      <c r="BB35" s="6">
        <f t="shared" si="15"/>
        <v>0</v>
      </c>
      <c r="BC35" s="6">
        <f t="shared" si="15"/>
        <v>0</v>
      </c>
      <c r="BD35" s="6">
        <f t="shared" si="15"/>
        <v>0</v>
      </c>
      <c r="BE35" s="6">
        <f t="shared" si="15"/>
        <v>0</v>
      </c>
      <c r="BF35" s="6">
        <f t="shared" si="15"/>
        <v>0</v>
      </c>
      <c r="BG35" s="6">
        <f t="shared" si="15"/>
        <v>0</v>
      </c>
      <c r="BH35" s="6">
        <f t="shared" si="15"/>
        <v>0</v>
      </c>
      <c r="BI35" s="6">
        <f t="shared" si="15"/>
        <v>0</v>
      </c>
      <c r="BJ35" s="6">
        <f t="shared" si="15"/>
        <v>0</v>
      </c>
      <c r="BK35" s="6">
        <f t="shared" si="15"/>
        <v>0</v>
      </c>
      <c r="BL35" s="6">
        <f t="shared" si="15"/>
        <v>3769118</v>
      </c>
      <c r="BM35" s="6">
        <f t="shared" si="15"/>
        <v>2307346</v>
      </c>
      <c r="BN35" s="6">
        <f>SUM(BN33:BN34)</f>
        <v>0</v>
      </c>
      <c r="BO35" s="6">
        <f t="shared" ref="BO35:BS35" si="16">SUM(BO33:BO34)</f>
        <v>0</v>
      </c>
      <c r="BP35" s="6">
        <f t="shared" si="16"/>
        <v>0</v>
      </c>
      <c r="BQ35" s="6">
        <f t="shared" si="16"/>
        <v>0</v>
      </c>
      <c r="BR35" s="6">
        <f t="shared" si="16"/>
        <v>4086263</v>
      </c>
      <c r="BS35" s="6">
        <f t="shared" si="16"/>
        <v>0</v>
      </c>
    </row>
    <row r="36" spans="1:71" ht="16.5" x14ac:dyDescent="0.25">
      <c r="A36" s="1" t="s">
        <v>71</v>
      </c>
      <c r="B36" s="5"/>
      <c r="C36" s="5"/>
      <c r="D36" s="5"/>
      <c r="E36" s="5"/>
      <c r="F36" s="5"/>
      <c r="G36" s="5"/>
      <c r="H36" s="5"/>
      <c r="I36" s="5"/>
      <c r="J36" s="5">
        <v>3017332</v>
      </c>
      <c r="K36" s="5">
        <v>3055021</v>
      </c>
      <c r="L36" s="5"/>
      <c r="M36" s="5"/>
      <c r="N36" s="5">
        <v>2597</v>
      </c>
      <c r="O36" s="5">
        <v>105515</v>
      </c>
      <c r="P36" s="5">
        <v>1486671</v>
      </c>
      <c r="Q36" s="5">
        <v>990297</v>
      </c>
      <c r="R36" s="5"/>
      <c r="S36" s="5"/>
      <c r="T36" s="5">
        <v>7696028</v>
      </c>
      <c r="U36" s="5">
        <v>7696028</v>
      </c>
      <c r="V36" s="5"/>
      <c r="W36" s="5"/>
      <c r="X36" s="5"/>
      <c r="Y36" s="5"/>
      <c r="Z36" s="5">
        <v>5374686</v>
      </c>
      <c r="AA36" s="5">
        <v>8101224</v>
      </c>
      <c r="AB36" s="5"/>
      <c r="AC36" s="5"/>
      <c r="AD36" s="5">
        <v>11941508</v>
      </c>
      <c r="AE36" s="5">
        <v>11941508</v>
      </c>
      <c r="AF36" s="5"/>
      <c r="AG36" s="5"/>
      <c r="AH36" s="5"/>
      <c r="AI36" s="5"/>
      <c r="AJ36" s="5"/>
      <c r="AK36" s="5"/>
      <c r="AL36" s="5">
        <v>0</v>
      </c>
      <c r="AM36" s="5">
        <v>0</v>
      </c>
      <c r="AN36" s="5"/>
      <c r="AO36" s="5"/>
      <c r="AP36" s="5">
        <v>0</v>
      </c>
      <c r="AQ36" s="5">
        <v>0</v>
      </c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>
        <v>18085195</v>
      </c>
      <c r="BC36" s="5">
        <v>13818684</v>
      </c>
      <c r="BD36" s="5">
        <v>0</v>
      </c>
      <c r="BE36" s="5">
        <v>252884</v>
      </c>
      <c r="BF36" s="5"/>
      <c r="BG36" s="5"/>
      <c r="BH36" s="5">
        <v>13712419</v>
      </c>
      <c r="BI36" s="5">
        <v>13477928</v>
      </c>
      <c r="BJ36" s="5"/>
      <c r="BK36" s="5"/>
      <c r="BL36" s="5"/>
      <c r="BM36" s="5">
        <v>14353873</v>
      </c>
      <c r="BN36" s="5"/>
      <c r="BO36" s="5"/>
      <c r="BP36" s="5"/>
      <c r="BQ36" s="5"/>
      <c r="BR36" s="5">
        <v>0</v>
      </c>
      <c r="BS36" s="5">
        <v>0</v>
      </c>
    </row>
    <row r="37" spans="1:71" ht="16.5" x14ac:dyDescent="0.25">
      <c r="A37" s="1" t="s">
        <v>72</v>
      </c>
      <c r="B37" s="5">
        <v>158164</v>
      </c>
      <c r="C37" s="5">
        <v>207161</v>
      </c>
      <c r="D37" s="5">
        <v>8161881</v>
      </c>
      <c r="E37" s="5">
        <v>7687765</v>
      </c>
      <c r="F37" s="5">
        <v>1409356</v>
      </c>
      <c r="G37" s="5">
        <v>959972</v>
      </c>
      <c r="H37" s="5">
        <v>3026</v>
      </c>
      <c r="I37" s="5">
        <v>41615</v>
      </c>
      <c r="J37" s="5">
        <v>679807</v>
      </c>
      <c r="K37" s="5">
        <v>84580</v>
      </c>
      <c r="L37" s="5">
        <v>244</v>
      </c>
      <c r="M37" s="5">
        <v>244</v>
      </c>
      <c r="N37" s="5">
        <v>222044</v>
      </c>
      <c r="O37" s="5"/>
      <c r="P37" s="5">
        <v>975291</v>
      </c>
      <c r="Q37" s="5">
        <v>416522</v>
      </c>
      <c r="R37" s="5"/>
      <c r="S37" s="5"/>
      <c r="T37" s="5">
        <v>41888</v>
      </c>
      <c r="U37" s="5">
        <v>41888</v>
      </c>
      <c r="V37" s="5"/>
      <c r="W37" s="5"/>
      <c r="X37" s="5">
        <v>1165199</v>
      </c>
      <c r="Y37" s="5">
        <v>950564</v>
      </c>
      <c r="Z37" s="5"/>
      <c r="AA37" s="5"/>
      <c r="AB37" s="5">
        <v>12403326</v>
      </c>
      <c r="AC37" s="5">
        <v>7978687</v>
      </c>
      <c r="AD37" s="5">
        <v>3784</v>
      </c>
      <c r="AE37" s="5">
        <v>3784</v>
      </c>
      <c r="AF37" s="5"/>
      <c r="AG37" s="5"/>
      <c r="AH37" s="5"/>
      <c r="AI37" s="5"/>
      <c r="AJ37" s="5">
        <v>1683222</v>
      </c>
      <c r="AK37" s="5">
        <v>271500</v>
      </c>
      <c r="AL37" s="5">
        <v>50728</v>
      </c>
      <c r="AM37" s="5">
        <v>2002938</v>
      </c>
      <c r="AN37" s="5"/>
      <c r="AO37" s="5"/>
      <c r="AP37" s="5">
        <v>0</v>
      </c>
      <c r="AQ37" s="5">
        <v>0</v>
      </c>
      <c r="AR37" s="5"/>
      <c r="AS37" s="5"/>
      <c r="AT37" s="5"/>
      <c r="AU37" s="5"/>
      <c r="AV37" s="5"/>
      <c r="AW37" s="5"/>
      <c r="AX37" s="5"/>
      <c r="AY37" s="5"/>
      <c r="AZ37" s="5">
        <v>1090344</v>
      </c>
      <c r="BA37" s="5"/>
      <c r="BB37" s="5"/>
      <c r="BC37" s="5"/>
      <c r="BD37" s="5"/>
      <c r="BE37" s="5"/>
      <c r="BF37" s="5">
        <v>29696</v>
      </c>
      <c r="BG37" s="5">
        <v>19398</v>
      </c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>
        <v>0</v>
      </c>
      <c r="BS37" s="5">
        <v>0</v>
      </c>
    </row>
    <row r="38" spans="1:71" ht="16.5" x14ac:dyDescent="0.25">
      <c r="A38" s="1" t="s">
        <v>73</v>
      </c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>
        <v>0</v>
      </c>
      <c r="Q38" s="5">
        <v>0</v>
      </c>
      <c r="R38" s="5"/>
      <c r="S38" s="5"/>
      <c r="T38" s="5">
        <v>16915501</v>
      </c>
      <c r="U38" s="5">
        <v>16915501</v>
      </c>
      <c r="V38" s="5"/>
      <c r="W38" s="5"/>
      <c r="X38" s="5"/>
      <c r="Y38" s="5"/>
      <c r="Z38" s="5"/>
      <c r="AA38" s="5"/>
      <c r="AB38" s="5"/>
      <c r="AC38" s="5"/>
      <c r="AD38" s="5">
        <v>3434260</v>
      </c>
      <c r="AE38" s="5">
        <v>3434260</v>
      </c>
      <c r="AF38" s="5"/>
      <c r="AG38" s="5"/>
      <c r="AH38" s="5"/>
      <c r="AI38" s="5"/>
      <c r="AJ38" s="5"/>
      <c r="AK38" s="5"/>
      <c r="AL38" s="5">
        <v>0</v>
      </c>
      <c r="AM38" s="5">
        <v>0</v>
      </c>
      <c r="AN38" s="5"/>
      <c r="AO38" s="5"/>
      <c r="AP38" s="5">
        <v>0</v>
      </c>
      <c r="AQ38" s="5">
        <v>0</v>
      </c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>
        <v>0</v>
      </c>
      <c r="BS38" s="5">
        <v>0</v>
      </c>
    </row>
    <row r="39" spans="1:71" ht="16.5" x14ac:dyDescent="0.25">
      <c r="A39" s="1" t="s">
        <v>74</v>
      </c>
      <c r="B39" s="5">
        <v>1043985</v>
      </c>
      <c r="C39" s="5">
        <v>1232164</v>
      </c>
      <c r="D39" s="5">
        <v>32296479</v>
      </c>
      <c r="E39" s="5">
        <v>30119445</v>
      </c>
      <c r="F39" s="5">
        <v>3276638</v>
      </c>
      <c r="G39" s="5">
        <v>1666667</v>
      </c>
      <c r="H39" s="5"/>
      <c r="I39" s="5"/>
      <c r="J39" s="5"/>
      <c r="K39" s="5"/>
      <c r="L39" s="5">
        <v>48842</v>
      </c>
      <c r="M39" s="5">
        <v>38300</v>
      </c>
      <c r="N39" s="5">
        <v>1933333</v>
      </c>
      <c r="O39" s="5"/>
      <c r="P39" s="5">
        <v>10071377</v>
      </c>
      <c r="Q39" s="5">
        <v>2423111</v>
      </c>
      <c r="R39" s="5">
        <v>6225055</v>
      </c>
      <c r="S39" s="5">
        <v>6638913</v>
      </c>
      <c r="T39" s="5">
        <v>38396340</v>
      </c>
      <c r="U39" s="5">
        <v>38396340</v>
      </c>
      <c r="V39" s="5"/>
      <c r="W39" s="5">
        <v>6900</v>
      </c>
      <c r="X39" s="5">
        <v>1149144</v>
      </c>
      <c r="Y39" s="5">
        <v>1370893</v>
      </c>
      <c r="Z39" s="5">
        <v>20962</v>
      </c>
      <c r="AA39" s="5">
        <v>54063</v>
      </c>
      <c r="AB39" s="5"/>
      <c r="AC39" s="5">
        <v>10923719</v>
      </c>
      <c r="AD39" s="5">
        <v>5618272</v>
      </c>
      <c r="AE39" s="5">
        <v>5618272</v>
      </c>
      <c r="AF39" s="5"/>
      <c r="AG39" s="5"/>
      <c r="AH39" s="5">
        <v>652490</v>
      </c>
      <c r="AI39" s="5"/>
      <c r="AJ39" s="5">
        <v>27354481</v>
      </c>
      <c r="AK39" s="5">
        <v>30458993</v>
      </c>
      <c r="AL39" s="5">
        <v>4152304</v>
      </c>
      <c r="AM39" s="5">
        <v>4797091</v>
      </c>
      <c r="AN39" s="5">
        <v>72545822</v>
      </c>
      <c r="AO39" s="5">
        <v>72578774</v>
      </c>
      <c r="AP39" s="5">
        <v>5832384</v>
      </c>
      <c r="AQ39" s="5">
        <v>6156308</v>
      </c>
      <c r="AR39" s="5">
        <v>35278051</v>
      </c>
      <c r="AS39" s="5"/>
      <c r="AT39" s="5">
        <v>5401862</v>
      </c>
      <c r="AU39" s="5">
        <v>0</v>
      </c>
      <c r="AV39" s="5">
        <v>9612062</v>
      </c>
      <c r="AW39" s="5">
        <v>3861510</v>
      </c>
      <c r="AX39" s="5">
        <v>12326782</v>
      </c>
      <c r="AY39" s="5">
        <v>107781761</v>
      </c>
      <c r="AZ39" s="5"/>
      <c r="BA39" s="5"/>
      <c r="BB39" s="5"/>
      <c r="BC39" s="5"/>
      <c r="BD39" s="5"/>
      <c r="BE39" s="5"/>
      <c r="BF39" s="5"/>
      <c r="BG39" s="5">
        <v>683101</v>
      </c>
      <c r="BH39" s="5"/>
      <c r="BI39" s="5"/>
      <c r="BJ39" s="5"/>
      <c r="BK39" s="5"/>
      <c r="BL39" s="5">
        <v>34305215</v>
      </c>
      <c r="BM39" s="5">
        <v>45940287</v>
      </c>
      <c r="BN39" s="5"/>
      <c r="BO39" s="5"/>
      <c r="BP39" s="5"/>
      <c r="BQ39" s="5"/>
      <c r="BR39" s="5"/>
      <c r="BS39" s="5">
        <v>5704192</v>
      </c>
    </row>
    <row r="40" spans="1:71" ht="16.5" x14ac:dyDescent="0.25">
      <c r="A40" s="1" t="s">
        <v>75</v>
      </c>
      <c r="B40" s="5"/>
      <c r="C40" s="5"/>
      <c r="D40" s="5">
        <v>3309965</v>
      </c>
      <c r="E40" s="5">
        <v>2266543</v>
      </c>
      <c r="F40" s="5">
        <v>1171397</v>
      </c>
      <c r="G40" s="5">
        <v>1876666</v>
      </c>
      <c r="H40" s="5"/>
      <c r="I40" s="5"/>
      <c r="J40" s="5">
        <v>1042656</v>
      </c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>
        <v>7007098</v>
      </c>
      <c r="W40" s="5">
        <v>7680362</v>
      </c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>
        <v>0</v>
      </c>
      <c r="AM40" s="5">
        <v>0</v>
      </c>
      <c r="AN40" s="5">
        <v>1587329</v>
      </c>
      <c r="AO40" s="5">
        <v>1791113</v>
      </c>
      <c r="AP40" s="5"/>
      <c r="AQ40" s="5"/>
      <c r="AR40" s="5"/>
      <c r="AS40" s="5"/>
      <c r="AT40" s="5"/>
      <c r="AU40" s="5"/>
      <c r="AV40" s="5">
        <v>785728</v>
      </c>
      <c r="AW40" s="5">
        <v>2912950</v>
      </c>
      <c r="AX40" s="5"/>
      <c r="AY40" s="5"/>
      <c r="AZ40" s="5">
        <v>4171739</v>
      </c>
      <c r="BA40" s="5">
        <v>4862691</v>
      </c>
      <c r="BB40" s="5"/>
      <c r="BC40" s="5"/>
      <c r="BD40" s="5"/>
      <c r="BE40" s="5"/>
      <c r="BF40" s="5"/>
      <c r="BG40" s="5"/>
      <c r="BH40" s="5"/>
      <c r="BI40" s="5"/>
      <c r="BJ40" s="5">
        <v>127970676</v>
      </c>
      <c r="BK40" s="5">
        <v>94967431</v>
      </c>
      <c r="BL40" s="5">
        <v>570102</v>
      </c>
      <c r="BM40" s="5">
        <v>1204535</v>
      </c>
      <c r="BN40" s="5"/>
      <c r="BO40" s="5"/>
      <c r="BP40" s="5"/>
      <c r="BQ40" s="5"/>
      <c r="BR40" s="5"/>
      <c r="BS40" s="5">
        <v>0</v>
      </c>
    </row>
    <row r="41" spans="1:71" ht="16.5" x14ac:dyDescent="0.25">
      <c r="A41" s="7" t="s">
        <v>76</v>
      </c>
      <c r="B41" s="6">
        <f>SUM(B35:B40)</f>
        <v>1202149</v>
      </c>
      <c r="C41" s="6">
        <f>SUM(C35:C40)</f>
        <v>1439325</v>
      </c>
      <c r="D41" s="6">
        <f>SUM(D35:D40)</f>
        <v>43768325</v>
      </c>
      <c r="E41" s="6">
        <f t="shared" ref="E41:BP41" si="17">SUM(E35:E40)</f>
        <v>40073753</v>
      </c>
      <c r="F41" s="6">
        <f t="shared" si="17"/>
        <v>5857391</v>
      </c>
      <c r="G41" s="6">
        <f t="shared" si="17"/>
        <v>4503305</v>
      </c>
      <c r="H41" s="6">
        <f t="shared" si="17"/>
        <v>3026</v>
      </c>
      <c r="I41" s="6">
        <f t="shared" si="17"/>
        <v>41615</v>
      </c>
      <c r="J41" s="6">
        <f t="shared" si="17"/>
        <v>4739795</v>
      </c>
      <c r="K41" s="6">
        <f t="shared" si="17"/>
        <v>3139601</v>
      </c>
      <c r="L41" s="6">
        <f t="shared" si="17"/>
        <v>49086</v>
      </c>
      <c r="M41" s="6">
        <f t="shared" si="17"/>
        <v>38544</v>
      </c>
      <c r="N41" s="6">
        <f t="shared" si="17"/>
        <v>2157974</v>
      </c>
      <c r="O41" s="6">
        <f t="shared" si="17"/>
        <v>105515</v>
      </c>
      <c r="P41" s="6">
        <f t="shared" si="17"/>
        <v>12533339</v>
      </c>
      <c r="Q41" s="6">
        <f t="shared" si="17"/>
        <v>3829930</v>
      </c>
      <c r="R41" s="6">
        <f t="shared" si="17"/>
        <v>6225055</v>
      </c>
      <c r="S41" s="6">
        <f t="shared" si="17"/>
        <v>6638913</v>
      </c>
      <c r="T41" s="6">
        <f t="shared" si="17"/>
        <v>67597287</v>
      </c>
      <c r="U41" s="6">
        <f t="shared" si="17"/>
        <v>67636842</v>
      </c>
      <c r="V41" s="6">
        <f t="shared" si="17"/>
        <v>7007098</v>
      </c>
      <c r="W41" s="6">
        <f t="shared" si="17"/>
        <v>7687262</v>
      </c>
      <c r="X41" s="6">
        <f t="shared" si="17"/>
        <v>2314343</v>
      </c>
      <c r="Y41" s="6">
        <f t="shared" si="17"/>
        <v>2321457</v>
      </c>
      <c r="Z41" s="6">
        <f t="shared" si="17"/>
        <v>5395648</v>
      </c>
      <c r="AA41" s="6">
        <f t="shared" si="17"/>
        <v>8155287</v>
      </c>
      <c r="AB41" s="6">
        <f t="shared" si="17"/>
        <v>39427984</v>
      </c>
      <c r="AC41" s="6">
        <f t="shared" si="17"/>
        <v>44849228</v>
      </c>
      <c r="AD41" s="6">
        <f t="shared" si="17"/>
        <v>21101711</v>
      </c>
      <c r="AE41" s="6">
        <f t="shared" si="17"/>
        <v>21133062</v>
      </c>
      <c r="AF41" s="6">
        <f t="shared" si="17"/>
        <v>0</v>
      </c>
      <c r="AG41" s="6">
        <f t="shared" si="17"/>
        <v>0</v>
      </c>
      <c r="AH41" s="6">
        <f t="shared" si="17"/>
        <v>652490</v>
      </c>
      <c r="AI41" s="6">
        <f t="shared" si="17"/>
        <v>0</v>
      </c>
      <c r="AJ41" s="6">
        <f t="shared" si="17"/>
        <v>29037703</v>
      </c>
      <c r="AK41" s="6">
        <f t="shared" si="17"/>
        <v>30730493</v>
      </c>
      <c r="AL41" s="6">
        <f t="shared" si="17"/>
        <v>4203032</v>
      </c>
      <c r="AM41" s="6">
        <f t="shared" si="17"/>
        <v>6800029</v>
      </c>
      <c r="AN41" s="6">
        <f t="shared" si="17"/>
        <v>74133151</v>
      </c>
      <c r="AO41" s="6">
        <f t="shared" si="17"/>
        <v>74369887</v>
      </c>
      <c r="AP41" s="6">
        <f t="shared" si="17"/>
        <v>5832384</v>
      </c>
      <c r="AQ41" s="6">
        <f t="shared" si="17"/>
        <v>6156308</v>
      </c>
      <c r="AR41" s="6">
        <f t="shared" si="17"/>
        <v>35278051</v>
      </c>
      <c r="AS41" s="6">
        <f t="shared" si="17"/>
        <v>0</v>
      </c>
      <c r="AT41" s="6">
        <f t="shared" si="17"/>
        <v>5401862</v>
      </c>
      <c r="AU41" s="6">
        <f t="shared" si="17"/>
        <v>0</v>
      </c>
      <c r="AV41" s="6">
        <f t="shared" si="17"/>
        <v>20959284</v>
      </c>
      <c r="AW41" s="6">
        <f t="shared" si="17"/>
        <v>16844390</v>
      </c>
      <c r="AX41" s="6">
        <f t="shared" si="17"/>
        <v>12326782</v>
      </c>
      <c r="AY41" s="6">
        <f t="shared" si="17"/>
        <v>107781761</v>
      </c>
      <c r="AZ41" s="6">
        <f t="shared" si="17"/>
        <v>11506443</v>
      </c>
      <c r="BA41" s="6">
        <f t="shared" si="17"/>
        <v>8716669</v>
      </c>
      <c r="BB41" s="6">
        <f t="shared" si="17"/>
        <v>18085195</v>
      </c>
      <c r="BC41" s="6">
        <f t="shared" si="17"/>
        <v>13818684</v>
      </c>
      <c r="BD41" s="6">
        <f t="shared" si="17"/>
        <v>0</v>
      </c>
      <c r="BE41" s="6">
        <f t="shared" si="17"/>
        <v>252884</v>
      </c>
      <c r="BF41" s="6">
        <f t="shared" si="17"/>
        <v>29696</v>
      </c>
      <c r="BG41" s="6">
        <f t="shared" si="17"/>
        <v>702499</v>
      </c>
      <c r="BH41" s="6">
        <f t="shared" si="17"/>
        <v>13712419</v>
      </c>
      <c r="BI41" s="6">
        <f t="shared" si="17"/>
        <v>13477928</v>
      </c>
      <c r="BJ41" s="6">
        <f t="shared" si="17"/>
        <v>127970676</v>
      </c>
      <c r="BK41" s="6">
        <f t="shared" si="17"/>
        <v>94967431</v>
      </c>
      <c r="BL41" s="6">
        <f t="shared" si="17"/>
        <v>38644435</v>
      </c>
      <c r="BM41" s="6">
        <f t="shared" si="17"/>
        <v>63806041</v>
      </c>
      <c r="BN41" s="6">
        <f t="shared" si="17"/>
        <v>0</v>
      </c>
      <c r="BO41" s="6">
        <f t="shared" si="17"/>
        <v>0</v>
      </c>
      <c r="BP41" s="6">
        <f t="shared" si="17"/>
        <v>0</v>
      </c>
      <c r="BQ41" s="6">
        <f t="shared" ref="BQ41:BS41" si="18">SUM(BQ35:BQ40)</f>
        <v>0</v>
      </c>
      <c r="BR41" s="6">
        <f t="shared" si="18"/>
        <v>4086263</v>
      </c>
      <c r="BS41" s="6">
        <f t="shared" si="18"/>
        <v>5704192</v>
      </c>
    </row>
    <row r="42" spans="1:71" ht="16.5" x14ac:dyDescent="0.25">
      <c r="A42" s="7" t="s">
        <v>77</v>
      </c>
      <c r="B42" s="6">
        <f>+B32+B41</f>
        <v>16854152</v>
      </c>
      <c r="C42" s="6">
        <f>+C32+C41</f>
        <v>23668459</v>
      </c>
      <c r="D42" s="6">
        <f t="shared" ref="D42:L42" si="19">+D32+D41</f>
        <v>235588032</v>
      </c>
      <c r="E42" s="6">
        <f t="shared" si="19"/>
        <v>212605462</v>
      </c>
      <c r="F42" s="6">
        <f t="shared" si="19"/>
        <v>11905964</v>
      </c>
      <c r="G42" s="6">
        <f t="shared" si="19"/>
        <v>12733595</v>
      </c>
      <c r="H42" s="6">
        <f t="shared" si="19"/>
        <v>201168</v>
      </c>
      <c r="I42" s="6">
        <f t="shared" si="19"/>
        <v>249051</v>
      </c>
      <c r="J42" s="6">
        <f t="shared" si="19"/>
        <v>19465806</v>
      </c>
      <c r="K42" s="6">
        <f t="shared" si="19"/>
        <v>26441686</v>
      </c>
      <c r="L42" s="6">
        <f t="shared" si="19"/>
        <v>105413</v>
      </c>
      <c r="M42" s="6">
        <f>+M32+M41</f>
        <v>147721</v>
      </c>
      <c r="N42" s="6">
        <f t="shared" ref="N42:BO42" si="20">+N32+N41</f>
        <v>16822161</v>
      </c>
      <c r="O42" s="6">
        <f t="shared" si="20"/>
        <v>19129475</v>
      </c>
      <c r="P42" s="6">
        <f t="shared" si="20"/>
        <v>20411333</v>
      </c>
      <c r="Q42" s="6">
        <f t="shared" si="20"/>
        <v>18049030</v>
      </c>
      <c r="R42" s="6">
        <f t="shared" si="20"/>
        <v>175870518</v>
      </c>
      <c r="S42" s="6">
        <f t="shared" si="20"/>
        <v>374509068</v>
      </c>
      <c r="T42" s="6">
        <f t="shared" si="20"/>
        <v>69163036</v>
      </c>
      <c r="U42" s="6">
        <f t="shared" si="20"/>
        <v>69349259</v>
      </c>
      <c r="V42" s="6">
        <f t="shared" si="20"/>
        <v>37048803</v>
      </c>
      <c r="W42" s="6">
        <f t="shared" si="20"/>
        <v>60589946</v>
      </c>
      <c r="X42" s="6">
        <f t="shared" si="20"/>
        <v>20306761</v>
      </c>
      <c r="Y42" s="6">
        <f t="shared" si="20"/>
        <v>27854088</v>
      </c>
      <c r="Z42" s="6">
        <f t="shared" si="20"/>
        <v>22126454</v>
      </c>
      <c r="AA42" s="6">
        <f t="shared" si="20"/>
        <v>27757973</v>
      </c>
      <c r="AB42" s="6">
        <f t="shared" si="20"/>
        <v>219205314</v>
      </c>
      <c r="AC42" s="6">
        <f t="shared" si="20"/>
        <v>309884819</v>
      </c>
      <c r="AD42" s="6">
        <f t="shared" si="20"/>
        <v>21370809</v>
      </c>
      <c r="AE42" s="6">
        <f t="shared" si="20"/>
        <v>21536299</v>
      </c>
      <c r="AF42" s="6">
        <f t="shared" si="20"/>
        <v>21447759</v>
      </c>
      <c r="AG42" s="6">
        <f t="shared" si="20"/>
        <v>40734747</v>
      </c>
      <c r="AH42" s="6">
        <f t="shared" si="20"/>
        <v>6244639</v>
      </c>
      <c r="AI42" s="6">
        <f t="shared" si="20"/>
        <v>10700599</v>
      </c>
      <c r="AJ42" s="6">
        <f t="shared" si="20"/>
        <v>90528244</v>
      </c>
      <c r="AK42" s="6">
        <f t="shared" si="20"/>
        <v>110911537</v>
      </c>
      <c r="AL42" s="6">
        <f t="shared" si="20"/>
        <v>10994714</v>
      </c>
      <c r="AM42" s="6">
        <f t="shared" si="20"/>
        <v>12044256</v>
      </c>
      <c r="AN42" s="6">
        <f t="shared" si="20"/>
        <v>104762721</v>
      </c>
      <c r="AO42" s="6">
        <f t="shared" si="20"/>
        <v>94278898</v>
      </c>
      <c r="AP42" s="6">
        <f t="shared" si="20"/>
        <v>11468047</v>
      </c>
      <c r="AQ42" s="6">
        <f t="shared" si="20"/>
        <v>10968506</v>
      </c>
      <c r="AR42" s="6">
        <f t="shared" si="20"/>
        <v>70440937</v>
      </c>
      <c r="AS42" s="6">
        <f t="shared" si="20"/>
        <v>124223312</v>
      </c>
      <c r="AT42" s="6">
        <f t="shared" si="20"/>
        <v>58083415</v>
      </c>
      <c r="AU42" s="6">
        <f t="shared" si="20"/>
        <v>58920853</v>
      </c>
      <c r="AV42" s="6">
        <f t="shared" si="20"/>
        <v>84314799</v>
      </c>
      <c r="AW42" s="6">
        <f t="shared" si="20"/>
        <v>57216619</v>
      </c>
      <c r="AX42" s="6">
        <f t="shared" si="20"/>
        <v>263504879</v>
      </c>
      <c r="AY42" s="6">
        <f t="shared" si="20"/>
        <v>290030362</v>
      </c>
      <c r="AZ42" s="6">
        <f t="shared" si="20"/>
        <v>885410202</v>
      </c>
      <c r="BA42" s="6">
        <f t="shared" si="20"/>
        <v>490170415</v>
      </c>
      <c r="BB42" s="6">
        <f t="shared" si="20"/>
        <v>25626284</v>
      </c>
      <c r="BC42" s="6">
        <f t="shared" si="20"/>
        <v>18112931</v>
      </c>
      <c r="BD42" s="6">
        <f t="shared" si="20"/>
        <v>333325</v>
      </c>
      <c r="BE42" s="6">
        <f t="shared" si="20"/>
        <v>637086</v>
      </c>
      <c r="BF42" s="6">
        <f t="shared" si="20"/>
        <v>6395185</v>
      </c>
      <c r="BG42" s="6">
        <f t="shared" si="20"/>
        <v>8730787</v>
      </c>
      <c r="BH42" s="6">
        <f t="shared" si="20"/>
        <v>142506663</v>
      </c>
      <c r="BI42" s="6">
        <f t="shared" si="20"/>
        <v>142961852</v>
      </c>
      <c r="BJ42" s="6">
        <f t="shared" si="20"/>
        <v>261064012</v>
      </c>
      <c r="BK42" s="6">
        <f t="shared" si="20"/>
        <v>212834151</v>
      </c>
      <c r="BL42" s="6">
        <f t="shared" si="20"/>
        <v>382570903</v>
      </c>
      <c r="BM42" s="6">
        <f t="shared" si="20"/>
        <v>490414072</v>
      </c>
      <c r="BN42" s="6">
        <f t="shared" si="20"/>
        <v>33423469</v>
      </c>
      <c r="BO42" s="6">
        <f t="shared" si="20"/>
        <v>39689844</v>
      </c>
      <c r="BP42" s="6">
        <f>+BP32+BP41</f>
        <v>41913671</v>
      </c>
      <c r="BQ42" s="6">
        <f>+BQ32+BQ41</f>
        <v>39727947</v>
      </c>
      <c r="BR42" s="6">
        <f t="shared" ref="BR42:BS42" si="21">+BR32+BR41</f>
        <v>42575091</v>
      </c>
      <c r="BS42" s="6">
        <f t="shared" si="21"/>
        <v>86719898</v>
      </c>
    </row>
    <row r="43" spans="1:71" ht="16.5" x14ac:dyDescent="0.25">
      <c r="A43" s="1" t="s">
        <v>78</v>
      </c>
      <c r="B43" s="5">
        <v>8661229</v>
      </c>
      <c r="C43" s="5">
        <v>8661229</v>
      </c>
      <c r="D43" s="5">
        <v>3200000</v>
      </c>
      <c r="E43" s="5">
        <v>3200000</v>
      </c>
      <c r="F43" s="5">
        <v>1500000</v>
      </c>
      <c r="G43" s="5">
        <v>1500000</v>
      </c>
      <c r="H43" s="5">
        <v>3600000</v>
      </c>
      <c r="I43" s="5">
        <v>3600000</v>
      </c>
      <c r="J43" s="5">
        <v>3556000</v>
      </c>
      <c r="K43" s="5">
        <v>3556000</v>
      </c>
      <c r="L43" s="5">
        <v>400</v>
      </c>
      <c r="M43" s="5">
        <v>400</v>
      </c>
      <c r="N43" s="5">
        <v>168000</v>
      </c>
      <c r="O43" s="5">
        <v>168000</v>
      </c>
      <c r="P43" s="5">
        <v>3274000</v>
      </c>
      <c r="Q43" s="5">
        <v>3274000</v>
      </c>
      <c r="R43" s="5">
        <v>7822350</v>
      </c>
      <c r="S43" s="5">
        <v>7822350</v>
      </c>
      <c r="T43" s="5">
        <v>6284540</v>
      </c>
      <c r="U43" s="5">
        <v>6284530</v>
      </c>
      <c r="V43" s="5">
        <v>3209261</v>
      </c>
      <c r="W43" s="5">
        <v>3209261</v>
      </c>
      <c r="X43" s="5">
        <v>4957348</v>
      </c>
      <c r="Y43" s="5">
        <v>4957348</v>
      </c>
      <c r="Z43" s="5">
        <v>1789403</v>
      </c>
      <c r="AA43" s="5">
        <v>1789403</v>
      </c>
      <c r="AB43" s="5">
        <v>40000000</v>
      </c>
      <c r="AC43" s="5">
        <v>40000000</v>
      </c>
      <c r="AD43" s="5">
        <v>1600000</v>
      </c>
      <c r="AE43" s="5">
        <v>1600000</v>
      </c>
      <c r="AF43" s="5">
        <v>10620341</v>
      </c>
      <c r="AG43" s="5">
        <v>10620341</v>
      </c>
      <c r="AH43" s="5">
        <v>5000000</v>
      </c>
      <c r="AI43" s="5">
        <v>5000000</v>
      </c>
      <c r="AJ43" s="5">
        <v>3300000</v>
      </c>
      <c r="AK43" s="5">
        <v>3300000</v>
      </c>
      <c r="AL43" s="5">
        <v>1981668</v>
      </c>
      <c r="AM43" s="5">
        <v>1981668</v>
      </c>
      <c r="AN43" s="5">
        <v>1500000</v>
      </c>
      <c r="AO43" s="5">
        <v>1500000</v>
      </c>
      <c r="AP43" s="5">
        <v>5460000</v>
      </c>
      <c r="AQ43" s="5">
        <v>5460000</v>
      </c>
      <c r="AR43" s="5">
        <v>2149830</v>
      </c>
      <c r="AS43" s="5">
        <v>2149830</v>
      </c>
      <c r="AT43" s="5">
        <v>1956582</v>
      </c>
      <c r="AU43" s="5">
        <v>1956582</v>
      </c>
      <c r="AV43" s="5">
        <v>60000</v>
      </c>
      <c r="AW43" s="5">
        <v>60000</v>
      </c>
      <c r="AX43" s="5">
        <v>58241001</v>
      </c>
      <c r="AY43" s="5">
        <v>58241001</v>
      </c>
      <c r="AZ43" s="5">
        <v>6927454</v>
      </c>
      <c r="BA43" s="5">
        <v>6927454</v>
      </c>
      <c r="BB43" s="5">
        <v>297500</v>
      </c>
      <c r="BC43" s="5">
        <v>297500</v>
      </c>
      <c r="BD43" s="5">
        <v>400000</v>
      </c>
      <c r="BE43" s="5">
        <v>400000</v>
      </c>
      <c r="BF43" s="5">
        <v>500000</v>
      </c>
      <c r="BG43" s="5">
        <v>500000</v>
      </c>
      <c r="BH43" s="5">
        <v>4088000</v>
      </c>
      <c r="BI43" s="5">
        <v>4088000</v>
      </c>
      <c r="BJ43" s="5">
        <v>1400000</v>
      </c>
      <c r="BK43" s="5">
        <v>1400000</v>
      </c>
      <c r="BL43" s="5">
        <v>14687212</v>
      </c>
      <c r="BM43" s="5">
        <v>52294003</v>
      </c>
      <c r="BN43" s="5">
        <v>1367931</v>
      </c>
      <c r="BO43" s="5">
        <v>1367931</v>
      </c>
      <c r="BP43" s="5">
        <v>4655000</v>
      </c>
      <c r="BQ43" s="5">
        <v>3275000</v>
      </c>
      <c r="BR43" s="5">
        <v>100000</v>
      </c>
      <c r="BS43" s="5">
        <v>3600000</v>
      </c>
    </row>
    <row r="44" spans="1:71" ht="16.5" x14ac:dyDescent="0.25">
      <c r="A44" s="1" t="s">
        <v>79</v>
      </c>
      <c r="B44" s="5">
        <v>1683007</v>
      </c>
      <c r="C44" s="5">
        <v>1683007</v>
      </c>
      <c r="D44" s="5">
        <v>17900000</v>
      </c>
      <c r="E44" s="5">
        <v>17900000</v>
      </c>
      <c r="F44" s="5">
        <v>599244</v>
      </c>
      <c r="G44" s="5">
        <v>599244</v>
      </c>
      <c r="H44" s="5">
        <v>2957920</v>
      </c>
      <c r="I44" s="5">
        <v>2957920</v>
      </c>
      <c r="J44" s="5"/>
      <c r="K44" s="5"/>
      <c r="L44" s="5">
        <v>10479</v>
      </c>
      <c r="M44" s="5">
        <v>10479</v>
      </c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>
        <v>7376801</v>
      </c>
      <c r="AM44" s="5">
        <v>7376801</v>
      </c>
      <c r="AN44" s="5">
        <v>60152500</v>
      </c>
      <c r="AO44" s="5">
        <v>60152500</v>
      </c>
      <c r="AP44" s="5">
        <v>19011230</v>
      </c>
      <c r="AQ44" s="5">
        <v>19011230</v>
      </c>
      <c r="AR44" s="5">
        <v>11116376</v>
      </c>
      <c r="AS44" s="5">
        <v>11116376</v>
      </c>
      <c r="AT44" s="5">
        <v>8112409</v>
      </c>
      <c r="AU44" s="5">
        <v>8112409</v>
      </c>
      <c r="AV44" s="5">
        <v>39122444</v>
      </c>
      <c r="AW44" s="5">
        <v>39122444</v>
      </c>
      <c r="AX44" s="5">
        <v>116498115</v>
      </c>
      <c r="AY44" s="5">
        <v>116498115</v>
      </c>
      <c r="AZ44" s="5">
        <v>22282845</v>
      </c>
      <c r="BA44" s="5">
        <v>22282845</v>
      </c>
      <c r="BB44" s="5">
        <v>24127238</v>
      </c>
      <c r="BC44" s="5">
        <v>24127238</v>
      </c>
      <c r="BD44" s="5"/>
      <c r="BE44" s="5"/>
      <c r="BF44" s="5"/>
      <c r="BG44" s="5"/>
      <c r="BH44" s="5"/>
      <c r="BI44" s="5"/>
      <c r="BJ44" s="5"/>
      <c r="BK44" s="5"/>
      <c r="BL44" s="5">
        <v>7147118</v>
      </c>
      <c r="BM44" s="5">
        <v>14365916</v>
      </c>
      <c r="BN44" s="5">
        <v>11411384</v>
      </c>
      <c r="BO44" s="5">
        <v>11411384</v>
      </c>
      <c r="BP44" s="5">
        <v>19495000</v>
      </c>
      <c r="BQ44" s="5">
        <v>13975000</v>
      </c>
      <c r="BR44" s="5">
        <v>21999999</v>
      </c>
      <c r="BS44" s="5">
        <v>0</v>
      </c>
    </row>
    <row r="45" spans="1:71" ht="16.5" x14ac:dyDescent="0.25">
      <c r="A45" s="1" t="s">
        <v>80</v>
      </c>
      <c r="B45" s="5"/>
      <c r="C45" s="5"/>
      <c r="D45" s="5"/>
      <c r="E45" s="5"/>
      <c r="F45" s="5"/>
      <c r="G45" s="5"/>
      <c r="H45" s="5"/>
      <c r="I45" s="5"/>
      <c r="J45" s="5"/>
      <c r="K45" s="5"/>
      <c r="L45" s="5">
        <v>2347</v>
      </c>
      <c r="M45" s="5">
        <v>2347</v>
      </c>
      <c r="N45" s="5"/>
      <c r="O45" s="5"/>
      <c r="P45" s="5"/>
      <c r="Q45" s="5"/>
      <c r="R45" s="5"/>
      <c r="S45" s="5"/>
      <c r="T45" s="5"/>
      <c r="U45" s="5"/>
      <c r="V45" s="5">
        <v>361539</v>
      </c>
      <c r="W45" s="5">
        <v>361539</v>
      </c>
      <c r="X45" s="5"/>
      <c r="Y45" s="5"/>
      <c r="Z45" s="5"/>
      <c r="AA45" s="5"/>
      <c r="AB45" s="5"/>
      <c r="AC45" s="5"/>
      <c r="AD45" s="5"/>
      <c r="AE45" s="5"/>
      <c r="AF45" s="5">
        <v>1662161</v>
      </c>
      <c r="AG45" s="5">
        <v>17246033</v>
      </c>
      <c r="AH45" s="5"/>
      <c r="AI45" s="5"/>
      <c r="AJ45" s="5"/>
      <c r="AK45" s="5"/>
      <c r="AL45" s="5">
        <v>0</v>
      </c>
      <c r="AM45" s="5">
        <v>0</v>
      </c>
      <c r="AN45" s="5"/>
      <c r="AO45" s="5"/>
      <c r="AP45" s="5">
        <v>0</v>
      </c>
      <c r="AQ45" s="5">
        <v>0</v>
      </c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>
        <v>0</v>
      </c>
      <c r="BS45" s="5"/>
    </row>
    <row r="46" spans="1:71" ht="16.5" x14ac:dyDescent="0.25">
      <c r="A46" s="1" t="s">
        <v>81</v>
      </c>
      <c r="B46" s="5"/>
      <c r="C46" s="5"/>
      <c r="D46" s="5">
        <v>18537745</v>
      </c>
      <c r="E46" s="5">
        <v>18537745</v>
      </c>
      <c r="F46" s="5"/>
      <c r="G46" s="5"/>
      <c r="H46" s="5"/>
      <c r="I46" s="5"/>
      <c r="J46" s="5">
        <v>698109</v>
      </c>
      <c r="K46" s="5">
        <v>698109</v>
      </c>
      <c r="L46" s="5"/>
      <c r="M46" s="5"/>
      <c r="N46" s="5">
        <v>27538</v>
      </c>
      <c r="O46" s="5">
        <v>27538</v>
      </c>
      <c r="P46" s="5">
        <v>15720604</v>
      </c>
      <c r="Q46" s="5">
        <v>15720604</v>
      </c>
      <c r="R46" s="5"/>
      <c r="S46" s="5"/>
      <c r="T46" s="5"/>
      <c r="U46" s="5"/>
      <c r="V46" s="5"/>
      <c r="W46" s="5"/>
      <c r="X46" s="5">
        <v>8463301</v>
      </c>
      <c r="Y46" s="5">
        <v>6708860</v>
      </c>
      <c r="Z46" s="5"/>
      <c r="AA46" s="5"/>
      <c r="AB46" s="5">
        <v>125716273</v>
      </c>
      <c r="AC46" s="5">
        <v>116722001</v>
      </c>
      <c r="AD46" s="5"/>
      <c r="AE46" s="5"/>
      <c r="AF46" s="5"/>
      <c r="AG46" s="5"/>
      <c r="AH46" s="5"/>
      <c r="AI46" s="5"/>
      <c r="AJ46" s="5"/>
      <c r="AK46" s="5"/>
      <c r="AL46" s="5">
        <v>0</v>
      </c>
      <c r="AM46" s="5">
        <v>0</v>
      </c>
      <c r="AN46" s="5">
        <v>4682313</v>
      </c>
      <c r="AO46" s="5">
        <v>4682313</v>
      </c>
      <c r="AP46" s="5">
        <v>3349567</v>
      </c>
      <c r="AQ46" s="5">
        <v>3349567</v>
      </c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>
        <v>0</v>
      </c>
      <c r="BS46" s="5"/>
    </row>
    <row r="47" spans="1:71" ht="16.5" x14ac:dyDescent="0.25">
      <c r="A47" s="1" t="s">
        <v>82</v>
      </c>
      <c r="B47" s="5">
        <v>2111803</v>
      </c>
      <c r="C47" s="5">
        <v>2111803</v>
      </c>
      <c r="D47" s="5">
        <v>1474551</v>
      </c>
      <c r="E47" s="5">
        <v>1474551</v>
      </c>
      <c r="F47" s="5"/>
      <c r="G47" s="5"/>
      <c r="H47" s="5">
        <v>583497</v>
      </c>
      <c r="I47" s="5">
        <v>583497</v>
      </c>
      <c r="J47" s="5">
        <v>339837</v>
      </c>
      <c r="K47" s="5">
        <v>286445</v>
      </c>
      <c r="L47" s="5">
        <v>68068</v>
      </c>
      <c r="M47" s="5">
        <v>61877</v>
      </c>
      <c r="N47" s="5">
        <v>142432</v>
      </c>
      <c r="O47" s="5">
        <v>111493</v>
      </c>
      <c r="P47" s="5">
        <v>67584</v>
      </c>
      <c r="Q47" s="5">
        <v>67584</v>
      </c>
      <c r="R47" s="5">
        <v>3105723</v>
      </c>
      <c r="S47" s="5">
        <v>4121773</v>
      </c>
      <c r="T47" s="5">
        <v>1784479</v>
      </c>
      <c r="U47" s="5">
        <v>1784479</v>
      </c>
      <c r="V47" s="5">
        <v>897989</v>
      </c>
      <c r="W47" s="5">
        <v>746428</v>
      </c>
      <c r="X47" s="5">
        <v>1590346</v>
      </c>
      <c r="Y47" s="5">
        <v>543084</v>
      </c>
      <c r="Z47" s="5">
        <v>948339</v>
      </c>
      <c r="AA47" s="5">
        <v>948339</v>
      </c>
      <c r="AB47" s="5">
        <v>126379210</v>
      </c>
      <c r="AC47" s="5">
        <v>116206481</v>
      </c>
      <c r="AD47" s="5">
        <v>1514983</v>
      </c>
      <c r="AE47" s="5">
        <v>1514983</v>
      </c>
      <c r="AF47" s="5">
        <v>466460</v>
      </c>
      <c r="AG47" s="5">
        <v>466460</v>
      </c>
      <c r="AH47" s="5">
        <v>525510</v>
      </c>
      <c r="AI47" s="5">
        <v>525510</v>
      </c>
      <c r="AJ47" s="5"/>
      <c r="AK47" s="5">
        <v>3391513</v>
      </c>
      <c r="AL47" s="5">
        <v>135315</v>
      </c>
      <c r="AM47" s="5">
        <v>135315</v>
      </c>
      <c r="AN47" s="5"/>
      <c r="AO47" s="5"/>
      <c r="AP47" s="5">
        <v>4473319</v>
      </c>
      <c r="AQ47" s="5">
        <v>4473319</v>
      </c>
      <c r="AR47" s="5"/>
      <c r="AS47" s="5"/>
      <c r="AT47" s="5"/>
      <c r="AU47" s="5"/>
      <c r="AV47" s="5"/>
      <c r="AW47" s="5"/>
      <c r="AX47" s="5">
        <v>71714</v>
      </c>
      <c r="AY47" s="5">
        <v>71714</v>
      </c>
      <c r="AZ47" s="5"/>
      <c r="BA47" s="5"/>
      <c r="BB47" s="5"/>
      <c r="BC47" s="5"/>
      <c r="BD47" s="5">
        <v>29339</v>
      </c>
      <c r="BE47" s="5">
        <v>29339</v>
      </c>
      <c r="BF47" s="5">
        <v>168334</v>
      </c>
      <c r="BG47" s="5">
        <v>168334</v>
      </c>
      <c r="BH47" s="5"/>
      <c r="BI47" s="5"/>
      <c r="BJ47" s="5">
        <v>23765946</v>
      </c>
      <c r="BK47" s="5">
        <v>38249517</v>
      </c>
      <c r="BL47" s="5"/>
      <c r="BM47" s="5"/>
      <c r="BN47" s="5"/>
      <c r="BO47" s="5"/>
      <c r="BP47" s="5">
        <v>996920</v>
      </c>
      <c r="BQ47" s="5">
        <v>996920</v>
      </c>
      <c r="BR47" s="5">
        <v>0</v>
      </c>
      <c r="BS47" s="5"/>
    </row>
    <row r="48" spans="1:71" ht="16.5" x14ac:dyDescent="0.25">
      <c r="A48" s="1" t="s">
        <v>83</v>
      </c>
      <c r="B48" s="5">
        <v>1661793</v>
      </c>
      <c r="C48" s="5">
        <v>2184345</v>
      </c>
      <c r="D48" s="5">
        <v>66805805</v>
      </c>
      <c r="E48" s="5">
        <v>59955815</v>
      </c>
      <c r="F48" s="5">
        <v>-798157</v>
      </c>
      <c r="G48" s="5">
        <v>-296704</v>
      </c>
      <c r="H48" s="5">
        <v>-7013964</v>
      </c>
      <c r="I48" s="5">
        <v>-7114442</v>
      </c>
      <c r="J48" s="5">
        <v>1981246</v>
      </c>
      <c r="K48" s="5">
        <v>1505130</v>
      </c>
      <c r="L48" s="5">
        <v>2611</v>
      </c>
      <c r="M48" s="5">
        <v>6379</v>
      </c>
      <c r="N48" s="5">
        <v>2271917</v>
      </c>
      <c r="O48" s="5">
        <v>2498711</v>
      </c>
      <c r="P48" s="5">
        <v>-3015209</v>
      </c>
      <c r="Q48" s="5">
        <v>-1675249</v>
      </c>
      <c r="R48" s="5">
        <v>154167374</v>
      </c>
      <c r="S48" s="5">
        <v>127817161</v>
      </c>
      <c r="T48" s="5">
        <v>-19612976</v>
      </c>
      <c r="U48" s="5">
        <v>-18632225</v>
      </c>
      <c r="V48" s="5">
        <v>6492418</v>
      </c>
      <c r="W48" s="5">
        <v>5838233</v>
      </c>
      <c r="X48" s="5">
        <v>2241214</v>
      </c>
      <c r="Y48" s="5">
        <v>2626781</v>
      </c>
      <c r="Z48" s="5">
        <v>5699144</v>
      </c>
      <c r="AA48" s="5">
        <v>3837081</v>
      </c>
      <c r="AB48" s="5">
        <v>8140550</v>
      </c>
      <c r="AC48" s="5">
        <v>10172729</v>
      </c>
      <c r="AD48" s="5">
        <v>-5675891</v>
      </c>
      <c r="AE48" s="5">
        <v>-5528216</v>
      </c>
      <c r="AF48" s="5">
        <v>22815585</v>
      </c>
      <c r="AG48" s="5">
        <v>3462671</v>
      </c>
      <c r="AH48" s="5">
        <v>2585609</v>
      </c>
      <c r="AI48" s="5">
        <v>2500029</v>
      </c>
      <c r="AJ48" s="5">
        <v>35955580</v>
      </c>
      <c r="AK48" s="5">
        <v>41697815</v>
      </c>
      <c r="AL48" s="5">
        <v>-5537754</v>
      </c>
      <c r="AM48" s="5">
        <v>-5552452</v>
      </c>
      <c r="AN48" s="5">
        <v>-58748259</v>
      </c>
      <c r="AO48" s="5">
        <v>-61826920</v>
      </c>
      <c r="AP48" s="5">
        <v>-18014068</v>
      </c>
      <c r="AQ48" s="5">
        <v>-16345727</v>
      </c>
      <c r="AR48" s="5">
        <v>12244453</v>
      </c>
      <c r="AS48" s="5">
        <v>18142385</v>
      </c>
      <c r="AT48" s="5">
        <v>5206019</v>
      </c>
      <c r="AU48" s="5">
        <v>2230124</v>
      </c>
      <c r="AV48" s="5">
        <v>53769703</v>
      </c>
      <c r="AW48" s="5">
        <v>25009358</v>
      </c>
      <c r="AX48" s="5">
        <v>-91081319</v>
      </c>
      <c r="AY48" s="5">
        <v>-68333139</v>
      </c>
      <c r="AZ48" s="5">
        <v>51473206</v>
      </c>
      <c r="BA48" s="5">
        <v>6840817</v>
      </c>
      <c r="BB48" s="5">
        <v>-22528913</v>
      </c>
      <c r="BC48" s="5">
        <v>-22931915</v>
      </c>
      <c r="BD48" s="5">
        <v>106140</v>
      </c>
      <c r="BE48" s="5">
        <v>98916</v>
      </c>
      <c r="BF48" s="5">
        <v>763893</v>
      </c>
      <c r="BG48" s="5">
        <v>386422</v>
      </c>
      <c r="BH48" s="5">
        <v>208550659</v>
      </c>
      <c r="BI48" s="5">
        <v>174662629</v>
      </c>
      <c r="BJ48" s="5">
        <v>63431558</v>
      </c>
      <c r="BK48" s="5">
        <v>60842793</v>
      </c>
      <c r="BL48" s="5">
        <v>-88409148</v>
      </c>
      <c r="BM48" s="5">
        <v>-108225018</v>
      </c>
      <c r="BN48" s="5">
        <v>-3704753</v>
      </c>
      <c r="BO48" s="5">
        <v>-4823545</v>
      </c>
      <c r="BP48" s="5">
        <v>-14863462</v>
      </c>
      <c r="BQ48" s="5">
        <v>-11740956</v>
      </c>
      <c r="BR48" s="5">
        <v>-20956856</v>
      </c>
      <c r="BS48" s="5">
        <v>-20774675</v>
      </c>
    </row>
    <row r="49" spans="1:72" ht="16.5" x14ac:dyDescent="0.25">
      <c r="A49" s="7" t="s">
        <v>84</v>
      </c>
      <c r="B49" s="6">
        <f>SUM(B43:B48)</f>
        <v>14117832</v>
      </c>
      <c r="C49" s="6">
        <f>SUM(C43:C48)</f>
        <v>14640384</v>
      </c>
      <c r="D49" s="6">
        <f t="shared" ref="D49:BN49" si="22">SUM(D43:D48)</f>
        <v>107918101</v>
      </c>
      <c r="E49" s="6">
        <f t="shared" si="22"/>
        <v>101068111</v>
      </c>
      <c r="F49" s="6">
        <f t="shared" si="22"/>
        <v>1301087</v>
      </c>
      <c r="G49" s="6">
        <f t="shared" si="22"/>
        <v>1802540</v>
      </c>
      <c r="H49" s="6">
        <f t="shared" si="22"/>
        <v>127453</v>
      </c>
      <c r="I49" s="6">
        <f t="shared" si="22"/>
        <v>26975</v>
      </c>
      <c r="J49" s="6">
        <f t="shared" si="22"/>
        <v>6575192</v>
      </c>
      <c r="K49" s="6">
        <f t="shared" si="22"/>
        <v>6045684</v>
      </c>
      <c r="L49" s="6">
        <f t="shared" si="22"/>
        <v>83905</v>
      </c>
      <c r="M49" s="6">
        <f t="shared" si="22"/>
        <v>81482</v>
      </c>
      <c r="N49" s="6">
        <f t="shared" si="22"/>
        <v>2609887</v>
      </c>
      <c r="O49" s="6">
        <f t="shared" si="22"/>
        <v>2805742</v>
      </c>
      <c r="P49" s="6">
        <f t="shared" si="22"/>
        <v>16046979</v>
      </c>
      <c r="Q49" s="6">
        <f t="shared" si="22"/>
        <v>17386939</v>
      </c>
      <c r="R49" s="6">
        <f t="shared" si="22"/>
        <v>165095447</v>
      </c>
      <c r="S49" s="6">
        <f t="shared" si="22"/>
        <v>139761284</v>
      </c>
      <c r="T49" s="6">
        <f t="shared" si="22"/>
        <v>-11543957</v>
      </c>
      <c r="U49" s="6">
        <f t="shared" si="22"/>
        <v>-10563216</v>
      </c>
      <c r="V49" s="6">
        <f t="shared" si="22"/>
        <v>10961207</v>
      </c>
      <c r="W49" s="6">
        <f t="shared" si="22"/>
        <v>10155461</v>
      </c>
      <c r="X49" s="6">
        <f t="shared" si="22"/>
        <v>17252209</v>
      </c>
      <c r="Y49" s="6">
        <f t="shared" si="22"/>
        <v>14836073</v>
      </c>
      <c r="Z49" s="6">
        <f t="shared" si="22"/>
        <v>8436886</v>
      </c>
      <c r="AA49" s="6">
        <f t="shared" si="22"/>
        <v>6574823</v>
      </c>
      <c r="AB49" s="6">
        <f t="shared" si="22"/>
        <v>300236033</v>
      </c>
      <c r="AC49" s="6">
        <f t="shared" si="22"/>
        <v>283101211</v>
      </c>
      <c r="AD49" s="6">
        <f t="shared" si="22"/>
        <v>-2560908</v>
      </c>
      <c r="AE49" s="6">
        <f t="shared" si="22"/>
        <v>-2413233</v>
      </c>
      <c r="AF49" s="6">
        <f t="shared" si="22"/>
        <v>35564547</v>
      </c>
      <c r="AG49" s="6">
        <f t="shared" si="22"/>
        <v>31795505</v>
      </c>
      <c r="AH49" s="6">
        <f t="shared" si="22"/>
        <v>8111119</v>
      </c>
      <c r="AI49" s="6">
        <f t="shared" si="22"/>
        <v>8025539</v>
      </c>
      <c r="AJ49" s="6">
        <f t="shared" si="22"/>
        <v>39255580</v>
      </c>
      <c r="AK49" s="6">
        <f t="shared" si="22"/>
        <v>48389328</v>
      </c>
      <c r="AL49" s="6">
        <f t="shared" si="22"/>
        <v>3956030</v>
      </c>
      <c r="AM49" s="6">
        <f t="shared" si="22"/>
        <v>3941332</v>
      </c>
      <c r="AN49" s="6">
        <f t="shared" si="22"/>
        <v>7586554</v>
      </c>
      <c r="AO49" s="6">
        <f t="shared" si="22"/>
        <v>4507893</v>
      </c>
      <c r="AP49" s="6">
        <f t="shared" si="22"/>
        <v>14280048</v>
      </c>
      <c r="AQ49" s="6">
        <f t="shared" si="22"/>
        <v>15948389</v>
      </c>
      <c r="AR49" s="6">
        <f t="shared" si="22"/>
        <v>25510659</v>
      </c>
      <c r="AS49" s="6">
        <f t="shared" si="22"/>
        <v>31408591</v>
      </c>
      <c r="AT49" s="6">
        <f t="shared" si="22"/>
        <v>15275010</v>
      </c>
      <c r="AU49" s="6">
        <f t="shared" si="22"/>
        <v>12299115</v>
      </c>
      <c r="AV49" s="6">
        <f t="shared" si="22"/>
        <v>92952147</v>
      </c>
      <c r="AW49" s="6">
        <f t="shared" si="22"/>
        <v>64191802</v>
      </c>
      <c r="AX49" s="6">
        <f t="shared" si="22"/>
        <v>83729511</v>
      </c>
      <c r="AY49" s="6">
        <f t="shared" si="22"/>
        <v>106477691</v>
      </c>
      <c r="AZ49" s="6">
        <f t="shared" si="22"/>
        <v>80683505</v>
      </c>
      <c r="BA49" s="6">
        <f t="shared" si="22"/>
        <v>36051116</v>
      </c>
      <c r="BB49" s="6">
        <f t="shared" si="22"/>
        <v>1895825</v>
      </c>
      <c r="BC49" s="6">
        <f t="shared" si="22"/>
        <v>1492823</v>
      </c>
      <c r="BD49" s="6">
        <f t="shared" si="22"/>
        <v>535479</v>
      </c>
      <c r="BE49" s="6">
        <f t="shared" si="22"/>
        <v>528255</v>
      </c>
      <c r="BF49" s="6">
        <f t="shared" si="22"/>
        <v>1432227</v>
      </c>
      <c r="BG49" s="6">
        <f t="shared" si="22"/>
        <v>1054756</v>
      </c>
      <c r="BH49" s="6">
        <f t="shared" si="22"/>
        <v>212638659</v>
      </c>
      <c r="BI49" s="6">
        <f t="shared" si="22"/>
        <v>178750629</v>
      </c>
      <c r="BJ49" s="6">
        <f t="shared" si="22"/>
        <v>88597504</v>
      </c>
      <c r="BK49" s="6">
        <f t="shared" si="22"/>
        <v>100492310</v>
      </c>
      <c r="BL49" s="6">
        <f t="shared" si="22"/>
        <v>-66574818</v>
      </c>
      <c r="BM49" s="6">
        <f t="shared" si="22"/>
        <v>-41565099</v>
      </c>
      <c r="BN49" s="6">
        <f t="shared" si="22"/>
        <v>9074562</v>
      </c>
      <c r="BO49" s="6">
        <f>SUM(BO43:BO48)</f>
        <v>7955770</v>
      </c>
      <c r="BP49" s="6">
        <f>SUM(BP43:BP48)</f>
        <v>10283458</v>
      </c>
      <c r="BQ49" s="6">
        <f t="shared" ref="BQ49:BS49" si="23">SUM(BQ43:BQ48)</f>
        <v>6505964</v>
      </c>
      <c r="BR49" s="6">
        <f t="shared" si="23"/>
        <v>1143143</v>
      </c>
      <c r="BS49" s="6">
        <f t="shared" si="23"/>
        <v>-17174675</v>
      </c>
    </row>
    <row r="50" spans="1:72" ht="16.5" x14ac:dyDescent="0.25">
      <c r="A50" s="7" t="s">
        <v>85</v>
      </c>
      <c r="B50" s="6">
        <f>+B42+B49</f>
        <v>30971984</v>
      </c>
      <c r="C50" s="6">
        <f>+C42+C49</f>
        <v>38308843</v>
      </c>
      <c r="D50" s="6">
        <f t="shared" ref="D50:BO50" si="24">+D42+D49</f>
        <v>343506133</v>
      </c>
      <c r="E50" s="6">
        <f t="shared" si="24"/>
        <v>313673573</v>
      </c>
      <c r="F50" s="6">
        <f t="shared" si="24"/>
        <v>13207051</v>
      </c>
      <c r="G50" s="6">
        <f t="shared" si="24"/>
        <v>14536135</v>
      </c>
      <c r="H50" s="6">
        <f t="shared" si="24"/>
        <v>328621</v>
      </c>
      <c r="I50" s="6">
        <f t="shared" si="24"/>
        <v>276026</v>
      </c>
      <c r="J50" s="6">
        <f t="shared" si="24"/>
        <v>26040998</v>
      </c>
      <c r="K50" s="6">
        <f t="shared" si="24"/>
        <v>32487370</v>
      </c>
      <c r="L50" s="6">
        <f t="shared" si="24"/>
        <v>189318</v>
      </c>
      <c r="M50" s="6">
        <f t="shared" si="24"/>
        <v>229203</v>
      </c>
      <c r="N50" s="6">
        <f t="shared" si="24"/>
        <v>19432048</v>
      </c>
      <c r="O50" s="6">
        <f t="shared" si="24"/>
        <v>21935217</v>
      </c>
      <c r="P50" s="6">
        <f t="shared" si="24"/>
        <v>36458312</v>
      </c>
      <c r="Q50" s="6">
        <f t="shared" si="24"/>
        <v>35435969</v>
      </c>
      <c r="R50" s="6">
        <f t="shared" si="24"/>
        <v>340965965</v>
      </c>
      <c r="S50" s="6">
        <f t="shared" si="24"/>
        <v>514270352</v>
      </c>
      <c r="T50" s="6">
        <f t="shared" si="24"/>
        <v>57619079</v>
      </c>
      <c r="U50" s="6">
        <f t="shared" si="24"/>
        <v>58786043</v>
      </c>
      <c r="V50" s="6">
        <f t="shared" si="24"/>
        <v>48010010</v>
      </c>
      <c r="W50" s="6">
        <f t="shared" si="24"/>
        <v>70745407</v>
      </c>
      <c r="X50" s="6">
        <f t="shared" si="24"/>
        <v>37558970</v>
      </c>
      <c r="Y50" s="6">
        <f t="shared" si="24"/>
        <v>42690161</v>
      </c>
      <c r="Z50" s="6">
        <f t="shared" si="24"/>
        <v>30563340</v>
      </c>
      <c r="AA50" s="6">
        <f t="shared" si="24"/>
        <v>34332796</v>
      </c>
      <c r="AB50" s="6">
        <f t="shared" si="24"/>
        <v>519441347</v>
      </c>
      <c r="AC50" s="6">
        <f t="shared" si="24"/>
        <v>592986030</v>
      </c>
      <c r="AD50" s="6">
        <f t="shared" si="24"/>
        <v>18809901</v>
      </c>
      <c r="AE50" s="6">
        <f t="shared" si="24"/>
        <v>19123066</v>
      </c>
      <c r="AF50" s="6">
        <f t="shared" si="24"/>
        <v>57012306</v>
      </c>
      <c r="AG50" s="6">
        <f t="shared" si="24"/>
        <v>72530252</v>
      </c>
      <c r="AH50" s="6">
        <f t="shared" si="24"/>
        <v>14355758</v>
      </c>
      <c r="AI50" s="6">
        <f t="shared" si="24"/>
        <v>18726138</v>
      </c>
      <c r="AJ50" s="6">
        <f t="shared" si="24"/>
        <v>129783824</v>
      </c>
      <c r="AK50" s="6">
        <f t="shared" si="24"/>
        <v>159300865</v>
      </c>
      <c r="AL50" s="6">
        <f t="shared" si="24"/>
        <v>14950744</v>
      </c>
      <c r="AM50" s="6">
        <f t="shared" si="24"/>
        <v>15985588</v>
      </c>
      <c r="AN50" s="6">
        <f t="shared" si="24"/>
        <v>112349275</v>
      </c>
      <c r="AO50" s="6">
        <f t="shared" si="24"/>
        <v>98786791</v>
      </c>
      <c r="AP50" s="6">
        <f t="shared" si="24"/>
        <v>25748095</v>
      </c>
      <c r="AQ50" s="6">
        <f t="shared" si="24"/>
        <v>26916895</v>
      </c>
      <c r="AR50" s="6">
        <f t="shared" si="24"/>
        <v>95951596</v>
      </c>
      <c r="AS50" s="6">
        <f t="shared" si="24"/>
        <v>155631903</v>
      </c>
      <c r="AT50" s="6">
        <f t="shared" si="24"/>
        <v>73358425</v>
      </c>
      <c r="AU50" s="6">
        <f t="shared" si="24"/>
        <v>71219968</v>
      </c>
      <c r="AV50" s="6">
        <f t="shared" si="24"/>
        <v>177266946</v>
      </c>
      <c r="AW50" s="6">
        <f t="shared" si="24"/>
        <v>121408421</v>
      </c>
      <c r="AX50" s="6">
        <f t="shared" si="24"/>
        <v>347234390</v>
      </c>
      <c r="AY50" s="6">
        <f t="shared" si="24"/>
        <v>396508053</v>
      </c>
      <c r="AZ50" s="6">
        <f t="shared" si="24"/>
        <v>966093707</v>
      </c>
      <c r="BA50" s="6">
        <f t="shared" si="24"/>
        <v>526221531</v>
      </c>
      <c r="BB50" s="6">
        <f t="shared" si="24"/>
        <v>27522109</v>
      </c>
      <c r="BC50" s="6">
        <f t="shared" si="24"/>
        <v>19605754</v>
      </c>
      <c r="BD50" s="6">
        <f t="shared" si="24"/>
        <v>868804</v>
      </c>
      <c r="BE50" s="6">
        <f t="shared" si="24"/>
        <v>1165341</v>
      </c>
      <c r="BF50" s="6">
        <f t="shared" si="24"/>
        <v>7827412</v>
      </c>
      <c r="BG50" s="6">
        <f t="shared" si="24"/>
        <v>9785543</v>
      </c>
      <c r="BH50" s="6">
        <f t="shared" si="24"/>
        <v>355145322</v>
      </c>
      <c r="BI50" s="6">
        <f t="shared" si="24"/>
        <v>321712481</v>
      </c>
      <c r="BJ50" s="6">
        <f t="shared" si="24"/>
        <v>349661516</v>
      </c>
      <c r="BK50" s="6">
        <f t="shared" si="24"/>
        <v>313326461</v>
      </c>
      <c r="BL50" s="6">
        <f t="shared" si="24"/>
        <v>315996085</v>
      </c>
      <c r="BM50" s="6">
        <f t="shared" si="24"/>
        <v>448848973</v>
      </c>
      <c r="BN50" s="6">
        <f t="shared" si="24"/>
        <v>42498031</v>
      </c>
      <c r="BO50" s="6">
        <f t="shared" si="24"/>
        <v>47645614</v>
      </c>
      <c r="BP50" s="6">
        <f t="shared" ref="BP50:BS50" si="25">+BP42+BP49</f>
        <v>52197129</v>
      </c>
      <c r="BQ50" s="6">
        <f t="shared" si="25"/>
        <v>46233911</v>
      </c>
      <c r="BR50" s="6">
        <f t="shared" si="25"/>
        <v>43718234</v>
      </c>
      <c r="BS50" s="6">
        <f t="shared" si="25"/>
        <v>69545223</v>
      </c>
    </row>
    <row r="51" spans="1:72" ht="16.5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</row>
    <row r="52" spans="1:72" ht="16.5" x14ac:dyDescent="0.25">
      <c r="A52" s="1"/>
      <c r="B52" s="4" t="s">
        <v>1</v>
      </c>
      <c r="C52" s="4" t="s">
        <v>1</v>
      </c>
      <c r="D52" s="4" t="s">
        <v>2</v>
      </c>
      <c r="E52" s="4" t="s">
        <v>2</v>
      </c>
      <c r="F52" s="4" t="s">
        <v>3</v>
      </c>
      <c r="G52" s="4" t="s">
        <v>3</v>
      </c>
      <c r="H52" s="4" t="s">
        <v>4</v>
      </c>
      <c r="I52" s="4" t="s">
        <v>4</v>
      </c>
      <c r="J52" s="4" t="s">
        <v>5</v>
      </c>
      <c r="K52" s="4" t="s">
        <v>5</v>
      </c>
      <c r="L52" s="4" t="s">
        <v>6</v>
      </c>
      <c r="M52" s="4" t="s">
        <v>6</v>
      </c>
      <c r="N52" s="4" t="s">
        <v>7</v>
      </c>
      <c r="O52" s="4" t="s">
        <v>7</v>
      </c>
      <c r="P52" s="4" t="s">
        <v>8</v>
      </c>
      <c r="Q52" s="4" t="s">
        <v>8</v>
      </c>
      <c r="R52" s="4" t="s">
        <v>9</v>
      </c>
      <c r="S52" s="4" t="s">
        <v>9</v>
      </c>
      <c r="T52" s="4" t="s">
        <v>10</v>
      </c>
      <c r="U52" s="4" t="s">
        <v>10</v>
      </c>
      <c r="V52" s="4" t="s">
        <v>11</v>
      </c>
      <c r="W52" s="4" t="s">
        <v>11</v>
      </c>
      <c r="X52" s="4" t="s">
        <v>12</v>
      </c>
      <c r="Y52" s="4" t="s">
        <v>12</v>
      </c>
      <c r="Z52" s="4" t="s">
        <v>13</v>
      </c>
      <c r="AA52" s="4" t="s">
        <v>13</v>
      </c>
      <c r="AB52" s="4" t="s">
        <v>14</v>
      </c>
      <c r="AC52" s="4" t="s">
        <v>14</v>
      </c>
      <c r="AD52" s="4" t="s">
        <v>15</v>
      </c>
      <c r="AE52" s="4" t="s">
        <v>15</v>
      </c>
      <c r="AF52" s="4" t="s">
        <v>16</v>
      </c>
      <c r="AG52" s="4" t="s">
        <v>16</v>
      </c>
      <c r="AH52" s="4" t="s">
        <v>17</v>
      </c>
      <c r="AI52" s="4" t="s">
        <v>17</v>
      </c>
      <c r="AJ52" s="4" t="s">
        <v>18</v>
      </c>
      <c r="AK52" s="4" t="s">
        <v>18</v>
      </c>
      <c r="AL52" s="4" t="s">
        <v>19</v>
      </c>
      <c r="AM52" s="4" t="s">
        <v>19</v>
      </c>
      <c r="AN52" s="4" t="s">
        <v>20</v>
      </c>
      <c r="AO52" s="4" t="s">
        <v>20</v>
      </c>
      <c r="AP52" s="4" t="s">
        <v>21</v>
      </c>
      <c r="AQ52" s="4" t="s">
        <v>21</v>
      </c>
      <c r="AR52" s="4" t="s">
        <v>22</v>
      </c>
      <c r="AS52" s="4" t="s">
        <v>22</v>
      </c>
      <c r="AT52" s="4" t="s">
        <v>23</v>
      </c>
      <c r="AU52" s="4" t="s">
        <v>23</v>
      </c>
      <c r="AV52" s="4" t="s">
        <v>24</v>
      </c>
      <c r="AW52" s="4" t="s">
        <v>24</v>
      </c>
      <c r="AX52" s="4" t="s">
        <v>25</v>
      </c>
      <c r="AY52" s="4" t="s">
        <v>25</v>
      </c>
      <c r="AZ52" s="4" t="s">
        <v>26</v>
      </c>
      <c r="BA52" s="4" t="s">
        <v>26</v>
      </c>
      <c r="BB52" s="4" t="s">
        <v>27</v>
      </c>
      <c r="BC52" s="4" t="s">
        <v>27</v>
      </c>
      <c r="BD52" s="4" t="s">
        <v>28</v>
      </c>
      <c r="BE52" s="4" t="s">
        <v>28</v>
      </c>
      <c r="BF52" s="4" t="s">
        <v>29</v>
      </c>
      <c r="BG52" s="4" t="s">
        <v>29</v>
      </c>
      <c r="BH52" s="4" t="s">
        <v>30</v>
      </c>
      <c r="BI52" s="4" t="s">
        <v>30</v>
      </c>
      <c r="BJ52" s="4" t="s">
        <v>31</v>
      </c>
      <c r="BK52" s="4" t="s">
        <v>31</v>
      </c>
      <c r="BL52" s="4" t="s">
        <v>32</v>
      </c>
      <c r="BM52" s="4" t="s">
        <v>32</v>
      </c>
      <c r="BN52" s="4" t="s">
        <v>33</v>
      </c>
      <c r="BO52" s="4" t="s">
        <v>33</v>
      </c>
      <c r="BP52" s="4" t="s">
        <v>34</v>
      </c>
      <c r="BQ52" s="4" t="s">
        <v>34</v>
      </c>
      <c r="BR52" s="4" t="s">
        <v>35</v>
      </c>
      <c r="BS52" s="4" t="s">
        <v>35</v>
      </c>
    </row>
    <row r="53" spans="1:72" ht="16.5" x14ac:dyDescent="0.25">
      <c r="A53" s="1"/>
      <c r="B53" s="4" t="s">
        <v>36</v>
      </c>
      <c r="C53" s="4" t="s">
        <v>37</v>
      </c>
      <c r="D53" s="4" t="s">
        <v>36</v>
      </c>
      <c r="E53" s="4" t="s">
        <v>37</v>
      </c>
      <c r="F53" s="4" t="s">
        <v>36</v>
      </c>
      <c r="G53" s="4" t="s">
        <v>37</v>
      </c>
      <c r="H53" s="4" t="s">
        <v>36</v>
      </c>
      <c r="I53" s="4" t="s">
        <v>37</v>
      </c>
      <c r="J53" s="4" t="s">
        <v>36</v>
      </c>
      <c r="K53" s="4" t="s">
        <v>37</v>
      </c>
      <c r="L53" s="4" t="s">
        <v>36</v>
      </c>
      <c r="M53" s="4" t="s">
        <v>37</v>
      </c>
      <c r="N53" s="4" t="s">
        <v>36</v>
      </c>
      <c r="O53" s="4" t="s">
        <v>37</v>
      </c>
      <c r="P53" s="4" t="s">
        <v>36</v>
      </c>
      <c r="Q53" s="4" t="s">
        <v>37</v>
      </c>
      <c r="R53" s="4" t="s">
        <v>36</v>
      </c>
      <c r="S53" s="4" t="s">
        <v>37</v>
      </c>
      <c r="T53" s="4" t="s">
        <v>36</v>
      </c>
      <c r="U53" s="4" t="s">
        <v>37</v>
      </c>
      <c r="V53" s="4" t="s">
        <v>36</v>
      </c>
      <c r="W53" s="4" t="s">
        <v>37</v>
      </c>
      <c r="X53" s="4" t="s">
        <v>36</v>
      </c>
      <c r="Y53" s="4" t="s">
        <v>37</v>
      </c>
      <c r="Z53" s="4" t="s">
        <v>36</v>
      </c>
      <c r="AA53" s="4" t="s">
        <v>37</v>
      </c>
      <c r="AB53" s="4" t="s">
        <v>36</v>
      </c>
      <c r="AC53" s="4" t="s">
        <v>37</v>
      </c>
      <c r="AD53" s="4" t="s">
        <v>36</v>
      </c>
      <c r="AE53" s="4" t="s">
        <v>37</v>
      </c>
      <c r="AF53" s="4" t="s">
        <v>36</v>
      </c>
      <c r="AG53" s="4" t="s">
        <v>37</v>
      </c>
      <c r="AH53" s="4" t="s">
        <v>36</v>
      </c>
      <c r="AI53" s="4" t="s">
        <v>37</v>
      </c>
      <c r="AJ53" s="4" t="s">
        <v>36</v>
      </c>
      <c r="AK53" s="4" t="s">
        <v>37</v>
      </c>
      <c r="AL53" s="4" t="s">
        <v>36</v>
      </c>
      <c r="AM53" s="4" t="s">
        <v>37</v>
      </c>
      <c r="AN53" s="4" t="s">
        <v>36</v>
      </c>
      <c r="AO53" s="4" t="s">
        <v>37</v>
      </c>
      <c r="AP53" s="4" t="s">
        <v>36</v>
      </c>
      <c r="AQ53" s="4" t="s">
        <v>37</v>
      </c>
      <c r="AR53" s="4" t="s">
        <v>36</v>
      </c>
      <c r="AS53" s="4" t="s">
        <v>37</v>
      </c>
      <c r="AT53" s="4" t="s">
        <v>36</v>
      </c>
      <c r="AU53" s="4" t="s">
        <v>37</v>
      </c>
      <c r="AV53" s="4" t="s">
        <v>36</v>
      </c>
      <c r="AW53" s="4" t="s">
        <v>37</v>
      </c>
      <c r="AX53" s="4" t="s">
        <v>36</v>
      </c>
      <c r="AY53" s="4" t="s">
        <v>37</v>
      </c>
      <c r="AZ53" s="4" t="s">
        <v>36</v>
      </c>
      <c r="BA53" s="4" t="s">
        <v>37</v>
      </c>
      <c r="BB53" s="4" t="s">
        <v>36</v>
      </c>
      <c r="BC53" s="4" t="s">
        <v>37</v>
      </c>
      <c r="BD53" s="4" t="s">
        <v>36</v>
      </c>
      <c r="BE53" s="4" t="s">
        <v>37</v>
      </c>
      <c r="BF53" s="4" t="s">
        <v>36</v>
      </c>
      <c r="BG53" s="4" t="s">
        <v>37</v>
      </c>
      <c r="BH53" s="4" t="s">
        <v>36</v>
      </c>
      <c r="BI53" s="4" t="s">
        <v>37</v>
      </c>
      <c r="BJ53" s="4" t="s">
        <v>36</v>
      </c>
      <c r="BK53" s="4" t="s">
        <v>37</v>
      </c>
      <c r="BL53" s="4" t="s">
        <v>36</v>
      </c>
      <c r="BM53" s="4" t="s">
        <v>37</v>
      </c>
      <c r="BN53" s="4" t="s">
        <v>36</v>
      </c>
      <c r="BO53" s="4" t="s">
        <v>37</v>
      </c>
      <c r="BP53" s="4" t="s">
        <v>36</v>
      </c>
      <c r="BQ53" s="4" t="s">
        <v>37</v>
      </c>
      <c r="BR53" s="4" t="s">
        <v>36</v>
      </c>
      <c r="BS53" s="4" t="s">
        <v>37</v>
      </c>
    </row>
    <row r="54" spans="1:72" ht="16.5" x14ac:dyDescent="0.25">
      <c r="A54" s="1" t="s">
        <v>86</v>
      </c>
      <c r="B54" s="5">
        <v>66414549</v>
      </c>
      <c r="C54" s="5">
        <v>82708120</v>
      </c>
      <c r="D54" s="5">
        <v>386066694</v>
      </c>
      <c r="E54" s="5">
        <v>293190828</v>
      </c>
      <c r="F54" s="5">
        <v>43707709</v>
      </c>
      <c r="G54" s="5">
        <v>49267382</v>
      </c>
      <c r="H54" s="5">
        <v>0</v>
      </c>
      <c r="I54" s="5">
        <v>2046148</v>
      </c>
      <c r="J54" s="5">
        <v>66687748</v>
      </c>
      <c r="K54" s="5">
        <v>93628633</v>
      </c>
      <c r="L54" s="5">
        <v>239848</v>
      </c>
      <c r="M54" s="5">
        <v>383244</v>
      </c>
      <c r="N54" s="5">
        <v>40990958</v>
      </c>
      <c r="O54" s="5">
        <v>55398139</v>
      </c>
      <c r="P54" s="5">
        <v>14587752</v>
      </c>
      <c r="Q54" s="5">
        <v>21879817</v>
      </c>
      <c r="R54" s="5">
        <v>204199020</v>
      </c>
      <c r="S54" s="5">
        <v>350418789</v>
      </c>
      <c r="T54" s="5">
        <v>20709046</v>
      </c>
      <c r="U54" s="5">
        <v>30751707</v>
      </c>
      <c r="V54" s="5">
        <v>176680982</v>
      </c>
      <c r="W54" s="5">
        <v>215642481</v>
      </c>
      <c r="X54" s="5">
        <v>56416783</v>
      </c>
      <c r="Y54" s="5">
        <v>78233540</v>
      </c>
      <c r="Z54" s="5">
        <v>92884759</v>
      </c>
      <c r="AA54" s="5">
        <v>96433564</v>
      </c>
      <c r="AB54" s="5">
        <v>594794258</v>
      </c>
      <c r="AC54" s="5">
        <v>915556639</v>
      </c>
      <c r="AD54" s="5">
        <v>5014642</v>
      </c>
      <c r="AE54" s="5">
        <v>8537947</v>
      </c>
      <c r="AF54" s="5">
        <v>123688125</v>
      </c>
      <c r="AG54" s="5">
        <v>116023822</v>
      </c>
      <c r="AH54" s="5">
        <v>21734445</v>
      </c>
      <c r="AI54" s="5">
        <v>29649344</v>
      </c>
      <c r="AJ54" s="5">
        <v>158949452</v>
      </c>
      <c r="AK54" s="5">
        <v>244334017</v>
      </c>
      <c r="AL54" s="5">
        <v>33893825</v>
      </c>
      <c r="AM54" s="5">
        <v>39128784</v>
      </c>
      <c r="AN54" s="5">
        <v>157573161</v>
      </c>
      <c r="AO54" s="5">
        <v>160031633</v>
      </c>
      <c r="AP54" s="5">
        <v>154548</v>
      </c>
      <c r="AQ54" s="5">
        <v>263301</v>
      </c>
      <c r="AR54" s="5">
        <v>146494435</v>
      </c>
      <c r="AS54" s="5">
        <v>195617105</v>
      </c>
      <c r="AT54" s="5">
        <v>97106316</v>
      </c>
      <c r="AU54" s="5">
        <v>104911625</v>
      </c>
      <c r="AV54" s="5">
        <v>261899854</v>
      </c>
      <c r="AW54" s="5">
        <v>581265536</v>
      </c>
      <c r="AX54" s="5">
        <v>484336021</v>
      </c>
      <c r="AY54" s="5">
        <v>583270698</v>
      </c>
      <c r="AZ54" s="5">
        <v>909959233</v>
      </c>
      <c r="BA54" s="5">
        <v>465654809</v>
      </c>
      <c r="BB54" s="5">
        <v>28964376</v>
      </c>
      <c r="BC54" s="5">
        <v>21742985</v>
      </c>
      <c r="BD54" s="5">
        <v>720189</v>
      </c>
      <c r="BE54" s="5">
        <v>2906469</v>
      </c>
      <c r="BF54" s="5">
        <v>24319734</v>
      </c>
      <c r="BG54" s="5">
        <v>23073790</v>
      </c>
      <c r="BH54" s="5">
        <v>1012561549</v>
      </c>
      <c r="BI54" s="5">
        <v>1187741160</v>
      </c>
      <c r="BJ54" s="5">
        <v>1373549556</v>
      </c>
      <c r="BK54" s="5">
        <v>1734529951</v>
      </c>
      <c r="BL54" s="5">
        <v>179447624</v>
      </c>
      <c r="BM54" s="5">
        <v>247489381</v>
      </c>
      <c r="BN54" s="5">
        <v>78742417</v>
      </c>
      <c r="BO54" s="5">
        <v>100930284</v>
      </c>
      <c r="BP54" s="5">
        <v>44414641</v>
      </c>
      <c r="BQ54" s="5">
        <v>51249513</v>
      </c>
      <c r="BR54" s="5">
        <v>62410604</v>
      </c>
      <c r="BS54" s="5">
        <v>61826228</v>
      </c>
    </row>
    <row r="55" spans="1:72" ht="16.5" x14ac:dyDescent="0.25">
      <c r="A55" s="1" t="s">
        <v>87</v>
      </c>
      <c r="B55" s="5">
        <v>57677659</v>
      </c>
      <c r="C55" s="5">
        <v>70839274</v>
      </c>
      <c r="D55" s="5">
        <v>330177836</v>
      </c>
      <c r="E55" s="5">
        <v>239584090</v>
      </c>
      <c r="F55" s="5">
        <v>37029754</v>
      </c>
      <c r="G55" s="5">
        <v>41674180</v>
      </c>
      <c r="H55" s="5">
        <v>0</v>
      </c>
      <c r="I55" s="5">
        <v>1649960</v>
      </c>
      <c r="J55" s="5">
        <v>54527383</v>
      </c>
      <c r="K55" s="5">
        <v>77648683</v>
      </c>
      <c r="L55" s="5">
        <v>200695</v>
      </c>
      <c r="M55" s="5">
        <v>327588</v>
      </c>
      <c r="N55" s="5">
        <v>34750629</v>
      </c>
      <c r="O55" s="5">
        <v>48209291</v>
      </c>
      <c r="P55" s="5">
        <v>11559464</v>
      </c>
      <c r="Q55" s="5">
        <v>17589883</v>
      </c>
      <c r="R55" s="5">
        <v>167138121</v>
      </c>
      <c r="S55" s="5">
        <v>306783343</v>
      </c>
      <c r="T55" s="5">
        <v>16128914</v>
      </c>
      <c r="U55" s="5">
        <v>23486902</v>
      </c>
      <c r="V55" s="5">
        <v>159023054</v>
      </c>
      <c r="W55" s="5">
        <v>192383997</v>
      </c>
      <c r="X55" s="5">
        <v>45129120</v>
      </c>
      <c r="Y55" s="5">
        <v>63229896</v>
      </c>
      <c r="Z55" s="5">
        <v>79606622</v>
      </c>
      <c r="AA55" s="5">
        <v>83080622</v>
      </c>
      <c r="AB55" s="5">
        <v>540416715</v>
      </c>
      <c r="AC55" s="5">
        <v>780125625</v>
      </c>
      <c r="AD55" s="5">
        <v>4021372</v>
      </c>
      <c r="AE55" s="5">
        <v>6947075</v>
      </c>
      <c r="AF55" s="5">
        <v>100552824</v>
      </c>
      <c r="AG55" s="5">
        <v>91243826</v>
      </c>
      <c r="AH55" s="5">
        <v>18480262</v>
      </c>
      <c r="AI55" s="5">
        <v>25123270</v>
      </c>
      <c r="AJ55" s="5">
        <v>134812571</v>
      </c>
      <c r="AK55" s="5">
        <v>196198818</v>
      </c>
      <c r="AL55" s="5">
        <v>29910712</v>
      </c>
      <c r="AM55" s="5">
        <v>34504000</v>
      </c>
      <c r="AN55" s="5">
        <v>133872990</v>
      </c>
      <c r="AO55" s="5">
        <v>133270115</v>
      </c>
      <c r="AP55" s="5">
        <v>37686</v>
      </c>
      <c r="AQ55" s="5">
        <v>771327</v>
      </c>
      <c r="AR55" s="5">
        <v>130696229</v>
      </c>
      <c r="AS55" s="5">
        <v>173652135</v>
      </c>
      <c r="AT55" s="5">
        <v>82913723</v>
      </c>
      <c r="AU55" s="5">
        <v>89833665</v>
      </c>
      <c r="AV55" s="5">
        <v>195185589</v>
      </c>
      <c r="AW55" s="5">
        <v>477172141</v>
      </c>
      <c r="AX55" s="5">
        <v>400954412</v>
      </c>
      <c r="AY55" s="5">
        <v>476096502</v>
      </c>
      <c r="AZ55" s="5">
        <v>820992503</v>
      </c>
      <c r="BA55" s="5">
        <v>416907112</v>
      </c>
      <c r="BB55" s="5">
        <v>21971562</v>
      </c>
      <c r="BC55" s="5">
        <v>15876131</v>
      </c>
      <c r="BD55" s="5">
        <v>296092</v>
      </c>
      <c r="BE55" s="5">
        <v>2061753</v>
      </c>
      <c r="BF55" s="5">
        <v>22231307</v>
      </c>
      <c r="BG55" s="5">
        <v>20681542</v>
      </c>
      <c r="BH55" s="5">
        <v>927151076</v>
      </c>
      <c r="BI55" s="5">
        <v>1083580206</v>
      </c>
      <c r="BJ55" s="5">
        <v>1222845108</v>
      </c>
      <c r="BK55" s="5">
        <v>1574216479</v>
      </c>
      <c r="BL55" s="5">
        <v>152198393</v>
      </c>
      <c r="BM55" s="5">
        <v>217319154</v>
      </c>
      <c r="BN55" s="5">
        <v>69148355</v>
      </c>
      <c r="BO55" s="5">
        <v>87121152</v>
      </c>
      <c r="BP55" s="5">
        <v>39222933</v>
      </c>
      <c r="BQ55" s="5">
        <v>45111360</v>
      </c>
      <c r="BR55" s="5">
        <v>39695023</v>
      </c>
      <c r="BS55" s="5">
        <v>49702054</v>
      </c>
    </row>
    <row r="56" spans="1:72" ht="16.5" x14ac:dyDescent="0.25">
      <c r="A56" s="7" t="s">
        <v>88</v>
      </c>
      <c r="B56" s="6">
        <f>+B54-B55</f>
        <v>8736890</v>
      </c>
      <c r="C56" s="6">
        <f>+C54-C55</f>
        <v>11868846</v>
      </c>
      <c r="D56" s="6">
        <f t="shared" ref="D56:BO56" si="26">+D54-D55</f>
        <v>55888858</v>
      </c>
      <c r="E56" s="6">
        <f t="shared" si="26"/>
        <v>53606738</v>
      </c>
      <c r="F56" s="6">
        <f t="shared" si="26"/>
        <v>6677955</v>
      </c>
      <c r="G56" s="6">
        <f t="shared" si="26"/>
        <v>7593202</v>
      </c>
      <c r="H56" s="6">
        <f t="shared" si="26"/>
        <v>0</v>
      </c>
      <c r="I56" s="6">
        <f t="shared" si="26"/>
        <v>396188</v>
      </c>
      <c r="J56" s="6">
        <f t="shared" si="26"/>
        <v>12160365</v>
      </c>
      <c r="K56" s="6">
        <f t="shared" si="26"/>
        <v>15979950</v>
      </c>
      <c r="L56" s="6">
        <f t="shared" si="26"/>
        <v>39153</v>
      </c>
      <c r="M56" s="6">
        <f t="shared" si="26"/>
        <v>55656</v>
      </c>
      <c r="N56" s="6">
        <f t="shared" si="26"/>
        <v>6240329</v>
      </c>
      <c r="O56" s="6">
        <f t="shared" si="26"/>
        <v>7188848</v>
      </c>
      <c r="P56" s="6">
        <f t="shared" si="26"/>
        <v>3028288</v>
      </c>
      <c r="Q56" s="6">
        <f t="shared" si="26"/>
        <v>4289934</v>
      </c>
      <c r="R56" s="6">
        <f t="shared" si="26"/>
        <v>37060899</v>
      </c>
      <c r="S56" s="6">
        <f t="shared" si="26"/>
        <v>43635446</v>
      </c>
      <c r="T56" s="6">
        <f t="shared" si="26"/>
        <v>4580132</v>
      </c>
      <c r="U56" s="6">
        <f t="shared" si="26"/>
        <v>7264805</v>
      </c>
      <c r="V56" s="6">
        <f t="shared" si="26"/>
        <v>17657928</v>
      </c>
      <c r="W56" s="6">
        <f t="shared" si="26"/>
        <v>23258484</v>
      </c>
      <c r="X56" s="6">
        <f t="shared" si="26"/>
        <v>11287663</v>
      </c>
      <c r="Y56" s="6">
        <f t="shared" si="26"/>
        <v>15003644</v>
      </c>
      <c r="Z56" s="6">
        <f t="shared" si="26"/>
        <v>13278137</v>
      </c>
      <c r="AA56" s="6">
        <f t="shared" si="26"/>
        <v>13352942</v>
      </c>
      <c r="AB56" s="6">
        <f t="shared" si="26"/>
        <v>54377543</v>
      </c>
      <c r="AC56" s="6">
        <f t="shared" si="26"/>
        <v>135431014</v>
      </c>
      <c r="AD56" s="6">
        <f t="shared" si="26"/>
        <v>993270</v>
      </c>
      <c r="AE56" s="6">
        <f t="shared" si="26"/>
        <v>1590872</v>
      </c>
      <c r="AF56" s="6">
        <f t="shared" si="26"/>
        <v>23135301</v>
      </c>
      <c r="AG56" s="6">
        <f t="shared" si="26"/>
        <v>24779996</v>
      </c>
      <c r="AH56" s="6">
        <f t="shared" si="26"/>
        <v>3254183</v>
      </c>
      <c r="AI56" s="6">
        <f t="shared" si="26"/>
        <v>4526074</v>
      </c>
      <c r="AJ56" s="6">
        <f t="shared" si="26"/>
        <v>24136881</v>
      </c>
      <c r="AK56" s="6">
        <f t="shared" si="26"/>
        <v>48135199</v>
      </c>
      <c r="AL56" s="6">
        <f t="shared" si="26"/>
        <v>3983113</v>
      </c>
      <c r="AM56" s="6">
        <f t="shared" si="26"/>
        <v>4624784</v>
      </c>
      <c r="AN56" s="6">
        <f t="shared" si="26"/>
        <v>23700171</v>
      </c>
      <c r="AO56" s="6">
        <f t="shared" si="26"/>
        <v>26761518</v>
      </c>
      <c r="AP56" s="6">
        <f t="shared" si="26"/>
        <v>116862</v>
      </c>
      <c r="AQ56" s="6">
        <f t="shared" si="26"/>
        <v>-508026</v>
      </c>
      <c r="AR56" s="6">
        <f t="shared" si="26"/>
        <v>15798206</v>
      </c>
      <c r="AS56" s="6">
        <f t="shared" si="26"/>
        <v>21964970</v>
      </c>
      <c r="AT56" s="6">
        <f t="shared" si="26"/>
        <v>14192593</v>
      </c>
      <c r="AU56" s="6">
        <f t="shared" si="26"/>
        <v>15077960</v>
      </c>
      <c r="AV56" s="6">
        <f t="shared" si="26"/>
        <v>66714265</v>
      </c>
      <c r="AW56" s="6">
        <f t="shared" si="26"/>
        <v>104093395</v>
      </c>
      <c r="AX56" s="6">
        <f t="shared" si="26"/>
        <v>83381609</v>
      </c>
      <c r="AY56" s="6">
        <f t="shared" si="26"/>
        <v>107174196</v>
      </c>
      <c r="AZ56" s="6">
        <f t="shared" si="26"/>
        <v>88966730</v>
      </c>
      <c r="BA56" s="6">
        <f t="shared" si="26"/>
        <v>48747697</v>
      </c>
      <c r="BB56" s="6">
        <f t="shared" si="26"/>
        <v>6992814</v>
      </c>
      <c r="BC56" s="6">
        <f t="shared" si="26"/>
        <v>5866854</v>
      </c>
      <c r="BD56" s="6">
        <f t="shared" si="26"/>
        <v>424097</v>
      </c>
      <c r="BE56" s="6">
        <f t="shared" si="26"/>
        <v>844716</v>
      </c>
      <c r="BF56" s="6">
        <f t="shared" si="26"/>
        <v>2088427</v>
      </c>
      <c r="BG56" s="6">
        <f t="shared" si="26"/>
        <v>2392248</v>
      </c>
      <c r="BH56" s="6">
        <f t="shared" si="26"/>
        <v>85410473</v>
      </c>
      <c r="BI56" s="6">
        <f t="shared" si="26"/>
        <v>104160954</v>
      </c>
      <c r="BJ56" s="6">
        <f t="shared" si="26"/>
        <v>150704448</v>
      </c>
      <c r="BK56" s="6">
        <f t="shared" si="26"/>
        <v>160313472</v>
      </c>
      <c r="BL56" s="6">
        <f t="shared" si="26"/>
        <v>27249231</v>
      </c>
      <c r="BM56" s="6">
        <f t="shared" si="26"/>
        <v>30170227</v>
      </c>
      <c r="BN56" s="6">
        <f t="shared" si="26"/>
        <v>9594062</v>
      </c>
      <c r="BO56" s="6">
        <f t="shared" si="26"/>
        <v>13809132</v>
      </c>
      <c r="BP56" s="6">
        <f t="shared" ref="BP56:BS56" si="27">+BP54-BP55</f>
        <v>5191708</v>
      </c>
      <c r="BQ56" s="6">
        <f t="shared" si="27"/>
        <v>6138153</v>
      </c>
      <c r="BR56" s="6">
        <f t="shared" si="27"/>
        <v>22715581</v>
      </c>
      <c r="BS56" s="6">
        <f t="shared" si="27"/>
        <v>12124174</v>
      </c>
    </row>
    <row r="57" spans="1:72" ht="16.5" x14ac:dyDescent="0.25">
      <c r="A57" s="1" t="s">
        <v>89</v>
      </c>
      <c r="B57" s="5">
        <v>723917</v>
      </c>
      <c r="C57" s="5">
        <v>475808</v>
      </c>
      <c r="D57" s="5">
        <v>34515830</v>
      </c>
      <c r="E57" s="5">
        <v>27675086</v>
      </c>
      <c r="F57" s="5">
        <v>458268</v>
      </c>
      <c r="G57" s="5">
        <v>387436</v>
      </c>
      <c r="H57" s="5">
        <v>85837</v>
      </c>
      <c r="I57" s="5">
        <v>178539</v>
      </c>
      <c r="J57" s="5"/>
      <c r="K57" s="5">
        <v>38000</v>
      </c>
      <c r="L57" s="5">
        <v>2849</v>
      </c>
      <c r="M57" s="5">
        <v>2295</v>
      </c>
      <c r="N57" s="5"/>
      <c r="O57" s="5"/>
      <c r="P57" s="5"/>
      <c r="Q57" s="5"/>
      <c r="R57" s="5">
        <v>6061739</v>
      </c>
      <c r="S57" s="5">
        <v>6235476</v>
      </c>
      <c r="T57" s="5"/>
      <c r="U57" s="5"/>
      <c r="V57" s="5">
        <v>4300479</v>
      </c>
      <c r="W57" s="5">
        <v>5410422</v>
      </c>
      <c r="X57" s="5">
        <v>606805</v>
      </c>
      <c r="Y57" s="5">
        <v>472580</v>
      </c>
      <c r="Z57" s="5"/>
      <c r="AA57" s="5"/>
      <c r="AB57" s="5">
        <v>1964583</v>
      </c>
      <c r="AC57" s="5">
        <v>2348887</v>
      </c>
      <c r="AD57" s="5">
        <v>145242</v>
      </c>
      <c r="AE57" s="5">
        <v>221236</v>
      </c>
      <c r="AF57" s="5"/>
      <c r="AG57" s="5"/>
      <c r="AH57" s="5">
        <v>566434</v>
      </c>
      <c r="AI57" s="5">
        <v>462433</v>
      </c>
      <c r="AJ57" s="5">
        <v>6133617</v>
      </c>
      <c r="AK57" s="5">
        <v>490624</v>
      </c>
      <c r="AL57" s="5">
        <v>2381379</v>
      </c>
      <c r="AM57" s="5">
        <v>2407399</v>
      </c>
      <c r="AN57" s="5">
        <v>144932</v>
      </c>
      <c r="AO57" s="5">
        <v>280816</v>
      </c>
      <c r="AP57" s="5">
        <v>1305727</v>
      </c>
      <c r="AQ57" s="5">
        <v>1598437</v>
      </c>
      <c r="AR57" s="5"/>
      <c r="AS57" s="5"/>
      <c r="AT57" s="5"/>
      <c r="AU57" s="5"/>
      <c r="AV57" s="5"/>
      <c r="AW57" s="5"/>
      <c r="AX57" s="5">
        <v>1922606</v>
      </c>
      <c r="AY57" s="5">
        <v>2177418</v>
      </c>
      <c r="AZ57" s="5">
        <v>16186336</v>
      </c>
      <c r="BA57" s="5">
        <v>6235228</v>
      </c>
      <c r="BB57" s="5">
        <v>27</v>
      </c>
      <c r="BC57" s="5">
        <v>54</v>
      </c>
      <c r="BD57" s="5">
        <v>22071</v>
      </c>
      <c r="BE57" s="5">
        <v>85515</v>
      </c>
      <c r="BF57" s="5">
        <v>131127</v>
      </c>
      <c r="BG57" s="5">
        <v>238225</v>
      </c>
      <c r="BH57" s="5">
        <v>1121407</v>
      </c>
      <c r="BI57" s="5">
        <v>196862</v>
      </c>
      <c r="BJ57" s="5"/>
      <c r="BK57" s="5"/>
      <c r="BL57" s="5">
        <v>34488551</v>
      </c>
      <c r="BM57" s="5">
        <v>1686352</v>
      </c>
      <c r="BN57" s="5"/>
      <c r="BO57" s="5"/>
      <c r="BP57" s="5">
        <v>1765192</v>
      </c>
      <c r="BQ57" s="5">
        <v>1036858</v>
      </c>
      <c r="BR57" s="5">
        <v>3348377</v>
      </c>
      <c r="BS57" s="5">
        <v>420815</v>
      </c>
    </row>
    <row r="58" spans="1:72" ht="16.5" x14ac:dyDescent="0.25">
      <c r="A58" s="1" t="s">
        <v>90</v>
      </c>
      <c r="B58" s="5">
        <v>7407503</v>
      </c>
      <c r="C58" s="5">
        <v>9289872</v>
      </c>
      <c r="D58" s="5">
        <v>28357009</v>
      </c>
      <c r="E58" s="5">
        <v>26892486</v>
      </c>
      <c r="F58" s="5">
        <v>5202282</v>
      </c>
      <c r="G58" s="5">
        <v>5713531</v>
      </c>
      <c r="H58" s="5">
        <v>0</v>
      </c>
      <c r="I58" s="5">
        <v>568011</v>
      </c>
      <c r="J58" s="5">
        <v>2449085</v>
      </c>
      <c r="K58" s="5">
        <v>3664491</v>
      </c>
      <c r="L58" s="5">
        <v>33559</v>
      </c>
      <c r="M58" s="5">
        <v>44187</v>
      </c>
      <c r="N58" s="5">
        <v>3651893</v>
      </c>
      <c r="O58" s="5">
        <v>3987981</v>
      </c>
      <c r="P58" s="5">
        <v>1536542</v>
      </c>
      <c r="Q58" s="5">
        <v>2161984</v>
      </c>
      <c r="R58" s="5">
        <v>35051527</v>
      </c>
      <c r="S58" s="5">
        <v>35708725</v>
      </c>
      <c r="T58" s="5">
        <v>3067280</v>
      </c>
      <c r="U58" s="5">
        <v>5498205</v>
      </c>
      <c r="V58" s="5">
        <v>13372200</v>
      </c>
      <c r="W58" s="5">
        <v>16718329</v>
      </c>
      <c r="X58" s="5">
        <v>7898602</v>
      </c>
      <c r="Y58" s="5">
        <v>10887406</v>
      </c>
      <c r="Z58" s="5">
        <v>9611921</v>
      </c>
      <c r="AA58" s="5">
        <v>8546188</v>
      </c>
      <c r="AB58" s="5">
        <v>34362039</v>
      </c>
      <c r="AC58" s="5">
        <v>56007857</v>
      </c>
      <c r="AD58" s="5">
        <v>628797</v>
      </c>
      <c r="AE58" s="5">
        <v>1143820</v>
      </c>
      <c r="AF58" s="5">
        <v>1600039</v>
      </c>
      <c r="AG58" s="5">
        <v>1934978</v>
      </c>
      <c r="AH58" s="5">
        <v>2861800</v>
      </c>
      <c r="AI58" s="5">
        <v>3786671</v>
      </c>
      <c r="AJ58" s="5"/>
      <c r="AK58" s="5"/>
      <c r="AL58" s="5">
        <v>4518508</v>
      </c>
      <c r="AM58" s="5">
        <v>5093823</v>
      </c>
      <c r="AN58" s="5">
        <v>12250676</v>
      </c>
      <c r="AO58" s="5">
        <v>15314969</v>
      </c>
      <c r="AP58" s="5">
        <v>307559</v>
      </c>
      <c r="AQ58" s="5">
        <v>240695</v>
      </c>
      <c r="AR58" s="5">
        <v>2180404</v>
      </c>
      <c r="AS58" s="5">
        <v>847345</v>
      </c>
      <c r="AT58" s="5">
        <v>1694916</v>
      </c>
      <c r="AU58" s="5">
        <v>3779877</v>
      </c>
      <c r="AV58" s="5">
        <v>26295647</v>
      </c>
      <c r="AW58" s="5">
        <v>30621918</v>
      </c>
      <c r="AX58" s="5">
        <v>8719385</v>
      </c>
      <c r="AY58" s="5">
        <v>10383096</v>
      </c>
      <c r="AZ58" s="5"/>
      <c r="BA58" s="5"/>
      <c r="BB58" s="5">
        <v>4987262</v>
      </c>
      <c r="BC58" s="5">
        <v>4999725</v>
      </c>
      <c r="BD58" s="5">
        <v>204728</v>
      </c>
      <c r="BE58" s="5">
        <v>603400</v>
      </c>
      <c r="BF58" s="5">
        <v>1093440</v>
      </c>
      <c r="BG58" s="5">
        <v>1441919</v>
      </c>
      <c r="BH58" s="5">
        <v>23860740</v>
      </c>
      <c r="BI58" s="5">
        <v>32299161</v>
      </c>
      <c r="BJ58" s="5">
        <v>42191999</v>
      </c>
      <c r="BK58" s="5">
        <v>57427562</v>
      </c>
      <c r="BL58" s="5">
        <v>11563435</v>
      </c>
      <c r="BM58" s="5">
        <v>17247653</v>
      </c>
      <c r="BN58" s="5">
        <v>1907239</v>
      </c>
      <c r="BO58" s="5">
        <v>3448807</v>
      </c>
      <c r="BP58" s="5">
        <v>9749225</v>
      </c>
      <c r="BQ58" s="5">
        <v>9964911</v>
      </c>
      <c r="BR58" s="5">
        <v>10184215</v>
      </c>
      <c r="BS58" s="5">
        <v>15893998</v>
      </c>
    </row>
    <row r="59" spans="1:72" ht="16.5" x14ac:dyDescent="0.25">
      <c r="A59" s="1" t="s">
        <v>91</v>
      </c>
      <c r="B59" s="5">
        <v>1557879</v>
      </c>
      <c r="C59" s="5">
        <v>1790333</v>
      </c>
      <c r="D59" s="5">
        <v>11247205</v>
      </c>
      <c r="E59" s="5">
        <v>14210904</v>
      </c>
      <c r="F59" s="5">
        <v>1404249</v>
      </c>
      <c r="G59" s="5">
        <v>1535134</v>
      </c>
      <c r="H59" s="5">
        <v>51751</v>
      </c>
      <c r="I59" s="5">
        <v>217676</v>
      </c>
      <c r="J59" s="5">
        <v>7378136</v>
      </c>
      <c r="K59" s="5">
        <v>9381226</v>
      </c>
      <c r="L59" s="5">
        <v>2385</v>
      </c>
      <c r="M59" s="5">
        <v>3219</v>
      </c>
      <c r="N59" s="5">
        <v>1641933</v>
      </c>
      <c r="O59" s="5">
        <v>2047782</v>
      </c>
      <c r="P59" s="5">
        <v>1223714</v>
      </c>
      <c r="Q59" s="5">
        <v>1276784</v>
      </c>
      <c r="R59" s="5"/>
      <c r="S59" s="5"/>
      <c r="T59" s="5">
        <v>2936404</v>
      </c>
      <c r="U59" s="5">
        <v>3791356</v>
      </c>
      <c r="V59" s="5">
        <v>3638967</v>
      </c>
      <c r="W59" s="5">
        <v>4028129</v>
      </c>
      <c r="X59" s="5">
        <v>1860728</v>
      </c>
      <c r="Y59" s="5">
        <v>2051038</v>
      </c>
      <c r="Z59" s="5">
        <v>4732417</v>
      </c>
      <c r="AA59" s="5">
        <v>6183226</v>
      </c>
      <c r="AB59" s="5">
        <v>9331994</v>
      </c>
      <c r="AC59" s="5">
        <v>12072115</v>
      </c>
      <c r="AD59" s="5">
        <v>552827</v>
      </c>
      <c r="AE59" s="5">
        <v>779394</v>
      </c>
      <c r="AF59" s="5">
        <v>15972630</v>
      </c>
      <c r="AG59" s="5">
        <v>17547588</v>
      </c>
      <c r="AH59" s="5">
        <v>442003</v>
      </c>
      <c r="AI59" s="5">
        <v>613206</v>
      </c>
      <c r="AJ59" s="5">
        <v>30110853</v>
      </c>
      <c r="AK59" s="5">
        <v>37554456</v>
      </c>
      <c r="AL59" s="5">
        <v>797551</v>
      </c>
      <c r="AM59" s="5">
        <v>824685</v>
      </c>
      <c r="AN59" s="5">
        <v>4194572</v>
      </c>
      <c r="AO59" s="5">
        <v>4860417</v>
      </c>
      <c r="AP59" s="5">
        <v>615048</v>
      </c>
      <c r="AQ59" s="5">
        <v>2624079</v>
      </c>
      <c r="AR59" s="5">
        <v>13176848</v>
      </c>
      <c r="AS59" s="5">
        <v>15975858</v>
      </c>
      <c r="AT59" s="5">
        <v>7930363</v>
      </c>
      <c r="AU59" s="5">
        <v>7549464</v>
      </c>
      <c r="AV59" s="5"/>
      <c r="AW59" s="5"/>
      <c r="AX59" s="5">
        <v>81614121</v>
      </c>
      <c r="AY59" s="5">
        <v>88248421</v>
      </c>
      <c r="AZ59" s="5">
        <v>46720886</v>
      </c>
      <c r="BA59" s="5">
        <v>30620274</v>
      </c>
      <c r="BB59" s="5">
        <v>444841</v>
      </c>
      <c r="BC59" s="5">
        <v>439068</v>
      </c>
      <c r="BD59" s="5">
        <v>172864</v>
      </c>
      <c r="BE59" s="5">
        <v>218493</v>
      </c>
      <c r="BF59" s="5">
        <v>99225</v>
      </c>
      <c r="BG59" s="5">
        <v>185668</v>
      </c>
      <c r="BH59" s="5">
        <v>14146697</v>
      </c>
      <c r="BI59" s="5">
        <v>16256514</v>
      </c>
      <c r="BJ59" s="5">
        <v>14089890</v>
      </c>
      <c r="BK59" s="5">
        <v>13226149</v>
      </c>
      <c r="BL59" s="5">
        <v>44594469</v>
      </c>
      <c r="BM59" s="5">
        <v>19835831</v>
      </c>
      <c r="BN59" s="5">
        <v>6314316</v>
      </c>
      <c r="BO59" s="5">
        <v>7286667</v>
      </c>
      <c r="BP59" s="5">
        <v>128008</v>
      </c>
      <c r="BQ59" s="5">
        <v>229912</v>
      </c>
      <c r="BR59" s="5">
        <v>5340158</v>
      </c>
      <c r="BS59" s="5">
        <v>5372697</v>
      </c>
    </row>
    <row r="60" spans="1:72" ht="16.5" x14ac:dyDescent="0.25">
      <c r="A60" s="1" t="s">
        <v>92</v>
      </c>
      <c r="B60" s="5">
        <v>31029</v>
      </c>
      <c r="C60" s="5">
        <v>21363</v>
      </c>
      <c r="D60" s="5">
        <v>33125668</v>
      </c>
      <c r="E60" s="5">
        <v>30391255</v>
      </c>
      <c r="F60" s="5">
        <v>4264</v>
      </c>
      <c r="G60" s="5">
        <v>7517</v>
      </c>
      <c r="H60" s="5">
        <v>10651</v>
      </c>
      <c r="I60" s="5">
        <v>129884</v>
      </c>
      <c r="J60" s="5">
        <v>253438</v>
      </c>
      <c r="K60" s="5">
        <v>248113</v>
      </c>
      <c r="L60" s="5">
        <v>2336</v>
      </c>
      <c r="M60" s="5">
        <v>993</v>
      </c>
      <c r="N60" s="5">
        <v>16584</v>
      </c>
      <c r="O60" s="5">
        <v>44277</v>
      </c>
      <c r="P60" s="5">
        <v>9730</v>
      </c>
      <c r="Q60" s="5">
        <v>38255</v>
      </c>
      <c r="R60" s="5">
        <v>1135688</v>
      </c>
      <c r="S60" s="5">
        <v>1791075</v>
      </c>
      <c r="T60" s="5">
        <v>220411</v>
      </c>
      <c r="U60" s="5">
        <v>216640</v>
      </c>
      <c r="V60" s="5">
        <v>328347</v>
      </c>
      <c r="W60" s="5">
        <v>1103630</v>
      </c>
      <c r="X60" s="5">
        <v>235759</v>
      </c>
      <c r="Y60" s="5">
        <v>259810</v>
      </c>
      <c r="Z60" s="5">
        <v>161898</v>
      </c>
      <c r="AA60" s="5">
        <v>170275</v>
      </c>
      <c r="AB60" s="5">
        <v>105049</v>
      </c>
      <c r="AC60" s="5">
        <v>23722104</v>
      </c>
      <c r="AD60" s="5">
        <v>104563</v>
      </c>
      <c r="AE60" s="5">
        <v>86621</v>
      </c>
      <c r="AF60" s="5"/>
      <c r="AG60" s="5"/>
      <c r="AH60" s="5">
        <v>34278</v>
      </c>
      <c r="AI60" s="5">
        <v>38620</v>
      </c>
      <c r="AJ60" s="5">
        <v>11053259</v>
      </c>
      <c r="AK60" s="5">
        <v>8967830</v>
      </c>
      <c r="AL60" s="5">
        <v>186207</v>
      </c>
      <c r="AM60" s="5">
        <v>49297</v>
      </c>
      <c r="AN60" s="5"/>
      <c r="AO60" s="5"/>
      <c r="AP60" s="5">
        <v>2022266</v>
      </c>
      <c r="AQ60" s="5">
        <v>968250</v>
      </c>
      <c r="AR60" s="5"/>
      <c r="AS60" s="5"/>
      <c r="AT60" s="5"/>
      <c r="AU60" s="5"/>
      <c r="AV60" s="5">
        <v>906395</v>
      </c>
      <c r="AW60" s="5">
        <v>2000064</v>
      </c>
      <c r="AX60" s="5">
        <v>0</v>
      </c>
      <c r="AY60" s="5">
        <v>0</v>
      </c>
      <c r="AZ60" s="5"/>
      <c r="BA60" s="5"/>
      <c r="BB60" s="5">
        <v>89679</v>
      </c>
      <c r="BC60" s="5">
        <v>151344</v>
      </c>
      <c r="BD60" s="5">
        <v>40856</v>
      </c>
      <c r="BE60" s="5">
        <v>249966</v>
      </c>
      <c r="BF60" s="5">
        <v>68504</v>
      </c>
      <c r="BG60" s="5">
        <v>66473</v>
      </c>
      <c r="BH60" s="5">
        <v>811194</v>
      </c>
      <c r="BI60" s="5">
        <v>30462</v>
      </c>
      <c r="BJ60" s="5"/>
      <c r="BK60" s="5"/>
      <c r="BL60" s="5">
        <v>935850</v>
      </c>
      <c r="BM60" s="5">
        <v>1029024</v>
      </c>
      <c r="BN60" s="5"/>
      <c r="BO60" s="5"/>
      <c r="BP60" s="5"/>
      <c r="BQ60" s="5"/>
      <c r="BR60" s="5">
        <v>206951</v>
      </c>
      <c r="BS60" s="5">
        <v>128617</v>
      </c>
    </row>
    <row r="61" spans="1:72" ht="16.5" x14ac:dyDescent="0.25">
      <c r="A61" s="1" t="s">
        <v>93</v>
      </c>
      <c r="B61" s="5"/>
      <c r="C61" s="5"/>
      <c r="D61" s="5"/>
      <c r="E61" s="5"/>
      <c r="F61" s="5"/>
      <c r="G61" s="5"/>
      <c r="H61" s="5">
        <v>0</v>
      </c>
      <c r="I61" s="5"/>
      <c r="J61" s="5"/>
      <c r="K61" s="5"/>
      <c r="L61" s="5">
        <v>5722</v>
      </c>
      <c r="M61" s="5">
        <v>5520</v>
      </c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>
        <v>4851293</v>
      </c>
      <c r="AA61" s="5">
        <v>4798680</v>
      </c>
      <c r="AB61" s="5">
        <v>10745974</v>
      </c>
      <c r="AC61" s="5">
        <v>1916993</v>
      </c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>
        <v>-65826</v>
      </c>
      <c r="AQ61" s="5"/>
      <c r="AR61" s="5"/>
      <c r="AS61" s="5"/>
      <c r="AT61" s="5"/>
      <c r="AU61" s="5"/>
      <c r="AV61" s="5">
        <v>707812</v>
      </c>
      <c r="AW61" s="5">
        <v>-637654</v>
      </c>
      <c r="AX61" s="5">
        <v>714129</v>
      </c>
      <c r="AY61" s="5">
        <v>186906</v>
      </c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>
        <v>-326259</v>
      </c>
      <c r="BK61" s="5">
        <v>1548795</v>
      </c>
      <c r="BL61" s="5"/>
      <c r="BM61" s="5"/>
      <c r="BN61" s="5"/>
      <c r="BO61" s="5"/>
      <c r="BP61" s="5"/>
      <c r="BQ61" s="5"/>
      <c r="BR61" s="5"/>
      <c r="BS61" s="5"/>
    </row>
    <row r="62" spans="1:72" ht="16.5" x14ac:dyDescent="0.25">
      <c r="A62" s="7" t="s">
        <v>94</v>
      </c>
      <c r="B62" s="6">
        <f>+B56+B57-B58-B59-B60+B61</f>
        <v>464396</v>
      </c>
      <c r="C62" s="6">
        <f>+C56+C57-C58-C59-C60+C61</f>
        <v>1243086</v>
      </c>
      <c r="D62" s="6">
        <f t="shared" ref="D62:BO62" si="28">+D56+D57-D58-D59-D60+D61</f>
        <v>17674806</v>
      </c>
      <c r="E62" s="6">
        <f t="shared" si="28"/>
        <v>9787179</v>
      </c>
      <c r="F62" s="6">
        <f t="shared" si="28"/>
        <v>525428</v>
      </c>
      <c r="G62" s="6">
        <f t="shared" si="28"/>
        <v>724456</v>
      </c>
      <c r="H62" s="6">
        <f t="shared" si="28"/>
        <v>23435</v>
      </c>
      <c r="I62" s="6">
        <f t="shared" si="28"/>
        <v>-340844</v>
      </c>
      <c r="J62" s="6">
        <f t="shared" si="28"/>
        <v>2079706</v>
      </c>
      <c r="K62" s="6">
        <f t="shared" si="28"/>
        <v>2724120</v>
      </c>
      <c r="L62" s="6">
        <f t="shared" si="28"/>
        <v>9444</v>
      </c>
      <c r="M62" s="6">
        <f t="shared" si="28"/>
        <v>15072</v>
      </c>
      <c r="N62" s="6">
        <f t="shared" si="28"/>
        <v>929919</v>
      </c>
      <c r="O62" s="6">
        <f t="shared" si="28"/>
        <v>1108808</v>
      </c>
      <c r="P62" s="6">
        <f t="shared" si="28"/>
        <v>258302</v>
      </c>
      <c r="Q62" s="6">
        <f t="shared" si="28"/>
        <v>812911</v>
      </c>
      <c r="R62" s="6">
        <f t="shared" si="28"/>
        <v>6935423</v>
      </c>
      <c r="S62" s="6">
        <f t="shared" si="28"/>
        <v>12371122</v>
      </c>
      <c r="T62" s="6">
        <f t="shared" si="28"/>
        <v>-1643963</v>
      </c>
      <c r="U62" s="6">
        <f t="shared" si="28"/>
        <v>-2241396</v>
      </c>
      <c r="V62" s="6">
        <f t="shared" si="28"/>
        <v>4618893</v>
      </c>
      <c r="W62" s="6">
        <f t="shared" si="28"/>
        <v>6818818</v>
      </c>
      <c r="X62" s="6">
        <f t="shared" si="28"/>
        <v>1899379</v>
      </c>
      <c r="Y62" s="6">
        <f t="shared" si="28"/>
        <v>2277970</v>
      </c>
      <c r="Z62" s="6">
        <f t="shared" si="28"/>
        <v>3623194</v>
      </c>
      <c r="AA62" s="6">
        <f t="shared" si="28"/>
        <v>3251933</v>
      </c>
      <c r="AB62" s="6">
        <f t="shared" si="28"/>
        <v>23289018</v>
      </c>
      <c r="AC62" s="6">
        <f t="shared" si="28"/>
        <v>47894818</v>
      </c>
      <c r="AD62" s="6">
        <f t="shared" si="28"/>
        <v>-147675</v>
      </c>
      <c r="AE62" s="6">
        <f t="shared" si="28"/>
        <v>-197727</v>
      </c>
      <c r="AF62" s="6">
        <f t="shared" si="28"/>
        <v>5562632</v>
      </c>
      <c r="AG62" s="6">
        <f t="shared" si="28"/>
        <v>5297430</v>
      </c>
      <c r="AH62" s="6">
        <f t="shared" si="28"/>
        <v>482536</v>
      </c>
      <c r="AI62" s="6">
        <f t="shared" si="28"/>
        <v>550010</v>
      </c>
      <c r="AJ62" s="6">
        <f t="shared" si="28"/>
        <v>-10893614</v>
      </c>
      <c r="AK62" s="6">
        <f t="shared" si="28"/>
        <v>2103537</v>
      </c>
      <c r="AL62" s="6">
        <f t="shared" si="28"/>
        <v>862226</v>
      </c>
      <c r="AM62" s="6">
        <f t="shared" si="28"/>
        <v>1064378</v>
      </c>
      <c r="AN62" s="6">
        <f t="shared" si="28"/>
        <v>7399855</v>
      </c>
      <c r="AO62" s="6">
        <f t="shared" si="28"/>
        <v>6866948</v>
      </c>
      <c r="AP62" s="6">
        <f t="shared" si="28"/>
        <v>-1588110</v>
      </c>
      <c r="AQ62" s="6">
        <f t="shared" si="28"/>
        <v>-2742613</v>
      </c>
      <c r="AR62" s="6">
        <f t="shared" si="28"/>
        <v>440954</v>
      </c>
      <c r="AS62" s="6">
        <f t="shared" si="28"/>
        <v>5141767</v>
      </c>
      <c r="AT62" s="6">
        <f t="shared" si="28"/>
        <v>4567314</v>
      </c>
      <c r="AU62" s="6">
        <f t="shared" si="28"/>
        <v>3748619</v>
      </c>
      <c r="AV62" s="6">
        <f t="shared" si="28"/>
        <v>40220035</v>
      </c>
      <c r="AW62" s="6">
        <f t="shared" si="28"/>
        <v>70833759</v>
      </c>
      <c r="AX62" s="6">
        <f t="shared" si="28"/>
        <v>-4315162</v>
      </c>
      <c r="AY62" s="6">
        <f t="shared" si="28"/>
        <v>10907003</v>
      </c>
      <c r="AZ62" s="6">
        <f t="shared" si="28"/>
        <v>58432180</v>
      </c>
      <c r="BA62" s="6">
        <f t="shared" si="28"/>
        <v>24362651</v>
      </c>
      <c r="BB62" s="6">
        <f t="shared" si="28"/>
        <v>1471059</v>
      </c>
      <c r="BC62" s="6">
        <f t="shared" si="28"/>
        <v>276771</v>
      </c>
      <c r="BD62" s="6">
        <f t="shared" si="28"/>
        <v>27720</v>
      </c>
      <c r="BE62" s="6">
        <f t="shared" si="28"/>
        <v>-141628</v>
      </c>
      <c r="BF62" s="6">
        <f t="shared" si="28"/>
        <v>958385</v>
      </c>
      <c r="BG62" s="6">
        <f t="shared" si="28"/>
        <v>936413</v>
      </c>
      <c r="BH62" s="6">
        <f t="shared" si="28"/>
        <v>47713249</v>
      </c>
      <c r="BI62" s="6">
        <f t="shared" si="28"/>
        <v>55771679</v>
      </c>
      <c r="BJ62" s="6">
        <f t="shared" si="28"/>
        <v>94096300</v>
      </c>
      <c r="BK62" s="6">
        <f t="shared" si="28"/>
        <v>91208556</v>
      </c>
      <c r="BL62" s="6">
        <f t="shared" si="28"/>
        <v>4644028</v>
      </c>
      <c r="BM62" s="6">
        <f t="shared" si="28"/>
        <v>-6255929</v>
      </c>
      <c r="BN62" s="6">
        <f t="shared" si="28"/>
        <v>1372507</v>
      </c>
      <c r="BO62" s="6">
        <f t="shared" si="28"/>
        <v>3073658</v>
      </c>
      <c r="BP62" s="6">
        <f t="shared" ref="BP62:BS62" si="29">+BP56+BP57-BP58-BP59-BP60+BP61</f>
        <v>-2920333</v>
      </c>
      <c r="BQ62" s="6">
        <f t="shared" si="29"/>
        <v>-3019812</v>
      </c>
      <c r="BR62" s="6">
        <f t="shared" si="29"/>
        <v>10332634</v>
      </c>
      <c r="BS62" s="6">
        <f t="shared" si="29"/>
        <v>-8850323</v>
      </c>
    </row>
    <row r="63" spans="1:72" ht="16.5" x14ac:dyDescent="0.25">
      <c r="A63" s="1" t="s">
        <v>95</v>
      </c>
      <c r="B63" s="5">
        <v>4218</v>
      </c>
      <c r="C63" s="5">
        <v>18116</v>
      </c>
      <c r="D63" s="5">
        <v>1669167</v>
      </c>
      <c r="E63" s="5">
        <v>2304077</v>
      </c>
      <c r="F63" s="5">
        <v>20653</v>
      </c>
      <c r="G63" s="5">
        <v>100</v>
      </c>
      <c r="H63" s="5"/>
      <c r="I63" s="5"/>
      <c r="J63" s="5"/>
      <c r="K63" s="5"/>
      <c r="L63" s="5">
        <v>1551</v>
      </c>
      <c r="M63" s="5">
        <v>1681</v>
      </c>
      <c r="N63" s="5"/>
      <c r="O63" s="5"/>
      <c r="P63" s="5"/>
      <c r="Q63" s="5"/>
      <c r="R63" s="5">
        <v>6448272</v>
      </c>
      <c r="S63" s="5">
        <v>5451843</v>
      </c>
      <c r="T63" s="5">
        <v>717927</v>
      </c>
      <c r="U63" s="5">
        <v>797778</v>
      </c>
      <c r="V63" s="5">
        <v>15211</v>
      </c>
      <c r="W63" s="5">
        <v>35970</v>
      </c>
      <c r="X63" s="5"/>
      <c r="Y63" s="5"/>
      <c r="Z63" s="5"/>
      <c r="AA63" s="5"/>
      <c r="AB63" s="5">
        <v>1058899</v>
      </c>
      <c r="AC63" s="5">
        <v>725019</v>
      </c>
      <c r="AD63" s="5"/>
      <c r="AE63" s="5"/>
      <c r="AF63" s="5">
        <v>8021197</v>
      </c>
      <c r="AG63" s="5">
        <v>5058907</v>
      </c>
      <c r="AH63" s="5">
        <v>6787</v>
      </c>
      <c r="AI63" s="5">
        <v>4569</v>
      </c>
      <c r="AJ63" s="5"/>
      <c r="AK63" s="5"/>
      <c r="AL63" s="5">
        <v>15195</v>
      </c>
      <c r="AM63" s="5">
        <v>60</v>
      </c>
      <c r="AN63" s="5">
        <v>131269</v>
      </c>
      <c r="AO63" s="5">
        <v>61852</v>
      </c>
      <c r="AP63" s="5">
        <v>0</v>
      </c>
      <c r="AQ63" s="5">
        <v>0</v>
      </c>
      <c r="AR63" s="5">
        <v>22910798</v>
      </c>
      <c r="AS63" s="5">
        <v>6783856</v>
      </c>
      <c r="AT63" s="5">
        <v>10028016</v>
      </c>
      <c r="AU63" s="5">
        <v>1989253</v>
      </c>
      <c r="AV63" s="5">
        <v>281582</v>
      </c>
      <c r="AW63" s="5">
        <v>215329</v>
      </c>
      <c r="AX63" s="5">
        <v>364097</v>
      </c>
      <c r="AY63" s="5">
        <v>446451</v>
      </c>
      <c r="AZ63" s="5">
        <v>8524497</v>
      </c>
      <c r="BA63" s="5"/>
      <c r="BB63" s="5">
        <v>982000</v>
      </c>
      <c r="BC63" s="5">
        <v>664997</v>
      </c>
      <c r="BD63" s="5"/>
      <c r="BE63" s="5"/>
      <c r="BF63" s="5"/>
      <c r="BG63" s="5"/>
      <c r="BH63" s="5">
        <v>31212038</v>
      </c>
      <c r="BI63" s="5">
        <v>21545547</v>
      </c>
      <c r="BJ63" s="5">
        <v>2886077</v>
      </c>
      <c r="BK63" s="5">
        <v>3827844</v>
      </c>
      <c r="BL63" s="5">
        <v>81092010</v>
      </c>
      <c r="BM63" s="5">
        <v>85051072</v>
      </c>
      <c r="BN63" s="5">
        <v>6871653</v>
      </c>
      <c r="BO63" s="5">
        <v>3504526</v>
      </c>
      <c r="BP63" s="5">
        <v>211147</v>
      </c>
      <c r="BQ63" s="5">
        <v>53296</v>
      </c>
      <c r="BR63" s="5">
        <v>0</v>
      </c>
      <c r="BS63" s="5">
        <v>0</v>
      </c>
    </row>
    <row r="64" spans="1:72" ht="16.5" x14ac:dyDescent="0.25">
      <c r="A64" s="1" t="s">
        <v>96</v>
      </c>
      <c r="B64" s="5">
        <v>1071407</v>
      </c>
      <c r="C64" s="5">
        <v>1228839</v>
      </c>
      <c r="D64" s="5">
        <v>8482905</v>
      </c>
      <c r="E64" s="5">
        <v>8542081</v>
      </c>
      <c r="F64" s="5">
        <v>1034676</v>
      </c>
      <c r="G64" s="5">
        <v>926353</v>
      </c>
      <c r="H64" s="5">
        <v>366</v>
      </c>
      <c r="I64" s="5">
        <v>15148</v>
      </c>
      <c r="J64" s="5">
        <v>1330389</v>
      </c>
      <c r="K64" s="5">
        <v>1839181</v>
      </c>
      <c r="L64" s="5">
        <v>8440</v>
      </c>
      <c r="M64" s="5">
        <v>9297</v>
      </c>
      <c r="N64" s="5">
        <v>1122507</v>
      </c>
      <c r="O64" s="5">
        <v>1000277</v>
      </c>
      <c r="P64" s="5">
        <v>1407269</v>
      </c>
      <c r="Q64" s="5">
        <v>755812</v>
      </c>
      <c r="R64" s="5">
        <v>18428302</v>
      </c>
      <c r="S64" s="5">
        <v>11812676</v>
      </c>
      <c r="T64" s="5">
        <v>54715</v>
      </c>
      <c r="U64" s="5">
        <v>102556</v>
      </c>
      <c r="V64" s="5">
        <v>3412980</v>
      </c>
      <c r="W64" s="5">
        <v>4086708</v>
      </c>
      <c r="X64" s="5">
        <v>997757</v>
      </c>
      <c r="Y64" s="5">
        <v>901172</v>
      </c>
      <c r="Z64" s="5">
        <v>1022959</v>
      </c>
      <c r="AA64" s="5">
        <v>1396177</v>
      </c>
      <c r="AB64" s="5">
        <v>10420795</v>
      </c>
      <c r="AC64" s="5">
        <v>10824710</v>
      </c>
      <c r="AD64" s="5"/>
      <c r="AE64" s="5"/>
      <c r="AF64" s="5">
        <v>7399305</v>
      </c>
      <c r="AG64" s="5">
        <v>4778279</v>
      </c>
      <c r="AH64" s="5">
        <v>297085</v>
      </c>
      <c r="AI64" s="5">
        <v>409867</v>
      </c>
      <c r="AJ64" s="5"/>
      <c r="AK64" s="5"/>
      <c r="AL64" s="5">
        <v>833490</v>
      </c>
      <c r="AM64" s="5">
        <v>740974</v>
      </c>
      <c r="AN64" s="5">
        <v>4452463</v>
      </c>
      <c r="AO64" s="5">
        <v>6201938</v>
      </c>
      <c r="AP64" s="5">
        <v>0</v>
      </c>
      <c r="AQ64" s="5">
        <v>0</v>
      </c>
      <c r="AR64" s="5">
        <v>29076025</v>
      </c>
      <c r="AS64" s="5">
        <v>13325546</v>
      </c>
      <c r="AT64" s="5">
        <v>10203860</v>
      </c>
      <c r="AU64" s="5">
        <v>3338757</v>
      </c>
      <c r="AV64" s="5">
        <v>776357</v>
      </c>
      <c r="AW64" s="5">
        <v>2527954</v>
      </c>
      <c r="AX64" s="5">
        <v>18575572</v>
      </c>
      <c r="AY64" s="5">
        <v>14649582</v>
      </c>
      <c r="AZ64" s="5"/>
      <c r="BA64" s="5">
        <v>1449901</v>
      </c>
      <c r="BB64" s="5">
        <v>2076974</v>
      </c>
      <c r="BC64" s="5">
        <v>1862058</v>
      </c>
      <c r="BD64" s="5"/>
      <c r="BE64" s="5"/>
      <c r="BF64" s="5">
        <v>342615</v>
      </c>
      <c r="BG64" s="5">
        <v>460963</v>
      </c>
      <c r="BH64" s="5">
        <v>30987417</v>
      </c>
      <c r="BI64" s="5">
        <v>26947947</v>
      </c>
      <c r="BJ64" s="5">
        <v>3185225</v>
      </c>
      <c r="BK64" s="5">
        <v>5103092</v>
      </c>
      <c r="BL64" s="5">
        <v>123471865</v>
      </c>
      <c r="BM64" s="5">
        <v>119138799</v>
      </c>
      <c r="BN64" s="5">
        <v>7207199</v>
      </c>
      <c r="BO64" s="5">
        <v>4055626</v>
      </c>
      <c r="BP64" s="5">
        <v>2483123</v>
      </c>
      <c r="BQ64" s="5">
        <v>2169474</v>
      </c>
      <c r="BR64" s="5">
        <v>5098967</v>
      </c>
      <c r="BS64" s="5">
        <v>1792619</v>
      </c>
    </row>
    <row r="65" spans="1:71" ht="16.5" x14ac:dyDescent="0.25">
      <c r="A65" s="1" t="s">
        <v>97</v>
      </c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>
        <v>0</v>
      </c>
      <c r="AM65" s="5">
        <v>0</v>
      </c>
      <c r="AN65" s="5"/>
      <c r="AO65" s="5"/>
      <c r="AP65" s="5">
        <v>0</v>
      </c>
      <c r="AQ65" s="5">
        <v>0</v>
      </c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>
        <v>799</v>
      </c>
      <c r="BQ65" s="5"/>
      <c r="BR65" s="5">
        <v>0</v>
      </c>
      <c r="BS65" s="5">
        <v>0</v>
      </c>
    </row>
    <row r="66" spans="1:71" ht="16.5" x14ac:dyDescent="0.25">
      <c r="A66" s="7" t="s">
        <v>98</v>
      </c>
      <c r="B66" s="6">
        <f>+B62+B63-B64+B65</f>
        <v>-602793</v>
      </c>
      <c r="C66" s="6">
        <f>+C62+C63-C64+C65</f>
        <v>32363</v>
      </c>
      <c r="D66" s="6">
        <f t="shared" ref="D66:BO66" si="30">+D62+D63-D64+D65</f>
        <v>10861068</v>
      </c>
      <c r="E66" s="6">
        <f t="shared" si="30"/>
        <v>3549175</v>
      </c>
      <c r="F66" s="6">
        <f t="shared" si="30"/>
        <v>-488595</v>
      </c>
      <c r="G66" s="6">
        <f t="shared" si="30"/>
        <v>-201797</v>
      </c>
      <c r="H66" s="6">
        <f t="shared" si="30"/>
        <v>23069</v>
      </c>
      <c r="I66" s="6">
        <f t="shared" si="30"/>
        <v>-355992</v>
      </c>
      <c r="J66" s="6">
        <f t="shared" si="30"/>
        <v>749317</v>
      </c>
      <c r="K66" s="6">
        <f t="shared" si="30"/>
        <v>884939</v>
      </c>
      <c r="L66" s="6">
        <f t="shared" si="30"/>
        <v>2555</v>
      </c>
      <c r="M66" s="6">
        <f t="shared" si="30"/>
        <v>7456</v>
      </c>
      <c r="N66" s="6">
        <f t="shared" si="30"/>
        <v>-192588</v>
      </c>
      <c r="O66" s="6">
        <f t="shared" si="30"/>
        <v>108531</v>
      </c>
      <c r="P66" s="6">
        <f t="shared" si="30"/>
        <v>-1148967</v>
      </c>
      <c r="Q66" s="6">
        <f t="shared" si="30"/>
        <v>57099</v>
      </c>
      <c r="R66" s="6">
        <f t="shared" si="30"/>
        <v>-5044607</v>
      </c>
      <c r="S66" s="6">
        <f t="shared" si="30"/>
        <v>6010289</v>
      </c>
      <c r="T66" s="6">
        <f t="shared" si="30"/>
        <v>-980751</v>
      </c>
      <c r="U66" s="6">
        <f t="shared" si="30"/>
        <v>-1546174</v>
      </c>
      <c r="V66" s="6">
        <f t="shared" si="30"/>
        <v>1221124</v>
      </c>
      <c r="W66" s="6">
        <f t="shared" si="30"/>
        <v>2768080</v>
      </c>
      <c r="X66" s="6">
        <f t="shared" si="30"/>
        <v>901622</v>
      </c>
      <c r="Y66" s="6">
        <f t="shared" si="30"/>
        <v>1376798</v>
      </c>
      <c r="Z66" s="6">
        <f t="shared" si="30"/>
        <v>2600235</v>
      </c>
      <c r="AA66" s="6">
        <f t="shared" si="30"/>
        <v>1855756</v>
      </c>
      <c r="AB66" s="6">
        <f t="shared" si="30"/>
        <v>13927122</v>
      </c>
      <c r="AC66" s="6">
        <f t="shared" si="30"/>
        <v>37795127</v>
      </c>
      <c r="AD66" s="6">
        <f t="shared" si="30"/>
        <v>-147675</v>
      </c>
      <c r="AE66" s="6">
        <f t="shared" si="30"/>
        <v>-197727</v>
      </c>
      <c r="AF66" s="6">
        <f t="shared" si="30"/>
        <v>6184524</v>
      </c>
      <c r="AG66" s="6">
        <f t="shared" si="30"/>
        <v>5578058</v>
      </c>
      <c r="AH66" s="6">
        <f t="shared" si="30"/>
        <v>192238</v>
      </c>
      <c r="AI66" s="6">
        <f t="shared" si="30"/>
        <v>144712</v>
      </c>
      <c r="AJ66" s="6">
        <f t="shared" si="30"/>
        <v>-10893614</v>
      </c>
      <c r="AK66" s="6">
        <f t="shared" si="30"/>
        <v>2103537</v>
      </c>
      <c r="AL66" s="6">
        <f t="shared" si="30"/>
        <v>43931</v>
      </c>
      <c r="AM66" s="6">
        <f t="shared" si="30"/>
        <v>323464</v>
      </c>
      <c r="AN66" s="6">
        <f t="shared" si="30"/>
        <v>3078661</v>
      </c>
      <c r="AO66" s="6">
        <f t="shared" si="30"/>
        <v>726862</v>
      </c>
      <c r="AP66" s="6">
        <f t="shared" si="30"/>
        <v>-1588110</v>
      </c>
      <c r="AQ66" s="6">
        <f t="shared" si="30"/>
        <v>-2742613</v>
      </c>
      <c r="AR66" s="6">
        <f t="shared" si="30"/>
        <v>-5724273</v>
      </c>
      <c r="AS66" s="6">
        <f t="shared" si="30"/>
        <v>-1399923</v>
      </c>
      <c r="AT66" s="6">
        <f t="shared" si="30"/>
        <v>4391470</v>
      </c>
      <c r="AU66" s="6">
        <f t="shared" si="30"/>
        <v>2399115</v>
      </c>
      <c r="AV66" s="6">
        <f t="shared" si="30"/>
        <v>39725260</v>
      </c>
      <c r="AW66" s="6">
        <f t="shared" si="30"/>
        <v>68521134</v>
      </c>
      <c r="AX66" s="6">
        <f t="shared" si="30"/>
        <v>-22526637</v>
      </c>
      <c r="AY66" s="6">
        <f t="shared" si="30"/>
        <v>-3296128</v>
      </c>
      <c r="AZ66" s="6">
        <f t="shared" si="30"/>
        <v>66956677</v>
      </c>
      <c r="BA66" s="6">
        <f t="shared" si="30"/>
        <v>22912750</v>
      </c>
      <c r="BB66" s="6">
        <f t="shared" si="30"/>
        <v>376085</v>
      </c>
      <c r="BC66" s="6">
        <f t="shared" si="30"/>
        <v>-920290</v>
      </c>
      <c r="BD66" s="6">
        <f t="shared" si="30"/>
        <v>27720</v>
      </c>
      <c r="BE66" s="6">
        <f t="shared" si="30"/>
        <v>-141628</v>
      </c>
      <c r="BF66" s="6">
        <f t="shared" si="30"/>
        <v>615770</v>
      </c>
      <c r="BG66" s="6">
        <f t="shared" si="30"/>
        <v>475450</v>
      </c>
      <c r="BH66" s="6">
        <f t="shared" si="30"/>
        <v>47937870</v>
      </c>
      <c r="BI66" s="6">
        <f t="shared" si="30"/>
        <v>50369279</v>
      </c>
      <c r="BJ66" s="6">
        <f t="shared" si="30"/>
        <v>93797152</v>
      </c>
      <c r="BK66" s="6">
        <f t="shared" si="30"/>
        <v>89933308</v>
      </c>
      <c r="BL66" s="6">
        <f t="shared" si="30"/>
        <v>-37735827</v>
      </c>
      <c r="BM66" s="6">
        <f t="shared" si="30"/>
        <v>-40343656</v>
      </c>
      <c r="BN66" s="6">
        <f t="shared" si="30"/>
        <v>1036961</v>
      </c>
      <c r="BO66" s="6">
        <f t="shared" si="30"/>
        <v>2522558</v>
      </c>
      <c r="BP66" s="6">
        <f t="shared" ref="BP66:BS66" si="31">+BP62+BP63-BP64+BP65</f>
        <v>-5191510</v>
      </c>
      <c r="BQ66" s="6">
        <f t="shared" si="31"/>
        <v>-5135990</v>
      </c>
      <c r="BR66" s="6">
        <f t="shared" si="31"/>
        <v>5233667</v>
      </c>
      <c r="BS66" s="6">
        <f t="shared" si="31"/>
        <v>-10642942</v>
      </c>
    </row>
    <row r="67" spans="1:71" ht="16.5" x14ac:dyDescent="0.25">
      <c r="A67" s="1" t="s">
        <v>99</v>
      </c>
      <c r="B67" s="5">
        <v>-82594</v>
      </c>
      <c r="C67" s="5">
        <v>286846</v>
      </c>
      <c r="D67" s="5">
        <v>3659148</v>
      </c>
      <c r="E67" s="5">
        <v>2261955</v>
      </c>
      <c r="F67" s="5">
        <v>12858</v>
      </c>
      <c r="G67" s="5">
        <v>7614</v>
      </c>
      <c r="H67" s="5">
        <v>-38479</v>
      </c>
      <c r="I67" s="5">
        <v>43772</v>
      </c>
      <c r="J67" s="5">
        <v>217463</v>
      </c>
      <c r="K67" s="5">
        <v>327560</v>
      </c>
      <c r="L67" s="5">
        <v>-56</v>
      </c>
      <c r="M67" s="5">
        <v>1077</v>
      </c>
      <c r="N67" s="5">
        <v>3267</v>
      </c>
      <c r="O67" s="5">
        <v>-200863</v>
      </c>
      <c r="P67" s="5">
        <v>190993</v>
      </c>
      <c r="Q67" s="5">
        <v>112331</v>
      </c>
      <c r="R67" s="5"/>
      <c r="S67" s="5"/>
      <c r="T67" s="5"/>
      <c r="U67" s="5"/>
      <c r="V67" s="5">
        <v>415375</v>
      </c>
      <c r="W67" s="5">
        <v>1252466</v>
      </c>
      <c r="X67" s="5">
        <v>239927</v>
      </c>
      <c r="Y67" s="5">
        <v>329535</v>
      </c>
      <c r="Z67" s="5">
        <v>738172</v>
      </c>
      <c r="AA67" s="5">
        <v>641113</v>
      </c>
      <c r="AB67" s="5">
        <v>5786572</v>
      </c>
      <c r="AC67" s="5">
        <v>27622398</v>
      </c>
      <c r="AD67" s="5"/>
      <c r="AE67" s="5">
        <v>1753</v>
      </c>
      <c r="AF67" s="5">
        <v>2415482</v>
      </c>
      <c r="AG67" s="5">
        <v>2115387</v>
      </c>
      <c r="AH67" s="5">
        <v>106658</v>
      </c>
      <c r="AI67" s="5">
        <v>97000</v>
      </c>
      <c r="AJ67" s="5">
        <v>-1759866</v>
      </c>
      <c r="AK67" s="5">
        <v>760014</v>
      </c>
      <c r="AL67" s="5">
        <v>29233</v>
      </c>
      <c r="AM67" s="5">
        <v>33897</v>
      </c>
      <c r="AN67" s="5"/>
      <c r="AO67" s="5"/>
      <c r="AP67" s="5">
        <v>80231</v>
      </c>
      <c r="AQ67" s="5">
        <v>828116</v>
      </c>
      <c r="AR67" s="5">
        <v>173659</v>
      </c>
      <c r="AS67" s="5">
        <v>-93265</v>
      </c>
      <c r="AT67" s="5">
        <v>1415575</v>
      </c>
      <c r="AU67" s="5">
        <v>862378</v>
      </c>
      <c r="AV67" s="5">
        <v>11331760</v>
      </c>
      <c r="AW67" s="5">
        <v>17665725</v>
      </c>
      <c r="AX67" s="5">
        <v>221543</v>
      </c>
      <c r="AY67" s="5">
        <v>521885</v>
      </c>
      <c r="AZ67" s="5">
        <v>22324288</v>
      </c>
      <c r="BA67" s="5">
        <v>12611421</v>
      </c>
      <c r="BB67" s="5">
        <v>-26917</v>
      </c>
      <c r="BC67" s="5">
        <v>-169969</v>
      </c>
      <c r="BD67" s="5">
        <v>20496</v>
      </c>
      <c r="BE67" s="5">
        <v>13116</v>
      </c>
      <c r="BF67" s="5">
        <v>238299</v>
      </c>
      <c r="BG67" s="5">
        <v>199069</v>
      </c>
      <c r="BH67" s="5">
        <v>14049840</v>
      </c>
      <c r="BI67" s="5">
        <v>15366816</v>
      </c>
      <c r="BJ67" s="5">
        <v>30365594</v>
      </c>
      <c r="BK67" s="5">
        <v>29090515</v>
      </c>
      <c r="BL67" s="5">
        <v>-3268296</v>
      </c>
      <c r="BM67" s="5">
        <v>-4764745</v>
      </c>
      <c r="BN67" s="5">
        <v>-81831</v>
      </c>
      <c r="BO67" s="5">
        <v>-1197148</v>
      </c>
      <c r="BP67" s="5">
        <v>-2069004</v>
      </c>
      <c r="BQ67" s="5">
        <v>-1380462</v>
      </c>
      <c r="BR67" s="5">
        <v>8915849</v>
      </c>
      <c r="BS67" s="5">
        <v>-2705397</v>
      </c>
    </row>
    <row r="68" spans="1:71" ht="16.5" x14ac:dyDescent="0.25">
      <c r="A68" s="7" t="s">
        <v>100</v>
      </c>
      <c r="B68" s="6">
        <f>+B66-B67</f>
        <v>-520199</v>
      </c>
      <c r="C68" s="6">
        <f t="shared" ref="C68:BN68" si="32">+C66-C67</f>
        <v>-254483</v>
      </c>
      <c r="D68" s="6">
        <f t="shared" si="32"/>
        <v>7201920</v>
      </c>
      <c r="E68" s="6">
        <f t="shared" si="32"/>
        <v>1287220</v>
      </c>
      <c r="F68" s="6">
        <f t="shared" si="32"/>
        <v>-501453</v>
      </c>
      <c r="G68" s="6">
        <f t="shared" si="32"/>
        <v>-209411</v>
      </c>
      <c r="H68" s="6">
        <f t="shared" si="32"/>
        <v>61548</v>
      </c>
      <c r="I68" s="6">
        <f t="shared" si="32"/>
        <v>-399764</v>
      </c>
      <c r="J68" s="6">
        <f t="shared" si="32"/>
        <v>531854</v>
      </c>
      <c r="K68" s="6">
        <f t="shared" si="32"/>
        <v>557379</v>
      </c>
      <c r="L68" s="6">
        <f t="shared" si="32"/>
        <v>2611</v>
      </c>
      <c r="M68" s="6">
        <f t="shared" si="32"/>
        <v>6379</v>
      </c>
      <c r="N68" s="6">
        <f t="shared" si="32"/>
        <v>-195855</v>
      </c>
      <c r="O68" s="6">
        <f t="shared" si="32"/>
        <v>309394</v>
      </c>
      <c r="P68" s="6">
        <f t="shared" si="32"/>
        <v>-1339960</v>
      </c>
      <c r="Q68" s="6">
        <f t="shared" si="32"/>
        <v>-55232</v>
      </c>
      <c r="R68" s="6">
        <f t="shared" si="32"/>
        <v>-5044607</v>
      </c>
      <c r="S68" s="6">
        <f t="shared" si="32"/>
        <v>6010289</v>
      </c>
      <c r="T68" s="6">
        <f t="shared" si="32"/>
        <v>-980751</v>
      </c>
      <c r="U68" s="6">
        <f t="shared" si="32"/>
        <v>-1546174</v>
      </c>
      <c r="V68" s="6">
        <f t="shared" si="32"/>
        <v>805749</v>
      </c>
      <c r="W68" s="6">
        <f t="shared" si="32"/>
        <v>1515614</v>
      </c>
      <c r="X68" s="6">
        <f t="shared" si="32"/>
        <v>661695</v>
      </c>
      <c r="Y68" s="6">
        <f t="shared" si="32"/>
        <v>1047263</v>
      </c>
      <c r="Z68" s="6">
        <f t="shared" si="32"/>
        <v>1862063</v>
      </c>
      <c r="AA68" s="6">
        <f t="shared" si="32"/>
        <v>1214643</v>
      </c>
      <c r="AB68" s="6">
        <f t="shared" si="32"/>
        <v>8140550</v>
      </c>
      <c r="AC68" s="6">
        <f t="shared" si="32"/>
        <v>10172729</v>
      </c>
      <c r="AD68" s="6">
        <f t="shared" si="32"/>
        <v>-147675</v>
      </c>
      <c r="AE68" s="6">
        <f t="shared" si="32"/>
        <v>-199480</v>
      </c>
      <c r="AF68" s="6">
        <f t="shared" si="32"/>
        <v>3769042</v>
      </c>
      <c r="AG68" s="6">
        <f t="shared" si="32"/>
        <v>3462671</v>
      </c>
      <c r="AH68" s="6">
        <f t="shared" si="32"/>
        <v>85580</v>
      </c>
      <c r="AI68" s="6">
        <f t="shared" si="32"/>
        <v>47712</v>
      </c>
      <c r="AJ68" s="6">
        <f t="shared" si="32"/>
        <v>-9133748</v>
      </c>
      <c r="AK68" s="6">
        <f t="shared" si="32"/>
        <v>1343523</v>
      </c>
      <c r="AL68" s="6">
        <f t="shared" si="32"/>
        <v>14698</v>
      </c>
      <c r="AM68" s="6">
        <f t="shared" si="32"/>
        <v>289567</v>
      </c>
      <c r="AN68" s="6">
        <f t="shared" si="32"/>
        <v>3078661</v>
      </c>
      <c r="AO68" s="6">
        <f t="shared" si="32"/>
        <v>726862</v>
      </c>
      <c r="AP68" s="6">
        <f t="shared" si="32"/>
        <v>-1668341</v>
      </c>
      <c r="AQ68" s="6">
        <f t="shared" si="32"/>
        <v>-3570729</v>
      </c>
      <c r="AR68" s="6">
        <f t="shared" si="32"/>
        <v>-5897932</v>
      </c>
      <c r="AS68" s="6">
        <f t="shared" si="32"/>
        <v>-1306658</v>
      </c>
      <c r="AT68" s="6">
        <f t="shared" si="32"/>
        <v>2975895</v>
      </c>
      <c r="AU68" s="6">
        <f t="shared" si="32"/>
        <v>1536737</v>
      </c>
      <c r="AV68" s="6">
        <f t="shared" si="32"/>
        <v>28393500</v>
      </c>
      <c r="AW68" s="6">
        <f t="shared" si="32"/>
        <v>50855409</v>
      </c>
      <c r="AX68" s="6">
        <f t="shared" si="32"/>
        <v>-22748180</v>
      </c>
      <c r="AY68" s="6">
        <f t="shared" si="32"/>
        <v>-3818013</v>
      </c>
      <c r="AZ68" s="6">
        <f t="shared" si="32"/>
        <v>44632389</v>
      </c>
      <c r="BA68" s="6">
        <f t="shared" si="32"/>
        <v>10301329</v>
      </c>
      <c r="BB68" s="6">
        <f t="shared" si="32"/>
        <v>403002</v>
      </c>
      <c r="BC68" s="6">
        <f t="shared" si="32"/>
        <v>-750321</v>
      </c>
      <c r="BD68" s="6">
        <f t="shared" si="32"/>
        <v>7224</v>
      </c>
      <c r="BE68" s="6">
        <f t="shared" si="32"/>
        <v>-154744</v>
      </c>
      <c r="BF68" s="6">
        <f t="shared" si="32"/>
        <v>377471</v>
      </c>
      <c r="BG68" s="6">
        <f t="shared" si="32"/>
        <v>276381</v>
      </c>
      <c r="BH68" s="6">
        <f t="shared" si="32"/>
        <v>33888030</v>
      </c>
      <c r="BI68" s="6">
        <f t="shared" si="32"/>
        <v>35002463</v>
      </c>
      <c r="BJ68" s="6">
        <f t="shared" si="32"/>
        <v>63431558</v>
      </c>
      <c r="BK68" s="6">
        <f t="shared" si="32"/>
        <v>60842793</v>
      </c>
      <c r="BL68" s="6">
        <f t="shared" si="32"/>
        <v>-34467531</v>
      </c>
      <c r="BM68" s="6">
        <f t="shared" si="32"/>
        <v>-35578911</v>
      </c>
      <c r="BN68" s="6">
        <f t="shared" si="32"/>
        <v>1118792</v>
      </c>
      <c r="BO68" s="6">
        <f t="shared" ref="BO68:BS68" si="33">+BO66-BO67</f>
        <v>3719706</v>
      </c>
      <c r="BP68" s="6">
        <f t="shared" si="33"/>
        <v>-3122506</v>
      </c>
      <c r="BQ68" s="6">
        <f t="shared" si="33"/>
        <v>-3755528</v>
      </c>
      <c r="BR68" s="6">
        <f t="shared" si="33"/>
        <v>-3682182</v>
      </c>
      <c r="BS68" s="6">
        <f t="shared" si="33"/>
        <v>-7937545</v>
      </c>
    </row>
    <row r="73" spans="1:71" ht="16.5" x14ac:dyDescent="0.25">
      <c r="A73" s="4" t="s">
        <v>101</v>
      </c>
      <c r="B73" s="4" t="s">
        <v>1</v>
      </c>
      <c r="C73" s="4" t="s">
        <v>2</v>
      </c>
      <c r="D73" s="4" t="s">
        <v>3</v>
      </c>
      <c r="E73" s="4" t="s">
        <v>4</v>
      </c>
      <c r="F73" s="4" t="s">
        <v>5</v>
      </c>
      <c r="G73" s="4" t="s">
        <v>6</v>
      </c>
      <c r="H73" s="4" t="s">
        <v>7</v>
      </c>
      <c r="I73" s="4" t="s">
        <v>8</v>
      </c>
      <c r="J73" s="4" t="s">
        <v>9</v>
      </c>
      <c r="K73" s="4" t="s">
        <v>10</v>
      </c>
      <c r="L73" s="4" t="s">
        <v>11</v>
      </c>
      <c r="M73" s="4" t="s">
        <v>12</v>
      </c>
      <c r="N73" s="4" t="s">
        <v>13</v>
      </c>
      <c r="O73" s="4" t="s">
        <v>14</v>
      </c>
      <c r="P73" s="4" t="s">
        <v>15</v>
      </c>
      <c r="Q73" s="4" t="s">
        <v>16</v>
      </c>
      <c r="R73" s="4" t="s">
        <v>17</v>
      </c>
      <c r="S73" s="4" t="s">
        <v>18</v>
      </c>
      <c r="T73" s="4" t="s">
        <v>19</v>
      </c>
      <c r="U73" s="4" t="s">
        <v>20</v>
      </c>
      <c r="V73" s="4" t="s">
        <v>21</v>
      </c>
      <c r="W73" s="4" t="s">
        <v>22</v>
      </c>
      <c r="X73" s="4" t="s">
        <v>23</v>
      </c>
      <c r="Y73" s="4" t="s">
        <v>24</v>
      </c>
      <c r="Z73" s="4" t="s">
        <v>25</v>
      </c>
      <c r="AA73" s="4" t="s">
        <v>26</v>
      </c>
      <c r="AB73" s="4" t="s">
        <v>27</v>
      </c>
      <c r="AC73" s="4" t="s">
        <v>28</v>
      </c>
      <c r="AD73" s="4" t="s">
        <v>29</v>
      </c>
      <c r="AE73" s="4" t="s">
        <v>30</v>
      </c>
      <c r="AF73" s="4" t="s">
        <v>31</v>
      </c>
      <c r="AG73" s="4" t="s">
        <v>32</v>
      </c>
      <c r="AH73" s="4" t="s">
        <v>33</v>
      </c>
      <c r="AI73" s="4" t="s">
        <v>34</v>
      </c>
      <c r="AJ73" s="4" t="s">
        <v>35</v>
      </c>
    </row>
    <row r="74" spans="1:71" ht="16.5" x14ac:dyDescent="0.25">
      <c r="A74" s="1" t="s">
        <v>102</v>
      </c>
      <c r="B74" s="5">
        <v>-520199</v>
      </c>
      <c r="C74" s="5">
        <v>7201920</v>
      </c>
      <c r="D74" s="5">
        <v>-501453</v>
      </c>
      <c r="E74" s="5">
        <v>61548</v>
      </c>
      <c r="F74" s="5">
        <v>531854</v>
      </c>
      <c r="G74" s="5">
        <v>2611</v>
      </c>
      <c r="H74" s="5">
        <v>-195855</v>
      </c>
      <c r="I74" s="5">
        <v>-1339960</v>
      </c>
      <c r="J74" s="5">
        <v>26285889</v>
      </c>
      <c r="K74" s="5">
        <v>-980751</v>
      </c>
      <c r="L74" s="5">
        <v>805749</v>
      </c>
      <c r="M74" s="5">
        <v>661695</v>
      </c>
      <c r="N74" s="5">
        <v>1862063</v>
      </c>
      <c r="O74" s="5">
        <v>8140550</v>
      </c>
      <c r="P74" s="5">
        <v>-147675</v>
      </c>
      <c r="Q74" s="5">
        <v>3769042</v>
      </c>
      <c r="R74" s="5">
        <v>85580</v>
      </c>
      <c r="S74" s="5">
        <v>-9133748</v>
      </c>
      <c r="T74" s="5">
        <v>14698</v>
      </c>
      <c r="U74" s="5">
        <v>3078661</v>
      </c>
      <c r="V74" s="5">
        <v>-1668341</v>
      </c>
      <c r="W74" s="5">
        <v>-5897932</v>
      </c>
      <c r="X74" s="5">
        <v>2975895</v>
      </c>
      <c r="Y74" s="5">
        <v>28393500</v>
      </c>
      <c r="Z74" s="5">
        <v>-22748180</v>
      </c>
      <c r="AA74" s="5">
        <v>44632389</v>
      </c>
      <c r="AB74" s="5">
        <v>403002</v>
      </c>
      <c r="AC74" s="5">
        <v>7224</v>
      </c>
      <c r="AD74" s="5">
        <v>377471</v>
      </c>
      <c r="AE74" s="5">
        <v>33888030</v>
      </c>
      <c r="AF74" s="5">
        <v>63431558</v>
      </c>
      <c r="AG74" s="5">
        <v>-34467531</v>
      </c>
      <c r="AH74" s="5">
        <v>1118792</v>
      </c>
      <c r="AI74" s="5">
        <v>-3122506</v>
      </c>
      <c r="AJ74" s="5">
        <v>-3682182</v>
      </c>
    </row>
    <row r="75" spans="1:71" ht="16.5" x14ac:dyDescent="0.25">
      <c r="A75" s="1" t="s">
        <v>103</v>
      </c>
      <c r="B75" s="5">
        <v>-82594</v>
      </c>
      <c r="C75" s="5">
        <v>3659148</v>
      </c>
      <c r="D75" s="5">
        <v>12858</v>
      </c>
      <c r="E75" s="5">
        <v>-109</v>
      </c>
      <c r="F75" s="5">
        <v>243147</v>
      </c>
      <c r="G75" s="5">
        <v>-79</v>
      </c>
      <c r="H75" s="5">
        <v>3418</v>
      </c>
      <c r="I75" s="5">
        <v>190994</v>
      </c>
      <c r="J75" s="5">
        <v>12377609</v>
      </c>
      <c r="K75" s="5">
        <v>-396351</v>
      </c>
      <c r="L75" s="5">
        <v>534126</v>
      </c>
      <c r="M75" s="5"/>
      <c r="N75" s="5">
        <v>947915</v>
      </c>
      <c r="O75" s="5">
        <v>6829875</v>
      </c>
      <c r="P75" s="5"/>
      <c r="Q75" s="5">
        <v>2415482</v>
      </c>
      <c r="R75" s="5">
        <v>106658</v>
      </c>
      <c r="S75" s="5">
        <v>1759866</v>
      </c>
      <c r="T75" s="5">
        <v>29233</v>
      </c>
      <c r="U75" s="5"/>
      <c r="V75" s="5"/>
      <c r="W75" s="5">
        <v>54935</v>
      </c>
      <c r="X75" s="5">
        <v>1054142</v>
      </c>
      <c r="Y75" s="5">
        <v>11331760</v>
      </c>
      <c r="Z75" s="5">
        <v>-221543</v>
      </c>
      <c r="AA75" s="5">
        <v>3084639</v>
      </c>
      <c r="AB75" s="5">
        <v>-26917</v>
      </c>
      <c r="AC75" s="5"/>
      <c r="AD75" s="5">
        <v>248597</v>
      </c>
      <c r="AE75" s="5">
        <v>14049840</v>
      </c>
      <c r="AF75" s="5">
        <v>30365594</v>
      </c>
      <c r="AG75" s="5">
        <v>-3268296</v>
      </c>
      <c r="AH75" s="5">
        <v>15421</v>
      </c>
      <c r="AI75" s="5">
        <v>-2069004</v>
      </c>
      <c r="AJ75" s="5">
        <v>8915849</v>
      </c>
    </row>
    <row r="76" spans="1:71" ht="16.5" x14ac:dyDescent="0.25">
      <c r="A76" s="1" t="s">
        <v>104</v>
      </c>
      <c r="B76" s="5">
        <v>117173</v>
      </c>
      <c r="C76" s="5">
        <v>3948773</v>
      </c>
      <c r="D76" s="5">
        <v>409290</v>
      </c>
      <c r="E76" s="5">
        <v>23947</v>
      </c>
      <c r="F76" s="5">
        <v>420724</v>
      </c>
      <c r="G76" s="5">
        <v>6094</v>
      </c>
      <c r="H76" s="5">
        <v>121911</v>
      </c>
      <c r="I76" s="5">
        <v>341722</v>
      </c>
      <c r="J76" s="5">
        <v>6443945</v>
      </c>
      <c r="K76" s="5">
        <v>171754</v>
      </c>
      <c r="L76" s="5">
        <v>1190582</v>
      </c>
      <c r="M76" s="5">
        <v>179682</v>
      </c>
      <c r="N76" s="5">
        <v>395826</v>
      </c>
      <c r="O76" s="5">
        <v>4130066</v>
      </c>
      <c r="P76" s="5">
        <v>38780</v>
      </c>
      <c r="Q76" s="5">
        <v>75425</v>
      </c>
      <c r="R76" s="5">
        <v>156277</v>
      </c>
      <c r="S76" s="5">
        <v>3608086</v>
      </c>
      <c r="T76" s="5">
        <v>405170</v>
      </c>
      <c r="U76" s="5">
        <v>445209</v>
      </c>
      <c r="V76" s="5">
        <v>24119</v>
      </c>
      <c r="W76" s="5">
        <v>1890567</v>
      </c>
      <c r="X76" s="5">
        <v>1542261</v>
      </c>
      <c r="Y76" s="5">
        <v>3797617</v>
      </c>
      <c r="Z76" s="5">
        <v>20835584</v>
      </c>
      <c r="AA76" s="5">
        <v>767344</v>
      </c>
      <c r="AB76" s="5">
        <v>778005</v>
      </c>
      <c r="AC76" s="5">
        <v>4976</v>
      </c>
      <c r="AD76" s="5">
        <v>93371</v>
      </c>
      <c r="AE76" s="5">
        <v>2254788</v>
      </c>
      <c r="AF76" s="5">
        <v>2982923</v>
      </c>
      <c r="AG76" s="5">
        <v>11247517</v>
      </c>
      <c r="AH76" s="5">
        <v>404061</v>
      </c>
      <c r="AI76" s="5">
        <v>409704</v>
      </c>
      <c r="AJ76" s="5">
        <v>358307</v>
      </c>
    </row>
    <row r="77" spans="1:71" ht="16.5" x14ac:dyDescent="0.25">
      <c r="A77" s="1" t="s">
        <v>105</v>
      </c>
      <c r="B77" s="5">
        <v>360482</v>
      </c>
      <c r="C77" s="5">
        <v>995979</v>
      </c>
      <c r="D77" s="5"/>
      <c r="E77" s="5">
        <v>0</v>
      </c>
      <c r="F77" s="5"/>
      <c r="G77" s="5">
        <v>2336</v>
      </c>
      <c r="H77" s="5"/>
      <c r="I77" s="5">
        <v>-11486</v>
      </c>
      <c r="J77" s="5">
        <v>-838012</v>
      </c>
      <c r="K77" s="5"/>
      <c r="L77" s="5"/>
      <c r="M77" s="5"/>
      <c r="N77" s="5"/>
      <c r="O77" s="5">
        <v>-1467898</v>
      </c>
      <c r="P77" s="5"/>
      <c r="Q77" s="5"/>
      <c r="R77" s="5"/>
      <c r="S77" s="5"/>
      <c r="T77" s="5"/>
      <c r="U77" s="5"/>
      <c r="V77" s="5"/>
      <c r="W77" s="5"/>
      <c r="X77" s="5"/>
      <c r="Y77" s="5">
        <v>-355229</v>
      </c>
      <c r="Z77" s="5"/>
      <c r="AA77" s="5"/>
      <c r="AB77" s="5">
        <v>42400</v>
      </c>
      <c r="AC77" s="5"/>
      <c r="AD77" s="5"/>
      <c r="AE77" s="5">
        <v>271016</v>
      </c>
      <c r="AF77" s="5">
        <v>-2694607</v>
      </c>
      <c r="AG77" s="5">
        <v>25172991</v>
      </c>
      <c r="AH77" s="5"/>
      <c r="AI77" s="5">
        <v>133300</v>
      </c>
      <c r="AJ77" s="5">
        <v>238532</v>
      </c>
    </row>
    <row r="78" spans="1:71" ht="16.5" x14ac:dyDescent="0.25">
      <c r="A78" s="1" t="s">
        <v>106</v>
      </c>
      <c r="B78" s="5">
        <v>929518</v>
      </c>
      <c r="C78" s="5"/>
      <c r="D78" s="5"/>
      <c r="E78" s="5"/>
      <c r="F78" s="5"/>
      <c r="G78" s="5"/>
      <c r="H78" s="5"/>
      <c r="I78" s="5"/>
      <c r="J78" s="5"/>
      <c r="K78" s="5"/>
      <c r="L78" s="5"/>
      <c r="M78" s="5">
        <v>463456</v>
      </c>
      <c r="N78" s="5"/>
      <c r="O78" s="5">
        <v>283283</v>
      </c>
      <c r="P78" s="5"/>
      <c r="Q78" s="5">
        <v>166008</v>
      </c>
      <c r="R78" s="5"/>
      <c r="S78" s="5"/>
      <c r="T78" s="5">
        <v>0</v>
      </c>
      <c r="U78" s="5"/>
      <c r="V78" s="5"/>
      <c r="W78" s="5"/>
      <c r="X78" s="5"/>
      <c r="Y78" s="5">
        <v>953283</v>
      </c>
      <c r="Z78" s="5">
        <v>3586237</v>
      </c>
      <c r="AA78" s="5">
        <v>4033759</v>
      </c>
      <c r="AB78" s="5"/>
      <c r="AC78" s="5">
        <v>15203</v>
      </c>
      <c r="AD78" s="5">
        <v>34372</v>
      </c>
      <c r="AE78" s="5">
        <v>0</v>
      </c>
      <c r="AF78" s="5"/>
      <c r="AG78" s="5"/>
      <c r="AH78" s="5"/>
      <c r="AI78" s="5"/>
      <c r="AJ78" s="5">
        <v>0</v>
      </c>
    </row>
    <row r="79" spans="1:71" ht="16.5" x14ac:dyDescent="0.25">
      <c r="A79" s="1" t="s">
        <v>107</v>
      </c>
      <c r="B79" s="5"/>
      <c r="C79" s="5"/>
      <c r="D79" s="5">
        <v>12823</v>
      </c>
      <c r="E79" s="5"/>
      <c r="F79" s="5"/>
      <c r="G79" s="5"/>
      <c r="H79" s="5"/>
      <c r="I79" s="5"/>
      <c r="J79" s="5"/>
      <c r="K79" s="5"/>
      <c r="L79" s="5"/>
      <c r="M79" s="5"/>
      <c r="N79" s="5"/>
      <c r="O79" s="5">
        <v>5418816</v>
      </c>
      <c r="P79" s="5"/>
      <c r="Q79" s="5"/>
      <c r="R79" s="5"/>
      <c r="S79" s="5"/>
      <c r="T79" s="5">
        <v>529135</v>
      </c>
      <c r="U79" s="5">
        <v>8971822</v>
      </c>
      <c r="V79" s="5"/>
      <c r="W79" s="5">
        <v>5672071</v>
      </c>
      <c r="X79" s="5"/>
      <c r="Y79" s="5"/>
      <c r="Z79" s="5">
        <v>1816151</v>
      </c>
      <c r="AA79" s="5"/>
      <c r="AB79" s="5"/>
      <c r="AC79" s="5"/>
      <c r="AD79" s="5"/>
      <c r="AE79" s="5">
        <v>628557</v>
      </c>
      <c r="AF79" s="5"/>
      <c r="AG79" s="5"/>
      <c r="AH79" s="5">
        <v>1086097</v>
      </c>
      <c r="AI79" s="5"/>
      <c r="AJ79" s="5">
        <v>0</v>
      </c>
    </row>
    <row r="80" spans="1:71" ht="16.5" x14ac:dyDescent="0.25">
      <c r="A80" s="1" t="s">
        <v>108</v>
      </c>
      <c r="B80" s="5"/>
      <c r="C80" s="5">
        <v>-5244599</v>
      </c>
      <c r="D80" s="5"/>
      <c r="E80" s="5"/>
      <c r="F80" s="5"/>
      <c r="G80" s="5"/>
      <c r="H80" s="5"/>
      <c r="I80" s="5"/>
      <c r="J80" s="5">
        <v>-5890891</v>
      </c>
      <c r="K80" s="5"/>
      <c r="L80" s="5"/>
      <c r="M80" s="5"/>
      <c r="N80" s="5"/>
      <c r="O80" s="5"/>
      <c r="P80" s="5"/>
      <c r="Q80" s="5"/>
      <c r="R80" s="5"/>
      <c r="S80" s="5"/>
      <c r="T80" s="5">
        <v>0</v>
      </c>
      <c r="U80" s="5"/>
      <c r="V80" s="5"/>
      <c r="W80" s="5"/>
      <c r="X80" s="5"/>
      <c r="Y80" s="5"/>
      <c r="Z80" s="5">
        <v>-2568926</v>
      </c>
      <c r="AA80" s="5"/>
      <c r="AB80" s="5">
        <v>112744</v>
      </c>
      <c r="AC80" s="5"/>
      <c r="AD80" s="5"/>
      <c r="AE80" s="5">
        <v>-1069405</v>
      </c>
      <c r="AF80" s="5">
        <v>-1787437</v>
      </c>
      <c r="AG80" s="5">
        <v>18753856</v>
      </c>
      <c r="AH80" s="5"/>
      <c r="AI80" s="5"/>
      <c r="AJ80" s="5">
        <v>5182089</v>
      </c>
    </row>
    <row r="81" spans="1:36" ht="16.5" x14ac:dyDescent="0.25">
      <c r="A81" s="1" t="s">
        <v>109</v>
      </c>
      <c r="B81" s="5">
        <v>-44799</v>
      </c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>
        <v>0</v>
      </c>
      <c r="U81" s="5"/>
      <c r="V81" s="5"/>
      <c r="W81" s="5"/>
      <c r="X81" s="5"/>
      <c r="Y81" s="5"/>
      <c r="Z81" s="5"/>
      <c r="AA81" s="5"/>
      <c r="AB81" s="5"/>
      <c r="AC81" s="5"/>
      <c r="AD81" s="5"/>
      <c r="AE81" s="5">
        <v>4124</v>
      </c>
      <c r="AF81" s="5"/>
      <c r="AG81" s="5"/>
      <c r="AH81" s="5"/>
      <c r="AI81" s="5"/>
      <c r="AJ81" s="5">
        <v>0</v>
      </c>
    </row>
    <row r="82" spans="1:36" ht="16.5" x14ac:dyDescent="0.25">
      <c r="A82" s="1" t="s">
        <v>110</v>
      </c>
      <c r="B82" s="5">
        <v>10886</v>
      </c>
      <c r="C82" s="5"/>
      <c r="D82" s="5"/>
      <c r="E82" s="5"/>
      <c r="F82" s="5"/>
      <c r="G82" s="5">
        <v>5723</v>
      </c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>
        <v>0</v>
      </c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>
        <v>0</v>
      </c>
    </row>
    <row r="83" spans="1:36" ht="16.5" x14ac:dyDescent="0.25">
      <c r="A83" s="1" t="s">
        <v>111</v>
      </c>
      <c r="B83" s="5"/>
      <c r="C83" s="5"/>
      <c r="D83" s="5"/>
      <c r="E83" s="5"/>
      <c r="F83" s="5"/>
      <c r="G83" s="5"/>
      <c r="H83" s="5"/>
      <c r="I83" s="5"/>
      <c r="J83" s="5">
        <v>18737</v>
      </c>
      <c r="K83" s="5"/>
      <c r="L83" s="5"/>
      <c r="M83" s="5"/>
      <c r="N83" s="5">
        <v>-55723</v>
      </c>
      <c r="O83" s="5">
        <v>-521132</v>
      </c>
      <c r="P83" s="5"/>
      <c r="Q83" s="5"/>
      <c r="R83" s="5"/>
      <c r="S83" s="5"/>
      <c r="T83" s="5">
        <v>-947343</v>
      </c>
      <c r="U83" s="5"/>
      <c r="V83" s="5"/>
      <c r="W83" s="5">
        <v>-786105</v>
      </c>
      <c r="X83" s="5">
        <v>-670010</v>
      </c>
      <c r="Y83" s="5"/>
      <c r="Z83" s="5"/>
      <c r="AA83" s="5"/>
      <c r="AB83" s="5"/>
      <c r="AC83" s="5"/>
      <c r="AD83" s="5"/>
      <c r="AE83" s="5">
        <v>-190603</v>
      </c>
      <c r="AF83" s="5"/>
      <c r="AG83" s="5"/>
      <c r="AH83" s="5">
        <v>-661001</v>
      </c>
      <c r="AI83" s="5">
        <v>2023</v>
      </c>
      <c r="AJ83" s="5">
        <v>0</v>
      </c>
    </row>
    <row r="84" spans="1:36" ht="16.5" x14ac:dyDescent="0.25">
      <c r="A84" s="1" t="s">
        <v>112</v>
      </c>
      <c r="B84" s="5"/>
      <c r="C84" s="5">
        <v>556190</v>
      </c>
      <c r="D84" s="5"/>
      <c r="E84" s="5">
        <v>341</v>
      </c>
      <c r="F84" s="5">
        <v>-51752</v>
      </c>
      <c r="G84" s="5">
        <v>-593</v>
      </c>
      <c r="H84" s="5">
        <v>7032</v>
      </c>
      <c r="I84" s="5">
        <v>79464</v>
      </c>
      <c r="J84" s="5">
        <v>22734900</v>
      </c>
      <c r="K84" s="5"/>
      <c r="L84" s="5">
        <v>-161579</v>
      </c>
      <c r="M84" s="5">
        <v>-348288</v>
      </c>
      <c r="N84" s="5"/>
      <c r="O84" s="5">
        <v>-1051985</v>
      </c>
      <c r="P84" s="5"/>
      <c r="Q84" s="5">
        <v>2249474</v>
      </c>
      <c r="R84" s="5">
        <v>-80393</v>
      </c>
      <c r="S84" s="5"/>
      <c r="T84" s="5">
        <v>-42660</v>
      </c>
      <c r="U84" s="5"/>
      <c r="V84" s="5"/>
      <c r="W84" s="5">
        <v>128477</v>
      </c>
      <c r="X84" s="5">
        <v>1789433</v>
      </c>
      <c r="Y84" s="5"/>
      <c r="Z84" s="5"/>
      <c r="AA84" s="5">
        <v>22360263</v>
      </c>
      <c r="AB84" s="5">
        <v>30030</v>
      </c>
      <c r="AC84" s="5">
        <v>7385</v>
      </c>
      <c r="AD84" s="5">
        <v>-76105</v>
      </c>
      <c r="AE84" s="5"/>
      <c r="AF84" s="5">
        <v>2905208</v>
      </c>
      <c r="AG84" s="5"/>
      <c r="AH84" s="5">
        <v>-197412</v>
      </c>
      <c r="AI84" s="5">
        <v>-678891</v>
      </c>
      <c r="AJ84" s="5">
        <v>-1028434</v>
      </c>
    </row>
    <row r="85" spans="1:36" ht="16.5" x14ac:dyDescent="0.25">
      <c r="A85" s="1" t="s">
        <v>113</v>
      </c>
      <c r="B85" s="5">
        <v>1268894</v>
      </c>
      <c r="C85" s="5">
        <v>3915491</v>
      </c>
      <c r="D85" s="5">
        <v>434971</v>
      </c>
      <c r="E85" s="5">
        <v>24179</v>
      </c>
      <c r="F85" s="5">
        <v>612119</v>
      </c>
      <c r="G85" s="5">
        <v>2035</v>
      </c>
      <c r="H85" s="5">
        <v>132361</v>
      </c>
      <c r="I85" s="5">
        <v>600694</v>
      </c>
      <c r="J85" s="5">
        <v>34846288</v>
      </c>
      <c r="K85" s="5">
        <v>-224597</v>
      </c>
      <c r="L85" s="5">
        <v>1563129</v>
      </c>
      <c r="M85" s="5">
        <v>294850</v>
      </c>
      <c r="N85" s="5">
        <v>1288018</v>
      </c>
      <c r="O85" s="5">
        <v>13621025</v>
      </c>
      <c r="P85" s="5">
        <v>38780</v>
      </c>
      <c r="Q85" s="5">
        <v>4906389</v>
      </c>
      <c r="R85" s="5">
        <v>182542</v>
      </c>
      <c r="S85" s="5">
        <v>5367952</v>
      </c>
      <c r="T85" s="5">
        <v>-26465</v>
      </c>
      <c r="U85" s="5">
        <v>9417031</v>
      </c>
      <c r="V85" s="5">
        <v>24119</v>
      </c>
      <c r="W85" s="5">
        <v>6959945</v>
      </c>
      <c r="X85" s="5">
        <v>3715826</v>
      </c>
      <c r="Y85" s="5">
        <v>15727431</v>
      </c>
      <c r="Z85" s="5">
        <v>23447503</v>
      </c>
      <c r="AA85" s="5">
        <v>30246005</v>
      </c>
      <c r="AB85" s="5">
        <v>936262</v>
      </c>
      <c r="AC85" s="5">
        <v>27564</v>
      </c>
      <c r="AD85" s="5">
        <v>300235</v>
      </c>
      <c r="AE85" s="5">
        <v>15948317</v>
      </c>
      <c r="AF85" s="5">
        <v>31771681</v>
      </c>
      <c r="AG85" s="5">
        <v>51906068</v>
      </c>
      <c r="AH85" s="5">
        <v>647166</v>
      </c>
      <c r="AI85" s="5">
        <v>-2202868</v>
      </c>
      <c r="AJ85" s="5">
        <v>13666343</v>
      </c>
    </row>
    <row r="86" spans="1:36" ht="16.5" x14ac:dyDescent="0.25">
      <c r="A86" s="1" t="s">
        <v>114</v>
      </c>
      <c r="B86" s="5">
        <v>6325233</v>
      </c>
      <c r="C86" s="5">
        <v>-25896141</v>
      </c>
      <c r="D86" s="5">
        <v>1598729</v>
      </c>
      <c r="E86" s="5">
        <v>0</v>
      </c>
      <c r="F86" s="5">
        <v>2675358</v>
      </c>
      <c r="G86" s="5">
        <v>16092</v>
      </c>
      <c r="H86" s="5">
        <v>2755562</v>
      </c>
      <c r="I86" s="5">
        <v>857933</v>
      </c>
      <c r="J86" s="5">
        <v>32807186</v>
      </c>
      <c r="K86" s="5">
        <v>3814854</v>
      </c>
      <c r="L86" s="5">
        <v>11595330</v>
      </c>
      <c r="M86" s="5">
        <v>3755139</v>
      </c>
      <c r="N86" s="5">
        <v>5157795</v>
      </c>
      <c r="O86" s="5">
        <v>58025540</v>
      </c>
      <c r="P86" s="5">
        <v>286196</v>
      </c>
      <c r="Q86" s="5">
        <v>-1220818</v>
      </c>
      <c r="R86" s="5">
        <v>1882704</v>
      </c>
      <c r="S86" s="5">
        <v>29167451</v>
      </c>
      <c r="T86" s="5">
        <v>-420764</v>
      </c>
      <c r="U86" s="5">
        <v>-5819988</v>
      </c>
      <c r="V86" s="5">
        <v>236586</v>
      </c>
      <c r="W86" s="5">
        <v>30065317</v>
      </c>
      <c r="X86" s="5">
        <v>12240750</v>
      </c>
      <c r="Y86" s="5">
        <v>-5226529</v>
      </c>
      <c r="Z86" s="5">
        <v>65356645</v>
      </c>
      <c r="AA86" s="5">
        <v>9053594</v>
      </c>
      <c r="AB86" s="5">
        <v>-4289485</v>
      </c>
      <c r="AC86" s="5">
        <v>253585</v>
      </c>
      <c r="AD86" s="5">
        <v>707429</v>
      </c>
      <c r="AE86" s="5">
        <v>17481668</v>
      </c>
      <c r="AF86" s="5">
        <v>-4291218</v>
      </c>
      <c r="AG86" s="5">
        <v>61803826</v>
      </c>
      <c r="AH86" s="5">
        <v>-9833133</v>
      </c>
      <c r="AI86" s="5">
        <v>7247650</v>
      </c>
      <c r="AJ86" s="5">
        <v>26858067</v>
      </c>
    </row>
    <row r="87" spans="1:36" ht="16.5" x14ac:dyDescent="0.25">
      <c r="A87" s="1" t="s">
        <v>115</v>
      </c>
      <c r="B87" s="5">
        <v>1739270</v>
      </c>
      <c r="C87" s="5">
        <v>-7934561</v>
      </c>
      <c r="D87" s="5">
        <v>-1509592</v>
      </c>
      <c r="E87" s="5">
        <v>7835</v>
      </c>
      <c r="F87" s="5">
        <v>1524190</v>
      </c>
      <c r="G87" s="5">
        <v>20380</v>
      </c>
      <c r="H87" s="5">
        <v>608461</v>
      </c>
      <c r="I87" s="5">
        <v>-2091275</v>
      </c>
      <c r="J87" s="5">
        <v>80285109</v>
      </c>
      <c r="K87" s="5">
        <v>892036</v>
      </c>
      <c r="L87" s="5">
        <v>6537925</v>
      </c>
      <c r="M87" s="5">
        <v>960023</v>
      </c>
      <c r="N87" s="5">
        <v>-505377</v>
      </c>
      <c r="O87" s="5">
        <v>47344508</v>
      </c>
      <c r="P87" s="5">
        <v>41988</v>
      </c>
      <c r="Q87" s="5">
        <v>-20153680</v>
      </c>
      <c r="R87" s="5">
        <v>3173555</v>
      </c>
      <c r="S87" s="5">
        <v>-552187</v>
      </c>
      <c r="T87" s="5">
        <v>-803658</v>
      </c>
      <c r="U87" s="5">
        <v>-4238102</v>
      </c>
      <c r="V87" s="5">
        <v>26992</v>
      </c>
      <c r="W87" s="5">
        <v>7621152</v>
      </c>
      <c r="X87" s="5">
        <v>5633195</v>
      </c>
      <c r="Y87" s="5">
        <v>-48053854</v>
      </c>
      <c r="Z87" s="5">
        <v>65845247</v>
      </c>
      <c r="AA87" s="5">
        <v>-316496468</v>
      </c>
      <c r="AB87" s="5">
        <v>-2343861</v>
      </c>
      <c r="AC87" s="5">
        <v>1469</v>
      </c>
      <c r="AD87" s="5">
        <v>-1457866</v>
      </c>
      <c r="AE87" s="5">
        <v>805060</v>
      </c>
      <c r="AF87" s="5">
        <v>2702978</v>
      </c>
      <c r="AG87" s="5">
        <v>5114870</v>
      </c>
      <c r="AH87" s="5">
        <v>15790415</v>
      </c>
      <c r="AI87" s="5">
        <v>-6094605</v>
      </c>
      <c r="AJ87" s="5">
        <v>26488</v>
      </c>
    </row>
    <row r="88" spans="1:36" ht="16.5" x14ac:dyDescent="0.25">
      <c r="A88" s="1" t="s">
        <v>116</v>
      </c>
      <c r="B88" s="5">
        <v>-943</v>
      </c>
      <c r="C88" s="5">
        <v>576987</v>
      </c>
      <c r="D88" s="5">
        <v>34391</v>
      </c>
      <c r="E88" s="5">
        <v>0</v>
      </c>
      <c r="F88" s="5"/>
      <c r="G88" s="5"/>
      <c r="H88" s="5"/>
      <c r="I88" s="5"/>
      <c r="J88" s="5"/>
      <c r="K88" s="5">
        <v>-2386162</v>
      </c>
      <c r="L88" s="5">
        <v>2164618</v>
      </c>
      <c r="M88" s="5"/>
      <c r="N88" s="5">
        <v>-15795</v>
      </c>
      <c r="O88" s="5"/>
      <c r="P88" s="5">
        <v>-999359</v>
      </c>
      <c r="Q88" s="5"/>
      <c r="R88" s="5">
        <v>-118508</v>
      </c>
      <c r="S88" s="5"/>
      <c r="T88" s="5"/>
      <c r="U88" s="5"/>
      <c r="V88" s="5">
        <v>588140</v>
      </c>
      <c r="W88" s="5">
        <v>-1645170</v>
      </c>
      <c r="X88" s="5">
        <v>-16478519</v>
      </c>
      <c r="Y88" s="5">
        <v>1915587</v>
      </c>
      <c r="Z88" s="5"/>
      <c r="AA88" s="5"/>
      <c r="AB88" s="5"/>
      <c r="AC88" s="5"/>
      <c r="AD88" s="5"/>
      <c r="AE88" s="5"/>
      <c r="AF88" s="5">
        <v>300000</v>
      </c>
      <c r="AG88" s="5"/>
      <c r="AH88" s="5">
        <v>866358</v>
      </c>
      <c r="AI88" s="5"/>
      <c r="AJ88" s="5">
        <v>3204264</v>
      </c>
    </row>
    <row r="89" spans="1:36" ht="16.5" x14ac:dyDescent="0.25">
      <c r="A89" s="1" t="s">
        <v>117</v>
      </c>
      <c r="B89" s="5">
        <v>252055</v>
      </c>
      <c r="C89" s="5">
        <v>-8805796</v>
      </c>
      <c r="D89" s="5">
        <v>-1914045</v>
      </c>
      <c r="E89" s="5">
        <v>7454</v>
      </c>
      <c r="F89" s="5">
        <v>1846083</v>
      </c>
      <c r="G89" s="5">
        <v>-15499</v>
      </c>
      <c r="H89" s="5">
        <v>-5090144</v>
      </c>
      <c r="I89" s="5">
        <v>-1956753</v>
      </c>
      <c r="J89" s="5">
        <v>-119419568</v>
      </c>
      <c r="K89" s="5">
        <v>2092</v>
      </c>
      <c r="L89" s="5">
        <v>-422668</v>
      </c>
      <c r="M89" s="5">
        <v>-863704</v>
      </c>
      <c r="N89" s="5">
        <v>-1008344</v>
      </c>
      <c r="O89" s="5">
        <v>-25999303</v>
      </c>
      <c r="P89" s="5">
        <v>-14749</v>
      </c>
      <c r="Q89" s="5">
        <v>12304231</v>
      </c>
      <c r="R89" s="5">
        <v>-3211571</v>
      </c>
      <c r="S89" s="5">
        <v>-26231786</v>
      </c>
      <c r="T89" s="5">
        <v>-133494</v>
      </c>
      <c r="U89" s="5">
        <v>8216569</v>
      </c>
      <c r="V89" s="5">
        <v>1071604</v>
      </c>
      <c r="W89" s="5">
        <v>6872089</v>
      </c>
      <c r="X89" s="5">
        <v>4255612</v>
      </c>
      <c r="Y89" s="5">
        <v>19729173</v>
      </c>
      <c r="Z89" s="5">
        <v>-33837507</v>
      </c>
      <c r="AA89" s="5"/>
      <c r="AB89" s="5">
        <v>1014274</v>
      </c>
      <c r="AC89" s="5">
        <v>16137</v>
      </c>
      <c r="AD89" s="5">
        <v>-2555745</v>
      </c>
      <c r="AE89" s="5">
        <v>8344616</v>
      </c>
      <c r="AF89" s="5">
        <v>3167330</v>
      </c>
      <c r="AG89" s="5">
        <v>-42147794</v>
      </c>
      <c r="AH89" s="5">
        <v>-2633919</v>
      </c>
      <c r="AI89" s="5">
        <v>-324544</v>
      </c>
      <c r="AJ89" s="5">
        <v>-39895837</v>
      </c>
    </row>
    <row r="90" spans="1:36" ht="16.5" x14ac:dyDescent="0.25">
      <c r="A90" s="1" t="s">
        <v>118</v>
      </c>
      <c r="B90" s="5">
        <v>1766573</v>
      </c>
      <c r="C90" s="5">
        <v>-865114</v>
      </c>
      <c r="D90" s="5">
        <v>28899</v>
      </c>
      <c r="E90" s="5">
        <v>-12199</v>
      </c>
      <c r="F90" s="5"/>
      <c r="G90" s="5"/>
      <c r="H90" s="5">
        <v>1768933</v>
      </c>
      <c r="I90" s="5">
        <v>-1456397</v>
      </c>
      <c r="J90" s="5"/>
      <c r="K90" s="5">
        <v>-273329</v>
      </c>
      <c r="L90" s="5">
        <v>-64178</v>
      </c>
      <c r="M90" s="5"/>
      <c r="N90" s="5">
        <v>1246612</v>
      </c>
      <c r="O90" s="5"/>
      <c r="P90" s="5">
        <v>-167789</v>
      </c>
      <c r="Q90" s="5"/>
      <c r="R90" s="5">
        <v>600874</v>
      </c>
      <c r="S90" s="5"/>
      <c r="T90" s="5"/>
      <c r="U90" s="5"/>
      <c r="V90" s="5">
        <v>-188579</v>
      </c>
      <c r="W90" s="5">
        <v>7807959</v>
      </c>
      <c r="X90" s="5">
        <v>-82243</v>
      </c>
      <c r="Y90" s="5">
        <v>-3872551</v>
      </c>
      <c r="Z90" s="5"/>
      <c r="AA90" s="5">
        <v>-104759333</v>
      </c>
      <c r="AB90" s="5">
        <v>2225001</v>
      </c>
      <c r="AC90" s="5">
        <v>-67014</v>
      </c>
      <c r="AD90" s="5">
        <v>36999</v>
      </c>
      <c r="AE90" s="5">
        <v>-20896500</v>
      </c>
      <c r="AF90" s="5">
        <v>4079981</v>
      </c>
      <c r="AG90" s="5">
        <v>-4434945</v>
      </c>
      <c r="AH90" s="5">
        <v>8666070</v>
      </c>
      <c r="AI90" s="5"/>
      <c r="AJ90" s="5">
        <v>-2017806</v>
      </c>
    </row>
    <row r="91" spans="1:36" ht="16.5" x14ac:dyDescent="0.25">
      <c r="A91" s="1" t="s">
        <v>119</v>
      </c>
      <c r="B91" s="5"/>
      <c r="C91" s="5">
        <v>8125532</v>
      </c>
      <c r="D91" s="5"/>
      <c r="E91" s="5">
        <v>0</v>
      </c>
      <c r="F91" s="5">
        <v>-1957537</v>
      </c>
      <c r="G91" s="5">
        <v>10684</v>
      </c>
      <c r="H91" s="5"/>
      <c r="I91" s="5">
        <v>189992</v>
      </c>
      <c r="J91" s="5"/>
      <c r="K91" s="5">
        <v>87106</v>
      </c>
      <c r="L91" s="5"/>
      <c r="M91" s="5">
        <v>214635</v>
      </c>
      <c r="N91" s="5">
        <v>1721930</v>
      </c>
      <c r="O91" s="5">
        <v>-46295136</v>
      </c>
      <c r="P91" s="5">
        <v>2005</v>
      </c>
      <c r="Q91" s="5"/>
      <c r="R91" s="5"/>
      <c r="S91" s="5">
        <v>-1180092</v>
      </c>
      <c r="T91" s="5">
        <v>1449387</v>
      </c>
      <c r="U91" s="5">
        <v>695376</v>
      </c>
      <c r="V91" s="5">
        <v>-212463</v>
      </c>
      <c r="W91" s="5">
        <v>10286802</v>
      </c>
      <c r="X91" s="5">
        <v>-5191640</v>
      </c>
      <c r="Y91" s="5"/>
      <c r="Z91" s="5">
        <v>-19890862</v>
      </c>
      <c r="AA91" s="5"/>
      <c r="AB91" s="5">
        <v>387231</v>
      </c>
      <c r="AC91" s="5"/>
      <c r="AD91" s="5"/>
      <c r="AE91" s="5"/>
      <c r="AF91" s="5">
        <v>-2677</v>
      </c>
      <c r="AG91" s="5">
        <v>19571108</v>
      </c>
      <c r="AH91" s="5">
        <v>-1623846</v>
      </c>
      <c r="AI91" s="5">
        <v>-1558946</v>
      </c>
      <c r="AJ91" s="5">
        <v>4124250</v>
      </c>
    </row>
    <row r="92" spans="1:36" ht="16.5" x14ac:dyDescent="0.25">
      <c r="A92" s="1" t="s">
        <v>120</v>
      </c>
      <c r="B92" s="5">
        <v>10830883</v>
      </c>
      <c r="C92" s="5">
        <v>-23681682</v>
      </c>
      <c r="D92" s="5">
        <v>-1828100</v>
      </c>
      <c r="E92" s="5">
        <v>88817</v>
      </c>
      <c r="F92" s="5">
        <v>5232067</v>
      </c>
      <c r="G92" s="5">
        <v>36303</v>
      </c>
      <c r="H92" s="5">
        <v>-20682</v>
      </c>
      <c r="I92" s="5">
        <v>-5195766</v>
      </c>
      <c r="J92" s="5">
        <v>54804904</v>
      </c>
      <c r="K92" s="5">
        <v>931249</v>
      </c>
      <c r="L92" s="5">
        <v>22179905</v>
      </c>
      <c r="M92" s="5">
        <v>5022638</v>
      </c>
      <c r="N92" s="5">
        <v>9746902</v>
      </c>
      <c r="O92" s="5">
        <v>54837184</v>
      </c>
      <c r="P92" s="5">
        <v>-960603</v>
      </c>
      <c r="Q92" s="5">
        <v>-394836</v>
      </c>
      <c r="R92" s="5">
        <v>2595176</v>
      </c>
      <c r="S92" s="5">
        <v>-2562410</v>
      </c>
      <c r="T92" s="5">
        <v>79704</v>
      </c>
      <c r="U92" s="5">
        <v>11349547</v>
      </c>
      <c r="V92" s="5">
        <v>-121942</v>
      </c>
      <c r="W92" s="5">
        <v>62070162</v>
      </c>
      <c r="X92" s="5">
        <v>7068876</v>
      </c>
      <c r="Y92" s="5">
        <v>8612757</v>
      </c>
      <c r="Z92" s="5">
        <v>78172846</v>
      </c>
      <c r="AA92" s="5">
        <v>-337323813</v>
      </c>
      <c r="AB92" s="5">
        <v>-1667576</v>
      </c>
      <c r="AC92" s="5">
        <v>238965</v>
      </c>
      <c r="AD92" s="5">
        <v>-2591477</v>
      </c>
      <c r="AE92" s="5">
        <v>55571191</v>
      </c>
      <c r="AF92" s="5">
        <v>101159633</v>
      </c>
      <c r="AG92" s="5">
        <v>57345602</v>
      </c>
      <c r="AH92" s="5">
        <v>12997903</v>
      </c>
      <c r="AI92" s="5">
        <v>-6055819</v>
      </c>
      <c r="AJ92" s="5">
        <v>2283587</v>
      </c>
    </row>
    <row r="93" spans="1:36" ht="16.5" x14ac:dyDescent="0.25">
      <c r="A93" s="1" t="s">
        <v>121</v>
      </c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>
        <v>0</v>
      </c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>
        <v>0</v>
      </c>
    </row>
    <row r="94" spans="1:36" ht="16.5" x14ac:dyDescent="0.25">
      <c r="A94" s="1" t="s">
        <v>122</v>
      </c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>
        <v>0</v>
      </c>
      <c r="U94" s="5"/>
      <c r="V94" s="5"/>
      <c r="W94" s="5"/>
      <c r="X94" s="5"/>
      <c r="Y94" s="5"/>
      <c r="Z94" s="5"/>
      <c r="AA94" s="5">
        <v>305407720</v>
      </c>
      <c r="AB94" s="5"/>
      <c r="AC94" s="5"/>
      <c r="AD94" s="5"/>
      <c r="AE94" s="5"/>
      <c r="AF94" s="5"/>
      <c r="AG94" s="5"/>
      <c r="AH94" s="5"/>
      <c r="AI94" s="5"/>
      <c r="AJ94" s="5">
        <v>0</v>
      </c>
    </row>
    <row r="95" spans="1:36" ht="16.5" x14ac:dyDescent="0.25">
      <c r="A95" s="1" t="s">
        <v>123</v>
      </c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>
        <v>0</v>
      </c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>
        <v>0</v>
      </c>
    </row>
    <row r="96" spans="1:36" ht="16.5" x14ac:dyDescent="0.25">
      <c r="A96" s="1" t="s">
        <v>124</v>
      </c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>
        <v>0</v>
      </c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>
        <v>0</v>
      </c>
    </row>
    <row r="97" spans="1:36" ht="16.5" x14ac:dyDescent="0.25">
      <c r="A97" s="1" t="s">
        <v>125</v>
      </c>
      <c r="B97" s="5">
        <v>268560</v>
      </c>
      <c r="C97" s="5">
        <v>4001970</v>
      </c>
      <c r="D97" s="5"/>
      <c r="E97" s="5"/>
      <c r="F97" s="5"/>
      <c r="G97" s="5">
        <v>9463</v>
      </c>
      <c r="H97" s="5"/>
      <c r="I97" s="5"/>
      <c r="J97" s="5">
        <v>3518359</v>
      </c>
      <c r="K97" s="5"/>
      <c r="L97" s="5"/>
      <c r="M97" s="5"/>
      <c r="N97" s="5">
        <v>66000</v>
      </c>
      <c r="O97" s="5">
        <v>5738771</v>
      </c>
      <c r="P97" s="5"/>
      <c r="Q97" s="5"/>
      <c r="R97" s="5">
        <v>12092</v>
      </c>
      <c r="S97" s="5">
        <v>1274399</v>
      </c>
      <c r="T97" s="5">
        <v>10640565</v>
      </c>
      <c r="U97" s="5"/>
      <c r="V97" s="5">
        <v>121983</v>
      </c>
      <c r="W97" s="5">
        <v>34508710</v>
      </c>
      <c r="X97" s="5">
        <v>13002748</v>
      </c>
      <c r="Y97" s="5"/>
      <c r="Z97" s="5">
        <v>3461792</v>
      </c>
      <c r="AA97" s="5"/>
      <c r="AB97" s="5"/>
      <c r="AC97" s="5">
        <v>21326</v>
      </c>
      <c r="AD97" s="5">
        <v>82900</v>
      </c>
      <c r="AE97" s="5">
        <v>395187</v>
      </c>
      <c r="AF97" s="5"/>
      <c r="AG97" s="5">
        <v>438987</v>
      </c>
      <c r="AH97" s="5">
        <v>7237740</v>
      </c>
      <c r="AI97" s="5"/>
      <c r="AJ97" s="5">
        <v>0</v>
      </c>
    </row>
    <row r="98" spans="1:36" ht="16.5" x14ac:dyDescent="0.25">
      <c r="A98" s="1" t="s">
        <v>126</v>
      </c>
      <c r="B98" s="5">
        <v>12750</v>
      </c>
      <c r="C98" s="5">
        <v>1102755</v>
      </c>
      <c r="D98" s="5">
        <v>73108</v>
      </c>
      <c r="E98" s="5"/>
      <c r="F98" s="5">
        <v>153071</v>
      </c>
      <c r="G98" s="5">
        <v>8207</v>
      </c>
      <c r="H98" s="5">
        <v>38726</v>
      </c>
      <c r="I98" s="5">
        <v>22431</v>
      </c>
      <c r="J98" s="5">
        <v>555518</v>
      </c>
      <c r="K98" s="5">
        <v>5383</v>
      </c>
      <c r="L98" s="5">
        <v>2297136</v>
      </c>
      <c r="M98" s="5">
        <v>2062779</v>
      </c>
      <c r="N98" s="5">
        <v>616525</v>
      </c>
      <c r="O98" s="5">
        <v>3009801</v>
      </c>
      <c r="P98" s="5">
        <v>1190</v>
      </c>
      <c r="Q98" s="5">
        <v>234897</v>
      </c>
      <c r="R98" s="5">
        <v>70541</v>
      </c>
      <c r="S98" s="5">
        <v>1596907</v>
      </c>
      <c r="T98" s="5">
        <v>9513096</v>
      </c>
      <c r="U98" s="5"/>
      <c r="V98" s="5"/>
      <c r="W98" s="5">
        <v>15355378</v>
      </c>
      <c r="X98" s="5">
        <v>5138582</v>
      </c>
      <c r="Y98" s="5">
        <v>2205770</v>
      </c>
      <c r="Z98" s="5">
        <v>2202226</v>
      </c>
      <c r="AA98" s="5">
        <v>1753108</v>
      </c>
      <c r="AB98" s="5">
        <v>89376</v>
      </c>
      <c r="AC98" s="5"/>
      <c r="AD98" s="5">
        <v>21916</v>
      </c>
      <c r="AE98" s="5">
        <v>358875</v>
      </c>
      <c r="AF98" s="5">
        <v>3030928</v>
      </c>
      <c r="AG98" s="5">
        <v>1042597</v>
      </c>
      <c r="AH98" s="5">
        <v>6354762</v>
      </c>
      <c r="AI98" s="5">
        <v>105465</v>
      </c>
      <c r="AJ98" s="5">
        <v>9699</v>
      </c>
    </row>
    <row r="99" spans="1:36" ht="16.5" x14ac:dyDescent="0.25">
      <c r="A99" s="1" t="s">
        <v>127</v>
      </c>
      <c r="B99" s="5"/>
      <c r="C99" s="5"/>
      <c r="D99" s="5">
        <v>12823</v>
      </c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>
        <v>12870</v>
      </c>
      <c r="S99" s="5"/>
      <c r="T99" s="5">
        <v>0</v>
      </c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>
        <v>0</v>
      </c>
    </row>
    <row r="100" spans="1:36" ht="16.5" x14ac:dyDescent="0.25">
      <c r="A100" s="1" t="s">
        <v>128</v>
      </c>
      <c r="B100" s="5"/>
      <c r="C100" s="5">
        <v>1292712</v>
      </c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>
        <v>17611</v>
      </c>
      <c r="P100" s="5"/>
      <c r="Q100" s="5"/>
      <c r="R100" s="5"/>
      <c r="S100" s="5"/>
      <c r="T100" s="5">
        <v>0</v>
      </c>
      <c r="U100" s="5"/>
      <c r="V100" s="5"/>
      <c r="W100" s="5"/>
      <c r="X100" s="5">
        <v>58392</v>
      </c>
      <c r="Y100" s="5"/>
      <c r="Z100" s="5">
        <v>226195</v>
      </c>
      <c r="AA100" s="5"/>
      <c r="AB100" s="5"/>
      <c r="AC100" s="5"/>
      <c r="AD100" s="5"/>
      <c r="AE100" s="5"/>
      <c r="AF100" s="5">
        <v>798419</v>
      </c>
      <c r="AG100" s="5">
        <v>55131</v>
      </c>
      <c r="AH100" s="5">
        <v>61493</v>
      </c>
      <c r="AI100" s="5"/>
      <c r="AJ100" s="5">
        <v>0</v>
      </c>
    </row>
    <row r="101" spans="1:36" ht="16.5" x14ac:dyDescent="0.25">
      <c r="A101" s="1" t="s">
        <v>129</v>
      </c>
      <c r="B101" s="5"/>
      <c r="C101" s="5">
        <v>674264</v>
      </c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>
        <v>215932</v>
      </c>
      <c r="S101" s="5"/>
      <c r="T101" s="5">
        <v>0</v>
      </c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>
        <v>0</v>
      </c>
    </row>
    <row r="102" spans="1:36" ht="16.5" x14ac:dyDescent="0.25">
      <c r="A102" s="1" t="s">
        <v>130</v>
      </c>
      <c r="B102" s="5">
        <v>1859036</v>
      </c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>
        <v>2758865</v>
      </c>
      <c r="P102" s="5"/>
      <c r="Q102" s="5"/>
      <c r="R102" s="5"/>
      <c r="S102" s="5"/>
      <c r="T102" s="5">
        <v>0</v>
      </c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>
        <v>261571</v>
      </c>
      <c r="AG102" s="5"/>
      <c r="AH102" s="5"/>
      <c r="AI102" s="5"/>
      <c r="AJ102" s="5">
        <v>0</v>
      </c>
    </row>
    <row r="103" spans="1:36" ht="16.5" x14ac:dyDescent="0.25">
      <c r="A103" s="1" t="s">
        <v>131</v>
      </c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>
        <v>0</v>
      </c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>
        <v>0</v>
      </c>
    </row>
    <row r="104" spans="1:36" ht="16.5" x14ac:dyDescent="0.25">
      <c r="A104" s="1" t="s">
        <v>132</v>
      </c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>
        <v>0</v>
      </c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>
        <v>0</v>
      </c>
    </row>
    <row r="105" spans="1:36" ht="16.5" x14ac:dyDescent="0.25">
      <c r="A105" s="1" t="s">
        <v>133</v>
      </c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>
        <v>0</v>
      </c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>
        <v>0</v>
      </c>
    </row>
    <row r="106" spans="1:36" ht="16.5" x14ac:dyDescent="0.25">
      <c r="A106" s="1" t="s">
        <v>134</v>
      </c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>
        <v>0</v>
      </c>
      <c r="U106" s="5"/>
      <c r="V106" s="5"/>
      <c r="W106" s="5"/>
      <c r="X106" s="5"/>
      <c r="Y106" s="5"/>
      <c r="Z106" s="5">
        <v>13636765</v>
      </c>
      <c r="AA106" s="5"/>
      <c r="AB106" s="5"/>
      <c r="AC106" s="5"/>
      <c r="AD106" s="5"/>
      <c r="AE106" s="5"/>
      <c r="AF106" s="5"/>
      <c r="AG106" s="5"/>
      <c r="AH106" s="5"/>
      <c r="AI106" s="5"/>
      <c r="AJ106" s="5">
        <v>0</v>
      </c>
    </row>
    <row r="107" spans="1:36" ht="16.5" x14ac:dyDescent="0.25">
      <c r="A107" s="1" t="s">
        <v>135</v>
      </c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>
        <v>0</v>
      </c>
      <c r="U107" s="5"/>
      <c r="V107" s="5"/>
      <c r="W107" s="5"/>
      <c r="X107" s="5"/>
      <c r="Y107" s="5"/>
      <c r="Z107" s="5">
        <v>19040423</v>
      </c>
      <c r="AA107" s="5"/>
      <c r="AB107" s="5"/>
      <c r="AC107" s="5"/>
      <c r="AD107" s="5"/>
      <c r="AE107" s="5"/>
      <c r="AF107" s="5"/>
      <c r="AG107" s="5"/>
      <c r="AH107" s="5"/>
      <c r="AI107" s="5"/>
      <c r="AJ107" s="5">
        <v>0</v>
      </c>
    </row>
    <row r="108" spans="1:36" ht="16.5" x14ac:dyDescent="0.25">
      <c r="A108" s="1" t="s">
        <v>136</v>
      </c>
      <c r="B108" s="5"/>
      <c r="C108" s="5"/>
      <c r="D108" s="5"/>
      <c r="E108" s="5"/>
      <c r="F108" s="5"/>
      <c r="G108" s="5">
        <v>111</v>
      </c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>
        <v>0</v>
      </c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>
        <v>0</v>
      </c>
    </row>
    <row r="109" spans="1:36" ht="16.5" x14ac:dyDescent="0.25">
      <c r="A109" s="1" t="s">
        <v>137</v>
      </c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>
        <v>0</v>
      </c>
      <c r="U109" s="5"/>
      <c r="V109" s="5"/>
      <c r="W109" s="5"/>
      <c r="X109" s="5"/>
      <c r="Y109" s="5"/>
      <c r="Z109" s="5">
        <v>224178</v>
      </c>
      <c r="AA109" s="5"/>
      <c r="AB109" s="5"/>
      <c r="AC109" s="5"/>
      <c r="AD109" s="5"/>
      <c r="AE109" s="5"/>
      <c r="AF109" s="5"/>
      <c r="AG109" s="5"/>
      <c r="AH109" s="5"/>
      <c r="AI109" s="5"/>
      <c r="AJ109" s="5">
        <v>0</v>
      </c>
    </row>
    <row r="110" spans="1:36" ht="16.5" x14ac:dyDescent="0.25">
      <c r="A110" s="1" t="s">
        <v>119</v>
      </c>
      <c r="B110" s="5"/>
      <c r="C110" s="5"/>
      <c r="D110" s="5"/>
      <c r="E110" s="5">
        <v>-45392</v>
      </c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>
        <v>7692407</v>
      </c>
      <c r="R110" s="5"/>
      <c r="S110" s="5"/>
      <c r="T110" s="5">
        <v>0</v>
      </c>
      <c r="U110" s="5"/>
      <c r="V110" s="5"/>
      <c r="W110" s="5"/>
      <c r="X110" s="5"/>
      <c r="Y110" s="5">
        <v>-1661651</v>
      </c>
      <c r="Z110" s="5">
        <v>19204368</v>
      </c>
      <c r="AA110" s="5"/>
      <c r="AB110" s="5">
        <v>-5265</v>
      </c>
      <c r="AC110" s="5"/>
      <c r="AD110" s="5"/>
      <c r="AE110" s="5">
        <v>694208</v>
      </c>
      <c r="AF110" s="5"/>
      <c r="AG110" s="5">
        <v>26162881</v>
      </c>
      <c r="AH110" s="5"/>
      <c r="AI110" s="5"/>
      <c r="AJ110" s="5"/>
    </row>
    <row r="111" spans="1:36" ht="16.5" x14ac:dyDescent="0.25">
      <c r="A111" s="1" t="s">
        <v>138</v>
      </c>
      <c r="B111" s="5">
        <v>-1603226</v>
      </c>
      <c r="C111" s="5">
        <v>2280767</v>
      </c>
      <c r="D111" s="5">
        <v>-60285</v>
      </c>
      <c r="E111" s="5">
        <v>-45392</v>
      </c>
      <c r="F111" s="5">
        <v>-153071</v>
      </c>
      <c r="G111" s="5">
        <v>1367</v>
      </c>
      <c r="H111" s="5">
        <v>-38726</v>
      </c>
      <c r="I111" s="5">
        <v>-22431</v>
      </c>
      <c r="J111" s="5">
        <v>2962841</v>
      </c>
      <c r="K111" s="5">
        <v>-5383</v>
      </c>
      <c r="L111" s="5">
        <v>-2297136</v>
      </c>
      <c r="M111" s="5">
        <v>-2062779</v>
      </c>
      <c r="N111" s="5">
        <v>-550525</v>
      </c>
      <c r="O111" s="5">
        <v>-47506</v>
      </c>
      <c r="P111" s="5">
        <v>-1190</v>
      </c>
      <c r="Q111" s="5">
        <v>7457510</v>
      </c>
      <c r="R111" s="5">
        <v>170353</v>
      </c>
      <c r="S111" s="5">
        <v>-322508</v>
      </c>
      <c r="T111" s="5">
        <v>1127469</v>
      </c>
      <c r="U111" s="5"/>
      <c r="V111" s="5">
        <v>121983</v>
      </c>
      <c r="W111" s="5">
        <v>19153332</v>
      </c>
      <c r="X111" s="5">
        <v>7805774</v>
      </c>
      <c r="Y111" s="5">
        <v>-3867421</v>
      </c>
      <c r="Z111" s="5">
        <v>25865575</v>
      </c>
      <c r="AA111" s="5">
        <v>303654612</v>
      </c>
      <c r="AB111" s="5">
        <v>-94641</v>
      </c>
      <c r="AC111" s="5">
        <v>21326</v>
      </c>
      <c r="AD111" s="5">
        <v>60984</v>
      </c>
      <c r="AE111" s="5">
        <v>730520</v>
      </c>
      <c r="AF111" s="5">
        <v>-4090918</v>
      </c>
      <c r="AG111" s="5">
        <v>25504140</v>
      </c>
      <c r="AH111" s="5">
        <v>821485</v>
      </c>
      <c r="AI111" s="5">
        <v>-105465</v>
      </c>
      <c r="AJ111" s="5">
        <v>-9699</v>
      </c>
    </row>
    <row r="112" spans="1:36" ht="16.5" x14ac:dyDescent="0.25">
      <c r="A112" s="1" t="s">
        <v>139</v>
      </c>
      <c r="B112" s="5"/>
      <c r="C112" s="5"/>
      <c r="D112" s="5"/>
      <c r="E112" s="5"/>
      <c r="F112" s="5"/>
      <c r="G112" s="5"/>
      <c r="H112" s="5"/>
      <c r="I112" s="5"/>
      <c r="J112" s="5"/>
      <c r="K112" s="5">
        <v>10</v>
      </c>
      <c r="L112" s="5"/>
      <c r="M112" s="5"/>
      <c r="N112" s="5"/>
      <c r="O112" s="5"/>
      <c r="P112" s="5"/>
      <c r="Q112" s="5"/>
      <c r="R112" s="5"/>
      <c r="S112" s="5"/>
      <c r="T112" s="5">
        <v>0</v>
      </c>
      <c r="U112" s="5"/>
      <c r="V112" s="5"/>
      <c r="W112" s="5"/>
      <c r="X112" s="5"/>
      <c r="Y112" s="5"/>
      <c r="Z112" s="5">
        <v>0</v>
      </c>
      <c r="AA112" s="5"/>
      <c r="AB112" s="5"/>
      <c r="AC112" s="5"/>
      <c r="AD112" s="5"/>
      <c r="AE112" s="5"/>
      <c r="AF112" s="5"/>
      <c r="AG112" s="5">
        <v>9457812</v>
      </c>
      <c r="AH112" s="5"/>
      <c r="AI112" s="5">
        <v>6900000</v>
      </c>
      <c r="AJ112" s="5">
        <v>1</v>
      </c>
    </row>
    <row r="113" spans="1:36" ht="16.5" x14ac:dyDescent="0.25">
      <c r="A113" s="1" t="s">
        <v>140</v>
      </c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>
        <v>0</v>
      </c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>
        <v>0</v>
      </c>
    </row>
    <row r="114" spans="1:36" ht="16.5" x14ac:dyDescent="0.25">
      <c r="A114" s="1" t="s">
        <v>141</v>
      </c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>
        <v>0</v>
      </c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>
        <v>0</v>
      </c>
    </row>
    <row r="115" spans="1:36" ht="16.5" x14ac:dyDescent="0.25">
      <c r="A115" s="1" t="s">
        <v>142</v>
      </c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>
        <v>0</v>
      </c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>
        <v>21999999</v>
      </c>
    </row>
    <row r="116" spans="1:36" ht="16.5" x14ac:dyDescent="0.25">
      <c r="A116" s="1" t="s">
        <v>143</v>
      </c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>
        <v>0</v>
      </c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>
        <v>0</v>
      </c>
    </row>
    <row r="117" spans="1:36" ht="16.5" x14ac:dyDescent="0.25">
      <c r="A117" s="1" t="s">
        <v>144</v>
      </c>
      <c r="B117" s="5">
        <v>51712284</v>
      </c>
      <c r="C117" s="5">
        <v>15723642</v>
      </c>
      <c r="D117" s="5">
        <v>1609971</v>
      </c>
      <c r="E117" s="5"/>
      <c r="F117" s="5"/>
      <c r="G117" s="5"/>
      <c r="H117" s="5">
        <v>23707</v>
      </c>
      <c r="I117" s="5">
        <v>4958930</v>
      </c>
      <c r="J117" s="5"/>
      <c r="K117" s="5"/>
      <c r="L117" s="5"/>
      <c r="M117" s="5"/>
      <c r="N117" s="5"/>
      <c r="O117" s="5"/>
      <c r="P117" s="5"/>
      <c r="Q117" s="5"/>
      <c r="R117" s="5">
        <v>4478147</v>
      </c>
      <c r="S117" s="5">
        <v>2992914</v>
      </c>
      <c r="T117" s="5">
        <v>642531</v>
      </c>
      <c r="U117" s="5"/>
      <c r="V117" s="5"/>
      <c r="W117" s="5"/>
      <c r="X117" s="5"/>
      <c r="Y117" s="5"/>
      <c r="Z117" s="5">
        <v>104037084</v>
      </c>
      <c r="AA117" s="5"/>
      <c r="AB117" s="5"/>
      <c r="AC117" s="5"/>
      <c r="AD117" s="5">
        <v>683548</v>
      </c>
      <c r="AE117" s="5">
        <v>20000000</v>
      </c>
      <c r="AF117" s="5"/>
      <c r="AG117" s="5"/>
      <c r="AH117" s="5"/>
      <c r="AI117" s="5"/>
      <c r="AJ117" s="5">
        <v>0</v>
      </c>
    </row>
    <row r="118" spans="1:36" ht="16.5" x14ac:dyDescent="0.25">
      <c r="A118" s="1" t="s">
        <v>145</v>
      </c>
      <c r="B118" s="5">
        <v>60579899</v>
      </c>
      <c r="C118" s="5"/>
      <c r="D118" s="5"/>
      <c r="E118" s="5"/>
      <c r="F118" s="5">
        <v>8692436</v>
      </c>
      <c r="G118" s="5"/>
      <c r="H118" s="5"/>
      <c r="I118" s="5"/>
      <c r="J118" s="5"/>
      <c r="K118" s="5"/>
      <c r="L118" s="5">
        <v>20625910</v>
      </c>
      <c r="M118" s="5">
        <v>7013426</v>
      </c>
      <c r="N118" s="5">
        <v>4479523</v>
      </c>
      <c r="O118" s="5">
        <v>35737422</v>
      </c>
      <c r="P118" s="5"/>
      <c r="Q118" s="5"/>
      <c r="R118" s="5">
        <v>6323408</v>
      </c>
      <c r="S118" s="5"/>
      <c r="T118" s="5">
        <v>644787</v>
      </c>
      <c r="U118" s="5"/>
      <c r="V118" s="5"/>
      <c r="W118" s="5">
        <v>69866619</v>
      </c>
      <c r="X118" s="5"/>
      <c r="Y118" s="5"/>
      <c r="Z118" s="5">
        <v>121203078</v>
      </c>
      <c r="AA118" s="5"/>
      <c r="AB118" s="5"/>
      <c r="AC118" s="5"/>
      <c r="AD118" s="5"/>
      <c r="AE118" s="5">
        <v>20000000</v>
      </c>
      <c r="AF118" s="5"/>
      <c r="AG118" s="5">
        <v>84531018</v>
      </c>
      <c r="AH118" s="5">
        <v>11584641</v>
      </c>
      <c r="AI118" s="5"/>
      <c r="AJ118" s="5">
        <v>0</v>
      </c>
    </row>
    <row r="119" spans="1:36" ht="16.5" x14ac:dyDescent="0.25">
      <c r="A119" s="1" t="s">
        <v>146</v>
      </c>
      <c r="B119" s="5"/>
      <c r="C119" s="5"/>
      <c r="D119" s="5"/>
      <c r="E119" s="5"/>
      <c r="F119" s="5"/>
      <c r="G119" s="5"/>
      <c r="H119" s="5"/>
      <c r="I119" s="5"/>
      <c r="J119" s="5">
        <v>4240312</v>
      </c>
      <c r="K119" s="5"/>
      <c r="L119" s="5"/>
      <c r="M119" s="5"/>
      <c r="N119" s="5">
        <v>1868619</v>
      </c>
      <c r="O119" s="5">
        <v>407990</v>
      </c>
      <c r="P119" s="5"/>
      <c r="Q119" s="5"/>
      <c r="R119" s="5"/>
      <c r="S119" s="5"/>
      <c r="T119" s="5">
        <v>0</v>
      </c>
      <c r="U119" s="5">
        <v>32952</v>
      </c>
      <c r="V119" s="5"/>
      <c r="W119" s="5"/>
      <c r="X119" s="5"/>
      <c r="Y119" s="5"/>
      <c r="Z119" s="5">
        <v>5712401</v>
      </c>
      <c r="AA119" s="5"/>
      <c r="AB119" s="5">
        <v>432889</v>
      </c>
      <c r="AC119" s="5"/>
      <c r="AD119" s="5">
        <v>3909</v>
      </c>
      <c r="AE119" s="5">
        <v>2272563</v>
      </c>
      <c r="AF119" s="5"/>
      <c r="AG119" s="5"/>
      <c r="AH119" s="5"/>
      <c r="AI119" s="5">
        <v>1440462</v>
      </c>
      <c r="AJ119" s="5">
        <v>322691</v>
      </c>
    </row>
    <row r="120" spans="1:36" ht="16.5" x14ac:dyDescent="0.25">
      <c r="A120" s="1" t="s">
        <v>131</v>
      </c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>
        <v>74155</v>
      </c>
      <c r="S120" s="5"/>
      <c r="T120" s="5">
        <v>0</v>
      </c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>
        <v>0</v>
      </c>
    </row>
    <row r="121" spans="1:36" ht="16.5" x14ac:dyDescent="0.25">
      <c r="A121" s="1" t="s">
        <v>132</v>
      </c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>
        <v>0</v>
      </c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>
        <v>0</v>
      </c>
    </row>
    <row r="122" spans="1:36" ht="16.5" x14ac:dyDescent="0.25">
      <c r="A122" s="1" t="s">
        <v>133</v>
      </c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>
        <v>0</v>
      </c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>
        <v>0</v>
      </c>
    </row>
    <row r="123" spans="1:36" ht="16.5" x14ac:dyDescent="0.25">
      <c r="A123" s="1" t="s">
        <v>147</v>
      </c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>
        <v>0</v>
      </c>
      <c r="U123" s="5"/>
      <c r="V123" s="5"/>
      <c r="W123" s="5"/>
      <c r="X123" s="5"/>
      <c r="Y123" s="5"/>
      <c r="Z123" s="5">
        <v>10978958</v>
      </c>
      <c r="AA123" s="5"/>
      <c r="AB123" s="5"/>
      <c r="AC123" s="5"/>
      <c r="AD123" s="5"/>
      <c r="AE123" s="5"/>
      <c r="AF123" s="5">
        <v>74092401</v>
      </c>
      <c r="AG123" s="5"/>
      <c r="AH123" s="5"/>
      <c r="AI123" s="5"/>
      <c r="AJ123" s="5"/>
    </row>
    <row r="124" spans="1:36" ht="16.5" x14ac:dyDescent="0.25">
      <c r="A124" s="1" t="s">
        <v>148</v>
      </c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>
        <v>1855521</v>
      </c>
      <c r="M124" s="5"/>
      <c r="N124" s="5"/>
      <c r="O124" s="5"/>
      <c r="P124" s="5"/>
      <c r="Q124" s="5"/>
      <c r="R124" s="5"/>
      <c r="S124" s="5"/>
      <c r="T124" s="5">
        <v>529135</v>
      </c>
      <c r="U124" s="5">
        <v>153563</v>
      </c>
      <c r="V124" s="5"/>
      <c r="W124" s="5">
        <v>5613454</v>
      </c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>
        <v>1055922</v>
      </c>
      <c r="AI124" s="5"/>
      <c r="AJ124" s="5">
        <v>48796</v>
      </c>
    </row>
    <row r="125" spans="1:36" ht="16.5" x14ac:dyDescent="0.25">
      <c r="A125" s="1" t="s">
        <v>119</v>
      </c>
      <c r="B125" s="5"/>
      <c r="C125" s="5">
        <v>6740668</v>
      </c>
      <c r="D125" s="5"/>
      <c r="E125" s="5"/>
      <c r="F125" s="5"/>
      <c r="G125" s="5">
        <v>-35217</v>
      </c>
      <c r="H125" s="5"/>
      <c r="I125" s="5"/>
      <c r="J125" s="5">
        <v>-55000000</v>
      </c>
      <c r="K125" s="5"/>
      <c r="L125" s="5"/>
      <c r="M125" s="5">
        <v>1754441</v>
      </c>
      <c r="N125" s="5"/>
      <c r="O125" s="5"/>
      <c r="P125" s="5"/>
      <c r="Q125" s="5"/>
      <c r="R125" s="5"/>
      <c r="S125" s="5"/>
      <c r="T125" s="5">
        <v>0</v>
      </c>
      <c r="U125" s="5">
        <v>-7246179</v>
      </c>
      <c r="V125" s="5"/>
      <c r="W125" s="5">
        <v>-181013</v>
      </c>
      <c r="X125" s="5">
        <v>-4475494</v>
      </c>
      <c r="Y125" s="5"/>
      <c r="Z125" s="5"/>
      <c r="AA125" s="5"/>
      <c r="AB125" s="5">
        <v>4266511</v>
      </c>
      <c r="AC125" s="5">
        <v>-252884</v>
      </c>
      <c r="AD125" s="5"/>
      <c r="AE125" s="5"/>
      <c r="AF125" s="5"/>
      <c r="AG125" s="5"/>
      <c r="AH125" s="5">
        <v>-98254</v>
      </c>
      <c r="AI125" s="5"/>
      <c r="AJ125" s="5">
        <v>-7274950</v>
      </c>
    </row>
    <row r="126" spans="1:36" ht="16.5" x14ac:dyDescent="0.25">
      <c r="A126" s="1" t="s">
        <v>149</v>
      </c>
      <c r="B126" s="5">
        <v>-8867615</v>
      </c>
      <c r="C126" s="5">
        <v>22464310</v>
      </c>
      <c r="D126" s="5">
        <v>1609971</v>
      </c>
      <c r="E126" s="5"/>
      <c r="F126" s="5">
        <v>-8692436</v>
      </c>
      <c r="G126" s="5">
        <v>-35217</v>
      </c>
      <c r="H126" s="5">
        <v>23707</v>
      </c>
      <c r="I126" s="5">
        <v>4958930</v>
      </c>
      <c r="J126" s="5">
        <v>-59240312</v>
      </c>
      <c r="K126" s="5">
        <v>10</v>
      </c>
      <c r="L126" s="5">
        <v>-22481431</v>
      </c>
      <c r="M126" s="5">
        <v>-5258985</v>
      </c>
      <c r="N126" s="5">
        <v>-6348142</v>
      </c>
      <c r="O126" s="5">
        <v>-36145412</v>
      </c>
      <c r="P126" s="5"/>
      <c r="Q126" s="5"/>
      <c r="R126" s="5">
        <v>-1771106</v>
      </c>
      <c r="S126" s="5">
        <v>2992914</v>
      </c>
      <c r="T126" s="5">
        <v>-531391</v>
      </c>
      <c r="U126" s="5">
        <v>-7432694</v>
      </c>
      <c r="V126" s="5"/>
      <c r="W126" s="5">
        <v>-75661086</v>
      </c>
      <c r="X126" s="5">
        <v>-4475494</v>
      </c>
      <c r="Y126" s="5"/>
      <c r="Z126" s="5">
        <v>-33857353</v>
      </c>
      <c r="AA126" s="5"/>
      <c r="AB126" s="5">
        <v>3833622</v>
      </c>
      <c r="AC126" s="5">
        <v>-252884</v>
      </c>
      <c r="AD126" s="5">
        <v>679639</v>
      </c>
      <c r="AE126" s="5">
        <v>-2272563</v>
      </c>
      <c r="AF126" s="5">
        <v>-74092401</v>
      </c>
      <c r="AG126" s="5">
        <v>-75073206</v>
      </c>
      <c r="AH126" s="5">
        <v>-12738817</v>
      </c>
      <c r="AI126" s="5">
        <v>5459538</v>
      </c>
      <c r="AJ126" s="5">
        <v>14353563</v>
      </c>
    </row>
    <row r="127" spans="1:36" ht="16.5" x14ac:dyDescent="0.25">
      <c r="A127" s="1" t="s">
        <v>150</v>
      </c>
      <c r="B127" s="5">
        <v>360042</v>
      </c>
      <c r="C127" s="5">
        <v>1063395</v>
      </c>
      <c r="D127" s="5">
        <v>-278414</v>
      </c>
      <c r="E127" s="5">
        <v>43425</v>
      </c>
      <c r="F127" s="5">
        <v>-3613440</v>
      </c>
      <c r="G127" s="5">
        <v>2453</v>
      </c>
      <c r="H127" s="5">
        <v>-35701</v>
      </c>
      <c r="I127" s="5">
        <v>-259267</v>
      </c>
      <c r="J127" s="5">
        <v>-1472567</v>
      </c>
      <c r="K127" s="5">
        <v>925876</v>
      </c>
      <c r="L127" s="5">
        <v>-2598662</v>
      </c>
      <c r="M127" s="5">
        <v>-2299126</v>
      </c>
      <c r="N127" s="5">
        <v>2848235</v>
      </c>
      <c r="O127" s="5">
        <v>18644266</v>
      </c>
      <c r="P127" s="5">
        <v>-961793</v>
      </c>
      <c r="Q127" s="5">
        <v>7062674</v>
      </c>
      <c r="R127" s="5">
        <v>994423</v>
      </c>
      <c r="S127" s="5">
        <v>107996</v>
      </c>
      <c r="T127" s="5">
        <v>675782</v>
      </c>
      <c r="U127" s="5">
        <v>3916853</v>
      </c>
      <c r="V127" s="5">
        <v>41</v>
      </c>
      <c r="W127" s="5">
        <v>5562408</v>
      </c>
      <c r="X127" s="5">
        <v>10399156</v>
      </c>
      <c r="Y127" s="5">
        <v>4745336</v>
      </c>
      <c r="Z127" s="5">
        <v>70181068</v>
      </c>
      <c r="AA127" s="5">
        <v>-33669201</v>
      </c>
      <c r="AB127" s="5">
        <v>2071405</v>
      </c>
      <c r="AC127" s="5">
        <v>7407</v>
      </c>
      <c r="AD127" s="5">
        <v>-1850854</v>
      </c>
      <c r="AE127" s="5">
        <v>54029148</v>
      </c>
      <c r="AF127" s="5">
        <v>22976314</v>
      </c>
      <c r="AG127" s="5">
        <v>7776536</v>
      </c>
      <c r="AH127" s="5">
        <v>1080571</v>
      </c>
      <c r="AI127" s="5">
        <v>-701746</v>
      </c>
      <c r="AJ127" s="5">
        <v>16627451</v>
      </c>
    </row>
    <row r="128" spans="1:36" ht="16.5" x14ac:dyDescent="0.25">
      <c r="A128" s="1" t="s">
        <v>151</v>
      </c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>
        <v>0</v>
      </c>
      <c r="U128" s="5"/>
      <c r="V128" s="5"/>
      <c r="W128" s="5"/>
      <c r="X128" s="5"/>
      <c r="Y128" s="5"/>
      <c r="Z128" s="5">
        <v>-520468</v>
      </c>
      <c r="AA128" s="5"/>
      <c r="AB128" s="5"/>
      <c r="AC128" s="5"/>
      <c r="AD128" s="5"/>
      <c r="AE128" s="5"/>
      <c r="AF128" s="5"/>
      <c r="AG128" s="5"/>
      <c r="AH128" s="5"/>
      <c r="AI128" s="5"/>
      <c r="AJ128" s="5"/>
    </row>
    <row r="129" spans="1:36" ht="16.5" x14ac:dyDescent="0.25">
      <c r="A129" s="1" t="s">
        <v>152</v>
      </c>
      <c r="B129" s="5">
        <v>360042</v>
      </c>
      <c r="C129" s="5">
        <v>1063395</v>
      </c>
      <c r="D129" s="5">
        <v>-278414</v>
      </c>
      <c r="E129" s="5">
        <v>43425</v>
      </c>
      <c r="F129" s="5">
        <v>-3613440</v>
      </c>
      <c r="G129" s="5">
        <v>2453</v>
      </c>
      <c r="H129" s="5">
        <v>-35701</v>
      </c>
      <c r="I129" s="5">
        <v>-259267</v>
      </c>
      <c r="J129" s="5">
        <v>-1472567</v>
      </c>
      <c r="K129" s="5">
        <v>925876</v>
      </c>
      <c r="L129" s="5">
        <v>-2598662</v>
      </c>
      <c r="M129" s="5">
        <v>-2299126</v>
      </c>
      <c r="N129" s="5">
        <v>2848235</v>
      </c>
      <c r="O129" s="5">
        <v>18644266</v>
      </c>
      <c r="P129" s="5">
        <v>-961793</v>
      </c>
      <c r="Q129" s="5">
        <v>7062674</v>
      </c>
      <c r="R129" s="5">
        <v>994423</v>
      </c>
      <c r="S129" s="5">
        <v>107996</v>
      </c>
      <c r="T129" s="5">
        <v>675782</v>
      </c>
      <c r="U129" s="5">
        <v>3916853</v>
      </c>
      <c r="V129" s="5">
        <v>41</v>
      </c>
      <c r="W129" s="5">
        <v>5562408</v>
      </c>
      <c r="X129" s="5">
        <v>10399156</v>
      </c>
      <c r="Y129" s="5">
        <v>4745336</v>
      </c>
      <c r="Z129" s="5">
        <v>69660600</v>
      </c>
      <c r="AA129" s="5">
        <v>-33669201</v>
      </c>
      <c r="AB129" s="5">
        <v>2071405</v>
      </c>
      <c r="AC129" s="5">
        <v>7407</v>
      </c>
      <c r="AD129" s="5">
        <v>-1850854</v>
      </c>
      <c r="AE129" s="5">
        <v>54029148</v>
      </c>
      <c r="AF129" s="5">
        <v>22976314</v>
      </c>
      <c r="AG129" s="5">
        <v>7776536</v>
      </c>
      <c r="AH129" s="5">
        <v>1080571</v>
      </c>
      <c r="AI129" s="5">
        <v>-701746</v>
      </c>
      <c r="AJ129" s="5">
        <v>16627451</v>
      </c>
    </row>
    <row r="130" spans="1:36" ht="16.5" x14ac:dyDescent="0.25">
      <c r="A130" s="1" t="s">
        <v>153</v>
      </c>
      <c r="B130" s="5">
        <v>437051</v>
      </c>
      <c r="C130" s="5">
        <v>8258896</v>
      </c>
      <c r="D130" s="5">
        <v>2108833</v>
      </c>
      <c r="E130" s="5">
        <v>6222</v>
      </c>
      <c r="F130" s="5">
        <v>4456804</v>
      </c>
      <c r="G130" s="5">
        <v>7224</v>
      </c>
      <c r="H130" s="5">
        <v>949158</v>
      </c>
      <c r="I130" s="5">
        <v>417492</v>
      </c>
      <c r="J130" s="5">
        <v>47287351</v>
      </c>
      <c r="K130" s="5">
        <v>19123556</v>
      </c>
      <c r="L130" s="5">
        <v>3246014</v>
      </c>
      <c r="M130" s="5">
        <v>2863693</v>
      </c>
      <c r="N130" s="5">
        <v>1918979</v>
      </c>
      <c r="O130" s="5">
        <v>4269492</v>
      </c>
      <c r="P130" s="5">
        <v>11064441</v>
      </c>
      <c r="Q130" s="5">
        <v>6379190</v>
      </c>
      <c r="R130" s="5">
        <v>193791</v>
      </c>
      <c r="S130" s="5">
        <v>3807178</v>
      </c>
      <c r="T130" s="5">
        <v>445818</v>
      </c>
      <c r="U130" s="5">
        <v>6143397</v>
      </c>
      <c r="V130" s="5">
        <v>150667</v>
      </c>
      <c r="W130" s="5">
        <v>6306665</v>
      </c>
      <c r="X130" s="5">
        <v>1724881</v>
      </c>
      <c r="Y130" s="5">
        <v>51119786</v>
      </c>
      <c r="Z130" s="5">
        <v>14825306</v>
      </c>
      <c r="AA130" s="5">
        <v>55872633</v>
      </c>
      <c r="AB130" s="5">
        <v>371631</v>
      </c>
      <c r="AC130" s="5">
        <v>195158</v>
      </c>
      <c r="AD130" s="5">
        <v>2333516</v>
      </c>
      <c r="AE130" s="5">
        <v>148461593</v>
      </c>
      <c r="AF130" s="5">
        <v>95321242</v>
      </c>
      <c r="AG130" s="5">
        <v>1358555</v>
      </c>
      <c r="AH130" s="5">
        <v>1738841</v>
      </c>
      <c r="AI130" s="5">
        <v>5896425</v>
      </c>
      <c r="AJ130" s="5">
        <v>11916587</v>
      </c>
    </row>
    <row r="131" spans="1:36" ht="16.5" x14ac:dyDescent="0.25">
      <c r="A131" s="1" t="s">
        <v>154</v>
      </c>
      <c r="B131" s="5">
        <v>797093</v>
      </c>
      <c r="C131" s="5">
        <v>9322291</v>
      </c>
      <c r="D131" s="5">
        <v>1830419</v>
      </c>
      <c r="E131" s="5">
        <v>49647</v>
      </c>
      <c r="F131" s="5">
        <v>843364</v>
      </c>
      <c r="G131" s="5">
        <v>9677</v>
      </c>
      <c r="H131" s="5">
        <v>913457</v>
      </c>
      <c r="I131" s="5">
        <v>158225</v>
      </c>
      <c r="J131" s="5">
        <v>45814784</v>
      </c>
      <c r="K131" s="5">
        <v>20049432</v>
      </c>
      <c r="L131" s="5">
        <v>647352</v>
      </c>
      <c r="M131" s="5">
        <v>564567</v>
      </c>
      <c r="N131" s="5">
        <v>4767214</v>
      </c>
      <c r="O131" s="5">
        <v>22913758</v>
      </c>
      <c r="P131" s="5">
        <v>10102648</v>
      </c>
      <c r="Q131" s="5">
        <v>13441864</v>
      </c>
      <c r="R131" s="5">
        <v>1188214</v>
      </c>
      <c r="S131" s="5">
        <v>3915174</v>
      </c>
      <c r="T131" s="5">
        <v>1121600</v>
      </c>
      <c r="U131" s="5">
        <v>10060250</v>
      </c>
      <c r="V131" s="5">
        <v>150708</v>
      </c>
      <c r="W131" s="5">
        <v>11869073</v>
      </c>
      <c r="X131" s="5">
        <v>12124037</v>
      </c>
      <c r="Y131" s="5">
        <v>55865122</v>
      </c>
      <c r="Z131" s="5">
        <v>84485906</v>
      </c>
      <c r="AA131" s="5">
        <v>22203432</v>
      </c>
      <c r="AB131" s="5">
        <v>2443036</v>
      </c>
      <c r="AC131" s="5">
        <v>202565</v>
      </c>
      <c r="AD131" s="5">
        <v>482662</v>
      </c>
      <c r="AE131" s="5">
        <v>202490741</v>
      </c>
      <c r="AF131" s="5">
        <v>118297556</v>
      </c>
      <c r="AG131" s="5">
        <v>9135091</v>
      </c>
      <c r="AH131" s="5">
        <v>2819412</v>
      </c>
      <c r="AI131" s="5">
        <v>5194679</v>
      </c>
      <c r="AJ131" s="5">
        <v>28544038</v>
      </c>
    </row>
  </sheetData>
  <mergeCells count="35">
    <mergeCell ref="BJ1:BK1"/>
    <mergeCell ref="BL1:BM1"/>
    <mergeCell ref="BN1:BO1"/>
    <mergeCell ref="BP1:BQ1"/>
    <mergeCell ref="BR1:BS1"/>
    <mergeCell ref="AX1:AY1"/>
    <mergeCell ref="AZ1:BA1"/>
    <mergeCell ref="BB1:BC1"/>
    <mergeCell ref="BD1:BE1"/>
    <mergeCell ref="BF1:BG1"/>
    <mergeCell ref="BH1:BI1"/>
    <mergeCell ref="AL1:AM1"/>
    <mergeCell ref="AN1:AO1"/>
    <mergeCell ref="AP1:AQ1"/>
    <mergeCell ref="AR1:AS1"/>
    <mergeCell ref="AT1:AU1"/>
    <mergeCell ref="AV1:AW1"/>
    <mergeCell ref="Z1:AA1"/>
    <mergeCell ref="AB1:AC1"/>
    <mergeCell ref="AD1:AE1"/>
    <mergeCell ref="AF1:AG1"/>
    <mergeCell ref="AH1:AI1"/>
    <mergeCell ref="AJ1:AK1"/>
    <mergeCell ref="N1:O1"/>
    <mergeCell ref="P1:Q1"/>
    <mergeCell ref="R1:S1"/>
    <mergeCell ref="T1:U1"/>
    <mergeCell ref="V1:W1"/>
    <mergeCell ref="X1:Y1"/>
    <mergeCell ref="B1:C1"/>
    <mergeCell ref="D1:E1"/>
    <mergeCell ref="F1:G1"/>
    <mergeCell ref="H1:I1"/>
    <mergeCell ref="J1:K1"/>
    <mergeCell ref="L1:M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5151B-5FE1-404B-A3FC-1F2DBEC2A53C}">
  <dimension ref="A1:AJ494"/>
  <sheetViews>
    <sheetView zoomScale="115" zoomScaleNormal="115" workbookViewId="0"/>
  </sheetViews>
  <sheetFormatPr baseColWidth="10" defaultRowHeight="15" x14ac:dyDescent="0.25"/>
  <cols>
    <col min="1" max="1" width="55" customWidth="1"/>
    <col min="2" max="36" width="19.140625" customWidth="1"/>
  </cols>
  <sheetData>
    <row r="1" spans="1:36" ht="16.5" x14ac:dyDescent="0.25">
      <c r="A1" s="1"/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</row>
    <row r="2" spans="1:36" ht="16.5" x14ac:dyDescent="0.25">
      <c r="A2" s="1"/>
      <c r="B2" s="4" t="s">
        <v>36</v>
      </c>
      <c r="C2" s="4" t="s">
        <v>36</v>
      </c>
      <c r="D2" s="4" t="s">
        <v>36</v>
      </c>
      <c r="E2" s="4" t="s">
        <v>36</v>
      </c>
      <c r="F2" s="4" t="s">
        <v>36</v>
      </c>
      <c r="G2" s="4" t="s">
        <v>36</v>
      </c>
      <c r="H2" s="4" t="s">
        <v>36</v>
      </c>
      <c r="I2" s="4" t="s">
        <v>36</v>
      </c>
      <c r="J2" s="4" t="s">
        <v>36</v>
      </c>
      <c r="K2" s="4" t="s">
        <v>36</v>
      </c>
      <c r="L2" s="4" t="s">
        <v>36</v>
      </c>
      <c r="M2" s="4" t="s">
        <v>36</v>
      </c>
      <c r="N2" s="4" t="s">
        <v>36</v>
      </c>
      <c r="O2" s="4" t="s">
        <v>36</v>
      </c>
      <c r="P2" s="4" t="s">
        <v>36</v>
      </c>
      <c r="Q2" s="4" t="s">
        <v>36</v>
      </c>
      <c r="R2" s="4" t="s">
        <v>36</v>
      </c>
      <c r="S2" s="4" t="s">
        <v>36</v>
      </c>
      <c r="T2" s="4" t="s">
        <v>36</v>
      </c>
      <c r="U2" s="4" t="s">
        <v>36</v>
      </c>
      <c r="V2" s="4" t="s">
        <v>36</v>
      </c>
      <c r="W2" s="4" t="s">
        <v>36</v>
      </c>
      <c r="X2" s="4" t="s">
        <v>36</v>
      </c>
      <c r="Y2" s="4" t="s">
        <v>36</v>
      </c>
      <c r="Z2" s="4" t="s">
        <v>36</v>
      </c>
      <c r="AA2" s="4" t="s">
        <v>36</v>
      </c>
      <c r="AB2" s="4" t="s">
        <v>36</v>
      </c>
      <c r="AC2" s="4" t="s">
        <v>36</v>
      </c>
      <c r="AD2" s="4" t="s">
        <v>36</v>
      </c>
      <c r="AE2" s="4" t="s">
        <v>36</v>
      </c>
      <c r="AF2" s="4" t="s">
        <v>36</v>
      </c>
      <c r="AG2" s="4" t="s">
        <v>36</v>
      </c>
      <c r="AH2" s="4" t="s">
        <v>36</v>
      </c>
      <c r="AI2" s="4" t="s">
        <v>36</v>
      </c>
      <c r="AJ2" s="4" t="s">
        <v>36</v>
      </c>
    </row>
    <row r="3" spans="1:36" ht="16.5" x14ac:dyDescent="0.25">
      <c r="A3" s="1" t="s">
        <v>38</v>
      </c>
      <c r="B3" s="5">
        <v>797093</v>
      </c>
      <c r="C3" s="5">
        <v>9322291</v>
      </c>
      <c r="D3" s="5">
        <v>1830419</v>
      </c>
      <c r="E3" s="5">
        <v>49647</v>
      </c>
      <c r="F3" s="5">
        <v>843364</v>
      </c>
      <c r="G3" s="5">
        <v>9677</v>
      </c>
      <c r="H3" s="5">
        <v>913457</v>
      </c>
      <c r="I3" s="5">
        <v>158225</v>
      </c>
      <c r="J3" s="5">
        <v>45814784</v>
      </c>
      <c r="K3" s="5">
        <v>20049432</v>
      </c>
      <c r="L3" s="5">
        <v>647352</v>
      </c>
      <c r="M3" s="5">
        <v>564567</v>
      </c>
      <c r="N3" s="5">
        <v>4767214</v>
      </c>
      <c r="O3" s="5">
        <v>22913758</v>
      </c>
      <c r="P3" s="5">
        <v>10102648</v>
      </c>
      <c r="Q3" s="5">
        <v>13441864</v>
      </c>
      <c r="R3" s="5">
        <v>1188214</v>
      </c>
      <c r="S3" s="5">
        <v>3915174</v>
      </c>
      <c r="T3" s="5">
        <v>1121600</v>
      </c>
      <c r="U3" s="5">
        <v>10060250</v>
      </c>
      <c r="V3" s="5">
        <v>150708</v>
      </c>
      <c r="W3" s="5">
        <v>11869073</v>
      </c>
      <c r="X3" s="5">
        <v>12124037</v>
      </c>
      <c r="Y3" s="5">
        <v>55865122</v>
      </c>
      <c r="Z3" s="5">
        <v>84485906</v>
      </c>
      <c r="AA3" s="5">
        <v>22203432</v>
      </c>
      <c r="AB3" s="5">
        <v>2443036</v>
      </c>
      <c r="AC3" s="5">
        <v>202565</v>
      </c>
      <c r="AD3" s="5">
        <v>482662</v>
      </c>
      <c r="AE3" s="5">
        <v>202490741</v>
      </c>
      <c r="AF3" s="5">
        <v>118297556</v>
      </c>
      <c r="AG3" s="5">
        <v>9135091</v>
      </c>
      <c r="AH3" s="5">
        <v>2819412</v>
      </c>
      <c r="AI3" s="5">
        <v>5194679</v>
      </c>
      <c r="AJ3" s="5">
        <v>28544038</v>
      </c>
    </row>
    <row r="4" spans="1:36" ht="16.5" x14ac:dyDescent="0.25">
      <c r="A4" s="1" t="s">
        <v>39</v>
      </c>
      <c r="B4" s="5">
        <v>8077225</v>
      </c>
      <c r="C4" s="5">
        <v>29180900</v>
      </c>
      <c r="D4" s="5">
        <v>4285595</v>
      </c>
      <c r="E4" s="5">
        <v>1676</v>
      </c>
      <c r="F4" s="5">
        <v>8813514</v>
      </c>
      <c r="G4" s="5">
        <v>19729</v>
      </c>
      <c r="H4" s="5">
        <v>4232082</v>
      </c>
      <c r="I4" s="5">
        <v>1881703</v>
      </c>
      <c r="J4" s="5">
        <v>70791897</v>
      </c>
      <c r="K4" s="5">
        <v>11625711</v>
      </c>
      <c r="L4" s="5">
        <v>5015795</v>
      </c>
      <c r="M4" s="5">
        <v>8044024</v>
      </c>
      <c r="N4" s="5">
        <v>5508783</v>
      </c>
      <c r="O4" s="5">
        <v>53203410</v>
      </c>
      <c r="P4" s="5">
        <v>2191981</v>
      </c>
      <c r="Q4" s="5">
        <v>7584297</v>
      </c>
      <c r="R4" s="5">
        <v>3065996</v>
      </c>
      <c r="S4" s="5">
        <v>28375334</v>
      </c>
      <c r="T4" s="5">
        <v>4680123</v>
      </c>
      <c r="U4" s="5">
        <v>49212980</v>
      </c>
      <c r="V4" s="5">
        <v>152058</v>
      </c>
      <c r="W4" s="5">
        <v>25872901</v>
      </c>
      <c r="X4" s="5">
        <v>29200356</v>
      </c>
      <c r="Y4" s="5">
        <v>73438769</v>
      </c>
      <c r="Z4" s="5">
        <v>45080490</v>
      </c>
      <c r="AA4" s="5">
        <v>611999697</v>
      </c>
      <c r="AB4" s="5">
        <v>2734191</v>
      </c>
      <c r="AC4" s="5">
        <v>216749</v>
      </c>
      <c r="AD4" s="5">
        <v>3614587</v>
      </c>
      <c r="AE4" s="5">
        <v>2350613</v>
      </c>
      <c r="AF4" s="5">
        <v>3499293</v>
      </c>
      <c r="AG4" s="5">
        <v>71970652</v>
      </c>
      <c r="AH4" s="5">
        <v>4471806</v>
      </c>
      <c r="AI4" s="5">
        <v>7723350</v>
      </c>
      <c r="AJ4" s="5">
        <v>2912401</v>
      </c>
    </row>
    <row r="5" spans="1:36" ht="16.5" x14ac:dyDescent="0.25">
      <c r="A5" s="1" t="s">
        <v>40</v>
      </c>
      <c r="B5" s="5">
        <v>15260425</v>
      </c>
      <c r="C5" s="5">
        <v>160172814</v>
      </c>
      <c r="D5" s="5">
        <v>2492571</v>
      </c>
      <c r="E5" s="5">
        <v>0</v>
      </c>
      <c r="F5" s="5">
        <v>7827397</v>
      </c>
      <c r="G5" s="5">
        <v>77375</v>
      </c>
      <c r="H5" s="5">
        <v>4072779</v>
      </c>
      <c r="I5" s="5">
        <v>1803958</v>
      </c>
      <c r="J5" s="5">
        <v>176626935</v>
      </c>
      <c r="K5" s="5">
        <v>17322630</v>
      </c>
      <c r="L5" s="5">
        <v>19750255</v>
      </c>
      <c r="M5" s="5">
        <v>11123410</v>
      </c>
      <c r="N5" s="5">
        <v>9611245</v>
      </c>
      <c r="O5" s="5">
        <v>163647736</v>
      </c>
      <c r="P5" s="5">
        <v>5113223</v>
      </c>
      <c r="Q5" s="5">
        <v>29348161</v>
      </c>
      <c r="R5" s="5">
        <v>3796626</v>
      </c>
      <c r="S5" s="5">
        <v>26985280</v>
      </c>
      <c r="T5" s="5">
        <v>3288134</v>
      </c>
      <c r="U5" s="5">
        <v>25378092</v>
      </c>
      <c r="V5" s="5">
        <v>360122</v>
      </c>
      <c r="W5" s="5">
        <v>29375843</v>
      </c>
      <c r="X5" s="5">
        <v>20179768</v>
      </c>
      <c r="Y5" s="5">
        <v>36117191</v>
      </c>
      <c r="Z5" s="5">
        <v>102674359</v>
      </c>
      <c r="AA5" s="5">
        <v>303598725</v>
      </c>
      <c r="AB5" s="5">
        <v>16661883</v>
      </c>
      <c r="AC5" s="5">
        <v>432737</v>
      </c>
      <c r="AD5" s="5">
        <v>3556344</v>
      </c>
      <c r="AE5" s="5">
        <v>128978636</v>
      </c>
      <c r="AF5" s="5">
        <v>184343236</v>
      </c>
      <c r="AG5" s="5">
        <v>90015170</v>
      </c>
      <c r="AH5" s="5">
        <v>26183075</v>
      </c>
      <c r="AI5" s="5">
        <v>16088578</v>
      </c>
      <c r="AJ5" s="5">
        <v>8369027</v>
      </c>
    </row>
    <row r="6" spans="1:36" ht="16.5" x14ac:dyDescent="0.25">
      <c r="A6" s="1" t="s">
        <v>41</v>
      </c>
      <c r="B6" s="5">
        <v>1266042</v>
      </c>
      <c r="C6" s="5">
        <v>7466491</v>
      </c>
      <c r="D6" s="5"/>
      <c r="E6" s="5">
        <v>120689</v>
      </c>
      <c r="F6" s="5">
        <v>774356</v>
      </c>
      <c r="G6" s="5">
        <v>3033</v>
      </c>
      <c r="H6" s="5">
        <v>562809</v>
      </c>
      <c r="I6" s="5">
        <v>235536</v>
      </c>
      <c r="J6" s="5">
        <v>670567</v>
      </c>
      <c r="K6" s="5"/>
      <c r="L6" s="5">
        <v>4968136</v>
      </c>
      <c r="M6" s="5">
        <v>469596</v>
      </c>
      <c r="N6" s="5">
        <v>761824</v>
      </c>
      <c r="O6" s="5">
        <v>3383685</v>
      </c>
      <c r="P6" s="5"/>
      <c r="Q6" s="5">
        <v>3023991</v>
      </c>
      <c r="R6" s="5">
        <v>971971</v>
      </c>
      <c r="S6" s="5">
        <v>2780042</v>
      </c>
      <c r="T6" s="5">
        <v>528079</v>
      </c>
      <c r="U6" s="5"/>
      <c r="V6" s="5">
        <v>121115</v>
      </c>
      <c r="W6" s="5">
        <v>7796757</v>
      </c>
      <c r="X6" s="5">
        <v>6133302</v>
      </c>
      <c r="Y6" s="5">
        <v>1135090</v>
      </c>
      <c r="Z6" s="5">
        <v>9914740</v>
      </c>
      <c r="AA6" s="5">
        <v>17758529</v>
      </c>
      <c r="AB6" s="5">
        <v>4986593</v>
      </c>
      <c r="AC6" s="5"/>
      <c r="AD6" s="5"/>
      <c r="AE6" s="5"/>
      <c r="AF6" s="5">
        <v>267725</v>
      </c>
      <c r="AG6" s="5">
        <v>2881781</v>
      </c>
      <c r="AH6" s="5">
        <v>5774956</v>
      </c>
      <c r="AI6" s="5">
        <v>5958894</v>
      </c>
      <c r="AJ6" s="5">
        <v>3591516</v>
      </c>
    </row>
    <row r="7" spans="1:36" ht="16.5" x14ac:dyDescent="0.25">
      <c r="A7" s="1" t="s">
        <v>42</v>
      </c>
      <c r="B7" s="5"/>
      <c r="C7" s="5">
        <v>616514</v>
      </c>
      <c r="D7" s="5"/>
      <c r="E7" s="5">
        <v>0</v>
      </c>
      <c r="F7" s="5">
        <v>966000</v>
      </c>
      <c r="G7" s="5"/>
      <c r="H7" s="5"/>
      <c r="I7" s="5">
        <v>0</v>
      </c>
      <c r="J7" s="5">
        <v>2813457</v>
      </c>
      <c r="K7" s="5"/>
      <c r="L7" s="5"/>
      <c r="M7" s="5">
        <v>28500</v>
      </c>
      <c r="N7" s="5"/>
      <c r="O7" s="5">
        <v>111917</v>
      </c>
      <c r="P7" s="5"/>
      <c r="Q7" s="5">
        <v>2332377</v>
      </c>
      <c r="R7" s="5"/>
      <c r="S7" s="5">
        <v>6386775</v>
      </c>
      <c r="T7" s="5">
        <v>0</v>
      </c>
      <c r="U7" s="5">
        <v>7788</v>
      </c>
      <c r="V7" s="5">
        <v>77357</v>
      </c>
      <c r="W7" s="5">
        <v>1243609</v>
      </c>
      <c r="X7" s="5">
        <v>1340511</v>
      </c>
      <c r="Y7" s="5"/>
      <c r="Z7" s="5">
        <v>800766</v>
      </c>
      <c r="AA7" s="5"/>
      <c r="AB7" s="5"/>
      <c r="AC7" s="5"/>
      <c r="AD7" s="5"/>
      <c r="AE7" s="5"/>
      <c r="AF7" s="5"/>
      <c r="AG7" s="5">
        <v>7189144</v>
      </c>
      <c r="AH7" s="5"/>
      <c r="AI7" s="5"/>
      <c r="AJ7" s="5">
        <v>0</v>
      </c>
    </row>
    <row r="8" spans="1:36" ht="16.5" x14ac:dyDescent="0.25">
      <c r="A8" s="1" t="s">
        <v>43</v>
      </c>
      <c r="B8" s="5">
        <v>17046</v>
      </c>
      <c r="C8" s="5">
        <v>542478</v>
      </c>
      <c r="D8" s="5">
        <v>24512</v>
      </c>
      <c r="E8" s="5">
        <v>0</v>
      </c>
      <c r="F8" s="5">
        <v>749558</v>
      </c>
      <c r="G8" s="5">
        <v>7616</v>
      </c>
      <c r="H8" s="5">
        <v>891399</v>
      </c>
      <c r="I8" s="5">
        <v>52921</v>
      </c>
      <c r="J8" s="5"/>
      <c r="K8" s="5">
        <v>132842</v>
      </c>
      <c r="L8" s="5">
        <v>358394</v>
      </c>
      <c r="M8" s="5"/>
      <c r="N8" s="5"/>
      <c r="O8" s="5"/>
      <c r="P8" s="5">
        <v>30937</v>
      </c>
      <c r="Q8" s="5"/>
      <c r="R8" s="5"/>
      <c r="S8" s="5"/>
      <c r="T8" s="5">
        <v>265548</v>
      </c>
      <c r="U8" s="5"/>
      <c r="V8" s="5"/>
      <c r="W8" s="5"/>
      <c r="X8" s="5"/>
      <c r="Y8" s="5">
        <v>436068</v>
      </c>
      <c r="Z8" s="5">
        <v>254664</v>
      </c>
      <c r="AA8" s="5"/>
      <c r="AB8" s="5"/>
      <c r="AC8" s="5"/>
      <c r="AD8" s="5"/>
      <c r="AE8" s="5">
        <v>3179471</v>
      </c>
      <c r="AF8" s="5">
        <v>259254</v>
      </c>
      <c r="AG8" s="5"/>
      <c r="AH8" s="5"/>
      <c r="AI8" s="5">
        <v>186109</v>
      </c>
      <c r="AJ8" s="5">
        <v>37370</v>
      </c>
    </row>
    <row r="9" spans="1:36" ht="16.5" x14ac:dyDescent="0.25">
      <c r="A9" s="1" t="s">
        <v>44</v>
      </c>
      <c r="B9" s="5"/>
      <c r="C9" s="5"/>
      <c r="D9" s="5"/>
      <c r="E9" s="5">
        <v>0</v>
      </c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>
        <v>1343121</v>
      </c>
      <c r="S9" s="5"/>
      <c r="T9" s="5">
        <v>0</v>
      </c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>
        <v>0</v>
      </c>
    </row>
    <row r="10" spans="1:36" ht="16.5" x14ac:dyDescent="0.25">
      <c r="A10" s="1" t="s">
        <v>45</v>
      </c>
      <c r="B10" s="6">
        <f>SUM(B3:B9)</f>
        <v>25417831</v>
      </c>
      <c r="C10" s="6">
        <f t="shared" ref="C10:AJ10" si="0">SUM(C3:C9)</f>
        <v>207301488</v>
      </c>
      <c r="D10" s="6">
        <f t="shared" si="0"/>
        <v>8633097</v>
      </c>
      <c r="E10" s="6">
        <f t="shared" si="0"/>
        <v>172012</v>
      </c>
      <c r="F10" s="6">
        <f t="shared" si="0"/>
        <v>19974189</v>
      </c>
      <c r="G10" s="6">
        <f t="shared" si="0"/>
        <v>117430</v>
      </c>
      <c r="H10" s="6">
        <f t="shared" si="0"/>
        <v>10672526</v>
      </c>
      <c r="I10" s="6">
        <f t="shared" si="0"/>
        <v>4132343</v>
      </c>
      <c r="J10" s="6">
        <f t="shared" si="0"/>
        <v>296717640</v>
      </c>
      <c r="K10" s="6">
        <f t="shared" si="0"/>
        <v>49130615</v>
      </c>
      <c r="L10" s="6">
        <f t="shared" si="0"/>
        <v>30739932</v>
      </c>
      <c r="M10" s="6">
        <f t="shared" si="0"/>
        <v>20230097</v>
      </c>
      <c r="N10" s="6">
        <f t="shared" si="0"/>
        <v>20649066</v>
      </c>
      <c r="O10" s="6">
        <f t="shared" si="0"/>
        <v>243260506</v>
      </c>
      <c r="P10" s="6">
        <f t="shared" si="0"/>
        <v>17438789</v>
      </c>
      <c r="Q10" s="6">
        <f t="shared" si="0"/>
        <v>55730690</v>
      </c>
      <c r="R10" s="6">
        <f t="shared" si="0"/>
        <v>10365928</v>
      </c>
      <c r="S10" s="6">
        <f t="shared" si="0"/>
        <v>68442605</v>
      </c>
      <c r="T10" s="6">
        <f t="shared" si="0"/>
        <v>9883484</v>
      </c>
      <c r="U10" s="6">
        <f t="shared" si="0"/>
        <v>84659110</v>
      </c>
      <c r="V10" s="6">
        <f t="shared" si="0"/>
        <v>861360</v>
      </c>
      <c r="W10" s="6">
        <f t="shared" si="0"/>
        <v>76158183</v>
      </c>
      <c r="X10" s="6">
        <f t="shared" si="0"/>
        <v>68977974</v>
      </c>
      <c r="Y10" s="6">
        <f t="shared" si="0"/>
        <v>166992240</v>
      </c>
      <c r="Z10" s="6">
        <f t="shared" si="0"/>
        <v>243210925</v>
      </c>
      <c r="AA10" s="6">
        <f t="shared" si="0"/>
        <v>955560383</v>
      </c>
      <c r="AB10" s="6">
        <f t="shared" si="0"/>
        <v>26825703</v>
      </c>
      <c r="AC10" s="6">
        <f t="shared" si="0"/>
        <v>852051</v>
      </c>
      <c r="AD10" s="6">
        <f t="shared" si="0"/>
        <v>7653593</v>
      </c>
      <c r="AE10" s="6">
        <f t="shared" si="0"/>
        <v>336999461</v>
      </c>
      <c r="AF10" s="6">
        <f t="shared" si="0"/>
        <v>306667064</v>
      </c>
      <c r="AG10" s="6">
        <f t="shared" si="0"/>
        <v>181191838</v>
      </c>
      <c r="AH10" s="6">
        <f t="shared" si="0"/>
        <v>39249249</v>
      </c>
      <c r="AI10" s="6">
        <f t="shared" si="0"/>
        <v>35151610</v>
      </c>
      <c r="AJ10" s="6">
        <f t="shared" si="0"/>
        <v>43454352</v>
      </c>
    </row>
    <row r="11" spans="1:36" ht="16.5" x14ac:dyDescent="0.25">
      <c r="A11" s="1" t="s">
        <v>46</v>
      </c>
      <c r="B11" s="5"/>
      <c r="C11" s="5"/>
      <c r="D11" s="5"/>
      <c r="E11" s="5"/>
      <c r="F11" s="5"/>
      <c r="G11" s="5"/>
      <c r="H11" s="5"/>
      <c r="I11" s="5">
        <v>0</v>
      </c>
      <c r="J11" s="5"/>
      <c r="K11" s="5"/>
      <c r="L11" s="5"/>
      <c r="M11" s="5"/>
      <c r="N11" s="5"/>
      <c r="O11" s="5"/>
      <c r="P11" s="5"/>
      <c r="Q11" s="5"/>
      <c r="R11" s="5"/>
      <c r="S11" s="5"/>
      <c r="T11" s="5">
        <v>0</v>
      </c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>
        <v>0</v>
      </c>
    </row>
    <row r="12" spans="1:36" ht="16.5" x14ac:dyDescent="0.25">
      <c r="A12" s="7" t="s">
        <v>47</v>
      </c>
      <c r="B12" s="6">
        <f>SUM(B10:B11)</f>
        <v>25417831</v>
      </c>
      <c r="C12" s="6">
        <f t="shared" ref="C12:AF12" si="1">SUM(C10:C11)</f>
        <v>207301488</v>
      </c>
      <c r="D12" s="6">
        <f t="shared" si="1"/>
        <v>8633097</v>
      </c>
      <c r="E12" s="6">
        <f t="shared" si="1"/>
        <v>172012</v>
      </c>
      <c r="F12" s="6">
        <f t="shared" si="1"/>
        <v>19974189</v>
      </c>
      <c r="G12" s="6">
        <f t="shared" si="1"/>
        <v>117430</v>
      </c>
      <c r="H12" s="6">
        <f t="shared" si="1"/>
        <v>10672526</v>
      </c>
      <c r="I12" s="6">
        <f t="shared" si="1"/>
        <v>4132343</v>
      </c>
      <c r="J12" s="6">
        <f t="shared" si="1"/>
        <v>296717640</v>
      </c>
      <c r="K12" s="6">
        <f t="shared" si="1"/>
        <v>49130615</v>
      </c>
      <c r="L12" s="6">
        <f t="shared" si="1"/>
        <v>30739932</v>
      </c>
      <c r="M12" s="6">
        <f t="shared" si="1"/>
        <v>20230097</v>
      </c>
      <c r="N12" s="6">
        <f t="shared" si="1"/>
        <v>20649066</v>
      </c>
      <c r="O12" s="6">
        <f t="shared" si="1"/>
        <v>243260506</v>
      </c>
      <c r="P12" s="6">
        <f t="shared" si="1"/>
        <v>17438789</v>
      </c>
      <c r="Q12" s="6">
        <f t="shared" si="1"/>
        <v>55730690</v>
      </c>
      <c r="R12" s="6">
        <f t="shared" si="1"/>
        <v>10365928</v>
      </c>
      <c r="S12" s="6">
        <f t="shared" si="1"/>
        <v>68442605</v>
      </c>
      <c r="T12" s="6">
        <f t="shared" si="1"/>
        <v>9883484</v>
      </c>
      <c r="U12" s="6">
        <f t="shared" si="1"/>
        <v>84659110</v>
      </c>
      <c r="V12" s="6">
        <f t="shared" si="1"/>
        <v>861360</v>
      </c>
      <c r="W12" s="6">
        <f t="shared" si="1"/>
        <v>76158183</v>
      </c>
      <c r="X12" s="6">
        <f t="shared" si="1"/>
        <v>68977974</v>
      </c>
      <c r="Y12" s="6">
        <f t="shared" si="1"/>
        <v>166992240</v>
      </c>
      <c r="Z12" s="6">
        <f t="shared" si="1"/>
        <v>243210925</v>
      </c>
      <c r="AA12" s="6">
        <f t="shared" si="1"/>
        <v>955560383</v>
      </c>
      <c r="AB12" s="6">
        <f t="shared" si="1"/>
        <v>26825703</v>
      </c>
      <c r="AC12" s="6">
        <f t="shared" si="1"/>
        <v>852051</v>
      </c>
      <c r="AD12" s="6">
        <f t="shared" si="1"/>
        <v>7653593</v>
      </c>
      <c r="AE12" s="6">
        <f t="shared" si="1"/>
        <v>336999461</v>
      </c>
      <c r="AF12" s="6">
        <f t="shared" si="1"/>
        <v>306667064</v>
      </c>
      <c r="AG12" s="6">
        <f>SUM(AG10:AG11)</f>
        <v>181191838</v>
      </c>
      <c r="AH12" s="6">
        <f t="shared" ref="AH12:AJ12" si="2">SUM(AH10:AH11)</f>
        <v>39249249</v>
      </c>
      <c r="AI12" s="6">
        <f t="shared" si="2"/>
        <v>35151610</v>
      </c>
      <c r="AJ12" s="6">
        <f t="shared" si="2"/>
        <v>43454352</v>
      </c>
    </row>
    <row r="13" spans="1:36" ht="16.5" x14ac:dyDescent="0.25">
      <c r="A13" s="1" t="s">
        <v>48</v>
      </c>
      <c r="B13" s="5">
        <v>3790968</v>
      </c>
      <c r="C13" s="5">
        <v>76924694</v>
      </c>
      <c r="D13" s="5"/>
      <c r="E13" s="5">
        <v>0</v>
      </c>
      <c r="F13" s="5"/>
      <c r="G13" s="5">
        <v>57105</v>
      </c>
      <c r="H13" s="5"/>
      <c r="I13" s="5"/>
      <c r="J13" s="5"/>
      <c r="K13" s="5"/>
      <c r="L13" s="5"/>
      <c r="M13" s="5"/>
      <c r="N13" s="5"/>
      <c r="O13" s="5">
        <v>35150736</v>
      </c>
      <c r="P13" s="5"/>
      <c r="Q13" s="5">
        <v>130530</v>
      </c>
      <c r="R13" s="5"/>
      <c r="S13" s="5"/>
      <c r="T13" s="5">
        <v>0</v>
      </c>
      <c r="U13" s="5"/>
      <c r="V13" s="5">
        <v>23323775</v>
      </c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>
        <v>0</v>
      </c>
    </row>
    <row r="14" spans="1:36" ht="16.5" x14ac:dyDescent="0.25">
      <c r="A14" s="1" t="s">
        <v>49</v>
      </c>
      <c r="B14" s="5">
        <v>1241403</v>
      </c>
      <c r="C14" s="5">
        <v>54217495</v>
      </c>
      <c r="D14" s="5">
        <v>3165709</v>
      </c>
      <c r="E14" s="5">
        <v>108077</v>
      </c>
      <c r="F14" s="5">
        <v>1162585</v>
      </c>
      <c r="G14" s="5">
        <v>8048</v>
      </c>
      <c r="H14" s="5">
        <v>280118</v>
      </c>
      <c r="I14" s="5">
        <v>30169830</v>
      </c>
      <c r="J14" s="5">
        <v>18984980</v>
      </c>
      <c r="K14" s="5">
        <v>743443</v>
      </c>
      <c r="L14" s="5">
        <v>16361256</v>
      </c>
      <c r="M14" s="5">
        <v>17180567</v>
      </c>
      <c r="N14" s="5">
        <v>9525387</v>
      </c>
      <c r="O14" s="5">
        <v>225579427</v>
      </c>
      <c r="P14" s="5">
        <v>113120</v>
      </c>
      <c r="Q14" s="5">
        <v>1110639</v>
      </c>
      <c r="R14" s="5">
        <v>3304114</v>
      </c>
      <c r="S14" s="5">
        <v>40347116</v>
      </c>
      <c r="T14" s="5">
        <v>4983030</v>
      </c>
      <c r="U14" s="5">
        <v>2001916</v>
      </c>
      <c r="V14" s="5">
        <v>236825</v>
      </c>
      <c r="W14" s="5">
        <v>3894311</v>
      </c>
      <c r="X14" s="5">
        <v>3983093</v>
      </c>
      <c r="Y14" s="5">
        <v>3398852</v>
      </c>
      <c r="Z14" s="5">
        <v>97009323</v>
      </c>
      <c r="AA14" s="5">
        <v>3905401</v>
      </c>
      <c r="AB14" s="5">
        <v>640883</v>
      </c>
      <c r="AC14" s="5">
        <v>9243</v>
      </c>
      <c r="AD14" s="5">
        <v>173819</v>
      </c>
      <c r="AE14" s="5">
        <v>15362598</v>
      </c>
      <c r="AF14" s="5">
        <v>5943186</v>
      </c>
      <c r="AG14" s="5">
        <v>2902149</v>
      </c>
      <c r="AH14" s="5">
        <v>1910970</v>
      </c>
      <c r="AI14" s="5">
        <v>8051242</v>
      </c>
      <c r="AJ14" s="5">
        <v>263882</v>
      </c>
    </row>
    <row r="15" spans="1:36" ht="16.5" x14ac:dyDescent="0.25">
      <c r="A15" s="1" t="s">
        <v>50</v>
      </c>
      <c r="B15" s="5"/>
      <c r="C15" s="5"/>
      <c r="D15" s="5"/>
      <c r="E15" s="5">
        <v>0</v>
      </c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>
        <v>0</v>
      </c>
      <c r="U15" s="5"/>
      <c r="V15" s="5">
        <v>0</v>
      </c>
      <c r="W15" s="5"/>
      <c r="X15" s="5"/>
      <c r="Y15" s="5"/>
      <c r="Z15" s="5">
        <v>54644</v>
      </c>
      <c r="AA15" s="5"/>
      <c r="AB15" s="5"/>
      <c r="AC15" s="5"/>
      <c r="AD15" s="5"/>
      <c r="AE15" s="5"/>
      <c r="AF15" s="5"/>
      <c r="AG15" s="5"/>
      <c r="AH15" s="5"/>
      <c r="AI15" s="5"/>
      <c r="AJ15" s="5">
        <v>0</v>
      </c>
    </row>
    <row r="16" spans="1:36" ht="16.5" x14ac:dyDescent="0.25">
      <c r="A16" s="1" t="s">
        <v>51</v>
      </c>
      <c r="B16" s="5"/>
      <c r="C16" s="5">
        <v>649339</v>
      </c>
      <c r="D16" s="5"/>
      <c r="E16" s="5">
        <v>0</v>
      </c>
      <c r="F16" s="5">
        <v>326135</v>
      </c>
      <c r="G16" s="5">
        <v>1197</v>
      </c>
      <c r="H16" s="5"/>
      <c r="I16" s="5"/>
      <c r="J16" s="5">
        <v>170145</v>
      </c>
      <c r="K16" s="5"/>
      <c r="L16" s="5"/>
      <c r="M16" s="5"/>
      <c r="N16" s="5"/>
      <c r="O16" s="5">
        <v>98436</v>
      </c>
      <c r="P16" s="5"/>
      <c r="Q16" s="5"/>
      <c r="R16" s="5">
        <v>33226</v>
      </c>
      <c r="S16" s="5">
        <v>15449935</v>
      </c>
      <c r="T16" s="5">
        <v>82736</v>
      </c>
      <c r="U16" s="5"/>
      <c r="V16" s="5">
        <v>0</v>
      </c>
      <c r="W16" s="5">
        <v>11987409</v>
      </c>
      <c r="X16" s="5">
        <v>72404</v>
      </c>
      <c r="Y16" s="5"/>
      <c r="Z16" s="5">
        <v>6959498</v>
      </c>
      <c r="AA16" s="5">
        <v>4628990</v>
      </c>
      <c r="AB16" s="5"/>
      <c r="AC16" s="5"/>
      <c r="AD16" s="5"/>
      <c r="AE16" s="5"/>
      <c r="AF16" s="5">
        <v>940322</v>
      </c>
      <c r="AG16" s="5">
        <v>68175214</v>
      </c>
      <c r="AH16" s="5">
        <v>40995</v>
      </c>
      <c r="AI16" s="5"/>
      <c r="AJ16" s="5">
        <v>0</v>
      </c>
    </row>
    <row r="17" spans="1:36" ht="16.5" x14ac:dyDescent="0.25">
      <c r="A17" s="1" t="s">
        <v>52</v>
      </c>
      <c r="B17" s="5"/>
      <c r="C17" s="5"/>
      <c r="D17" s="5"/>
      <c r="E17" s="5">
        <v>0</v>
      </c>
      <c r="F17" s="5">
        <v>2885027</v>
      </c>
      <c r="G17" s="5"/>
      <c r="H17" s="5">
        <v>8233785</v>
      </c>
      <c r="I17" s="5">
        <v>1739111</v>
      </c>
      <c r="J17" s="5"/>
      <c r="K17" s="5"/>
      <c r="L17" s="5"/>
      <c r="M17" s="5"/>
      <c r="N17" s="5"/>
      <c r="O17" s="5"/>
      <c r="P17" s="5"/>
      <c r="Q17" s="5"/>
      <c r="R17" s="5">
        <v>652490</v>
      </c>
      <c r="S17" s="5">
        <v>1576131</v>
      </c>
      <c r="T17" s="5">
        <v>0</v>
      </c>
      <c r="U17" s="5"/>
      <c r="V17" s="5">
        <v>0</v>
      </c>
      <c r="W17" s="5"/>
      <c r="X17" s="5"/>
      <c r="Y17" s="5"/>
      <c r="Z17" s="5"/>
      <c r="AA17" s="5">
        <v>1998933</v>
      </c>
      <c r="AB17" s="5"/>
      <c r="AC17" s="5"/>
      <c r="AD17" s="5"/>
      <c r="AE17" s="5">
        <v>300122</v>
      </c>
      <c r="AF17" s="5"/>
      <c r="AG17" s="5">
        <v>37037222</v>
      </c>
      <c r="AH17" s="5"/>
      <c r="AI17" s="5">
        <v>4084375</v>
      </c>
      <c r="AJ17" s="5">
        <v>0</v>
      </c>
    </row>
    <row r="18" spans="1:36" ht="16.5" x14ac:dyDescent="0.25">
      <c r="A18" s="1" t="s">
        <v>53</v>
      </c>
      <c r="B18" s="5"/>
      <c r="C18" s="5"/>
      <c r="D18" s="5"/>
      <c r="E18" s="5">
        <v>0</v>
      </c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>
        <v>0</v>
      </c>
      <c r="U18" s="5">
        <v>12653461</v>
      </c>
      <c r="V18" s="5">
        <v>0</v>
      </c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>
        <v>0</v>
      </c>
    </row>
    <row r="19" spans="1:36" ht="16.5" x14ac:dyDescent="0.25">
      <c r="A19" s="1" t="s">
        <v>54</v>
      </c>
      <c r="B19" s="5">
        <v>521782</v>
      </c>
      <c r="C19" s="5"/>
      <c r="D19" s="5">
        <v>1408245</v>
      </c>
      <c r="E19" s="5">
        <v>0</v>
      </c>
      <c r="F19" s="5">
        <v>650406</v>
      </c>
      <c r="G19" s="5">
        <v>285</v>
      </c>
      <c r="H19" s="5">
        <v>245619</v>
      </c>
      <c r="I19" s="5">
        <v>417028</v>
      </c>
      <c r="J19" s="5">
        <v>9687103</v>
      </c>
      <c r="K19" s="5">
        <v>7745021</v>
      </c>
      <c r="L19" s="5">
        <v>118751</v>
      </c>
      <c r="M19" s="5">
        <v>148306</v>
      </c>
      <c r="N19" s="5">
        <v>370123</v>
      </c>
      <c r="O19" s="5"/>
      <c r="P19" s="5">
        <v>1257992</v>
      </c>
      <c r="Q19" s="5"/>
      <c r="R19" s="5"/>
      <c r="S19" s="5">
        <v>3968037</v>
      </c>
      <c r="T19" s="5">
        <v>1494</v>
      </c>
      <c r="U19" s="5">
        <v>13034788</v>
      </c>
      <c r="V19" s="5">
        <v>1299645</v>
      </c>
      <c r="W19" s="5">
        <v>3911693</v>
      </c>
      <c r="X19" s="5">
        <v>324954</v>
      </c>
      <c r="Y19" s="5">
        <v>6875854</v>
      </c>
      <c r="Z19" s="5"/>
      <c r="AA19" s="5"/>
      <c r="AB19" s="5">
        <v>55523</v>
      </c>
      <c r="AC19" s="5">
        <v>7510</v>
      </c>
      <c r="AD19" s="5"/>
      <c r="AE19" s="5">
        <v>2483141</v>
      </c>
      <c r="AF19" s="5">
        <v>36110944</v>
      </c>
      <c r="AG19" s="5">
        <v>26689662</v>
      </c>
      <c r="AH19" s="5">
        <v>1296817</v>
      </c>
      <c r="AI19" s="5">
        <v>4759257</v>
      </c>
      <c r="AJ19" s="5">
        <v>0</v>
      </c>
    </row>
    <row r="20" spans="1:36" ht="16.5" x14ac:dyDescent="0.25">
      <c r="A20" s="1" t="s">
        <v>55</v>
      </c>
      <c r="B20" s="5"/>
      <c r="C20" s="5"/>
      <c r="D20" s="5"/>
      <c r="E20" s="5">
        <v>0</v>
      </c>
      <c r="F20" s="5"/>
      <c r="G20" s="5"/>
      <c r="H20" s="5"/>
      <c r="I20" s="5"/>
      <c r="J20" s="5"/>
      <c r="K20" s="5"/>
      <c r="L20" s="5"/>
      <c r="M20" s="5"/>
      <c r="N20" s="5">
        <v>18764</v>
      </c>
      <c r="O20" s="5"/>
      <c r="P20" s="5"/>
      <c r="Q20" s="5"/>
      <c r="R20" s="5"/>
      <c r="S20" s="5"/>
      <c r="T20" s="5">
        <v>0</v>
      </c>
      <c r="U20" s="5"/>
      <c r="V20" s="5">
        <v>0</v>
      </c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>
        <v>0</v>
      </c>
    </row>
    <row r="21" spans="1:36" ht="16.5" x14ac:dyDescent="0.25">
      <c r="A21" s="1" t="s">
        <v>56</v>
      </c>
      <c r="B21" s="5"/>
      <c r="C21" s="5"/>
      <c r="D21" s="5"/>
      <c r="E21" s="5">
        <v>48532</v>
      </c>
      <c r="F21" s="5"/>
      <c r="G21" s="5"/>
      <c r="H21" s="5"/>
      <c r="I21" s="5"/>
      <c r="J21" s="5"/>
      <c r="K21" s="5"/>
      <c r="L21" s="5">
        <v>766071</v>
      </c>
      <c r="M21" s="5"/>
      <c r="N21" s="5"/>
      <c r="O21" s="5">
        <v>15352242</v>
      </c>
      <c r="P21" s="5"/>
      <c r="Q21" s="5"/>
      <c r="R21" s="5"/>
      <c r="S21" s="5"/>
      <c r="T21" s="5">
        <v>0</v>
      </c>
      <c r="U21" s="5"/>
      <c r="V21" s="5">
        <v>0</v>
      </c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>
        <v>0</v>
      </c>
    </row>
    <row r="22" spans="1:36" ht="16.5" x14ac:dyDescent="0.25">
      <c r="A22" s="1" t="s">
        <v>57</v>
      </c>
      <c r="B22" s="5"/>
      <c r="C22" s="5">
        <v>4413117</v>
      </c>
      <c r="D22" s="5"/>
      <c r="E22" s="5">
        <v>0</v>
      </c>
      <c r="F22" s="5">
        <v>1042656</v>
      </c>
      <c r="G22" s="5">
        <v>5253</v>
      </c>
      <c r="H22" s="5"/>
      <c r="I22" s="5"/>
      <c r="J22" s="5">
        <v>15406097</v>
      </c>
      <c r="K22" s="5"/>
      <c r="L22" s="5">
        <v>24000</v>
      </c>
      <c r="M22" s="5"/>
      <c r="N22" s="5"/>
      <c r="O22" s="5"/>
      <c r="P22" s="5"/>
      <c r="Q22" s="5">
        <v>40447</v>
      </c>
      <c r="R22" s="5"/>
      <c r="S22" s="5"/>
      <c r="T22" s="5">
        <v>0</v>
      </c>
      <c r="U22" s="5"/>
      <c r="V22" s="5">
        <v>26490</v>
      </c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>
        <v>150645</v>
      </c>
      <c r="AJ22" s="5">
        <v>0</v>
      </c>
    </row>
    <row r="23" spans="1:36" ht="16.5" x14ac:dyDescent="0.25">
      <c r="A23" s="7" t="s">
        <v>58</v>
      </c>
      <c r="B23" s="6">
        <f>SUM(B13:B22)</f>
        <v>5554153</v>
      </c>
      <c r="C23" s="6">
        <f t="shared" ref="C23:AJ23" si="3">SUM(C13:C22)</f>
        <v>136204645</v>
      </c>
      <c r="D23" s="6">
        <f t="shared" si="3"/>
        <v>4573954</v>
      </c>
      <c r="E23" s="6">
        <f t="shared" si="3"/>
        <v>156609</v>
      </c>
      <c r="F23" s="6">
        <f t="shared" si="3"/>
        <v>6066809</v>
      </c>
      <c r="G23" s="6">
        <f t="shared" si="3"/>
        <v>71888</v>
      </c>
      <c r="H23" s="6">
        <f t="shared" si="3"/>
        <v>8759522</v>
      </c>
      <c r="I23" s="6">
        <f t="shared" si="3"/>
        <v>32325969</v>
      </c>
      <c r="J23" s="6">
        <f t="shared" si="3"/>
        <v>44248325</v>
      </c>
      <c r="K23" s="6">
        <f t="shared" si="3"/>
        <v>8488464</v>
      </c>
      <c r="L23" s="6">
        <f t="shared" si="3"/>
        <v>17270078</v>
      </c>
      <c r="M23" s="6">
        <f t="shared" si="3"/>
        <v>17328873</v>
      </c>
      <c r="N23" s="6">
        <f t="shared" si="3"/>
        <v>9914274</v>
      </c>
      <c r="O23" s="6">
        <f t="shared" si="3"/>
        <v>276180841</v>
      </c>
      <c r="P23" s="6">
        <f t="shared" si="3"/>
        <v>1371112</v>
      </c>
      <c r="Q23" s="6">
        <f t="shared" si="3"/>
        <v>1281616</v>
      </c>
      <c r="R23" s="6">
        <f t="shared" si="3"/>
        <v>3989830</v>
      </c>
      <c r="S23" s="6">
        <f t="shared" si="3"/>
        <v>61341219</v>
      </c>
      <c r="T23" s="6">
        <f t="shared" si="3"/>
        <v>5067260</v>
      </c>
      <c r="U23" s="6">
        <f t="shared" si="3"/>
        <v>27690165</v>
      </c>
      <c r="V23" s="6">
        <f t="shared" si="3"/>
        <v>24886735</v>
      </c>
      <c r="W23" s="6">
        <f t="shared" si="3"/>
        <v>19793413</v>
      </c>
      <c r="X23" s="6">
        <f t="shared" si="3"/>
        <v>4380451</v>
      </c>
      <c r="Y23" s="6">
        <f t="shared" si="3"/>
        <v>10274706</v>
      </c>
      <c r="Z23" s="6">
        <f t="shared" si="3"/>
        <v>104023465</v>
      </c>
      <c r="AA23" s="6">
        <f t="shared" si="3"/>
        <v>10533324</v>
      </c>
      <c r="AB23" s="6">
        <f t="shared" si="3"/>
        <v>696406</v>
      </c>
      <c r="AC23" s="6">
        <f t="shared" si="3"/>
        <v>16753</v>
      </c>
      <c r="AD23" s="6">
        <f t="shared" si="3"/>
        <v>173819</v>
      </c>
      <c r="AE23" s="6">
        <f t="shared" si="3"/>
        <v>18145861</v>
      </c>
      <c r="AF23" s="6">
        <f t="shared" si="3"/>
        <v>42994452</v>
      </c>
      <c r="AG23" s="6">
        <f t="shared" si="3"/>
        <v>134804247</v>
      </c>
      <c r="AH23" s="6">
        <f t="shared" si="3"/>
        <v>3248782</v>
      </c>
      <c r="AI23" s="6">
        <f t="shared" si="3"/>
        <v>17045519</v>
      </c>
      <c r="AJ23" s="6">
        <f t="shared" si="3"/>
        <v>263882</v>
      </c>
    </row>
    <row r="24" spans="1:36" ht="16.5" x14ac:dyDescent="0.25">
      <c r="A24" s="7" t="s">
        <v>59</v>
      </c>
      <c r="B24" s="6">
        <f>+B12+B23</f>
        <v>30971984</v>
      </c>
      <c r="C24" s="6">
        <f t="shared" ref="C24:AJ24" si="4">+C12+C23</f>
        <v>343506133</v>
      </c>
      <c r="D24" s="6">
        <f t="shared" si="4"/>
        <v>13207051</v>
      </c>
      <c r="E24" s="6">
        <f t="shared" si="4"/>
        <v>328621</v>
      </c>
      <c r="F24" s="6">
        <f t="shared" si="4"/>
        <v>26040998</v>
      </c>
      <c r="G24" s="6">
        <f t="shared" si="4"/>
        <v>189318</v>
      </c>
      <c r="H24" s="6">
        <f t="shared" si="4"/>
        <v>19432048</v>
      </c>
      <c r="I24" s="6">
        <f t="shared" si="4"/>
        <v>36458312</v>
      </c>
      <c r="J24" s="6">
        <f t="shared" si="4"/>
        <v>340965965</v>
      </c>
      <c r="K24" s="6">
        <f t="shared" si="4"/>
        <v>57619079</v>
      </c>
      <c r="L24" s="6">
        <f t="shared" si="4"/>
        <v>48010010</v>
      </c>
      <c r="M24" s="6">
        <f t="shared" si="4"/>
        <v>37558970</v>
      </c>
      <c r="N24" s="6">
        <f t="shared" si="4"/>
        <v>30563340</v>
      </c>
      <c r="O24" s="6">
        <f t="shared" si="4"/>
        <v>519441347</v>
      </c>
      <c r="P24" s="6">
        <f t="shared" si="4"/>
        <v>18809901</v>
      </c>
      <c r="Q24" s="6">
        <f t="shared" si="4"/>
        <v>57012306</v>
      </c>
      <c r="R24" s="6">
        <f t="shared" si="4"/>
        <v>14355758</v>
      </c>
      <c r="S24" s="6">
        <f t="shared" si="4"/>
        <v>129783824</v>
      </c>
      <c r="T24" s="6">
        <f t="shared" si="4"/>
        <v>14950744</v>
      </c>
      <c r="U24" s="6">
        <f t="shared" si="4"/>
        <v>112349275</v>
      </c>
      <c r="V24" s="6">
        <f t="shared" si="4"/>
        <v>25748095</v>
      </c>
      <c r="W24" s="6">
        <f t="shared" si="4"/>
        <v>95951596</v>
      </c>
      <c r="X24" s="6">
        <f t="shared" si="4"/>
        <v>73358425</v>
      </c>
      <c r="Y24" s="6">
        <f t="shared" si="4"/>
        <v>177266946</v>
      </c>
      <c r="Z24" s="6">
        <f t="shared" si="4"/>
        <v>347234390</v>
      </c>
      <c r="AA24" s="6">
        <f t="shared" si="4"/>
        <v>966093707</v>
      </c>
      <c r="AB24" s="6">
        <f t="shared" si="4"/>
        <v>27522109</v>
      </c>
      <c r="AC24" s="6">
        <f t="shared" si="4"/>
        <v>868804</v>
      </c>
      <c r="AD24" s="6">
        <f t="shared" si="4"/>
        <v>7827412</v>
      </c>
      <c r="AE24" s="6">
        <f t="shared" si="4"/>
        <v>355145322</v>
      </c>
      <c r="AF24" s="6">
        <f t="shared" si="4"/>
        <v>349661516</v>
      </c>
      <c r="AG24" s="6">
        <f t="shared" si="4"/>
        <v>315996085</v>
      </c>
      <c r="AH24" s="6">
        <f t="shared" si="4"/>
        <v>42498031</v>
      </c>
      <c r="AI24" s="6">
        <f t="shared" si="4"/>
        <v>52197129</v>
      </c>
      <c r="AJ24" s="6">
        <f t="shared" si="4"/>
        <v>43718234</v>
      </c>
    </row>
    <row r="25" spans="1:36" ht="16.5" x14ac:dyDescent="0.25">
      <c r="A25" s="1" t="s">
        <v>60</v>
      </c>
      <c r="B25" s="5">
        <v>466792</v>
      </c>
      <c r="C25" s="5">
        <v>1686289</v>
      </c>
      <c r="D25" s="5">
        <v>172479</v>
      </c>
      <c r="E25" s="5">
        <v>0</v>
      </c>
      <c r="F25" s="5">
        <v>344401</v>
      </c>
      <c r="G25" s="5">
        <v>1597</v>
      </c>
      <c r="H25" s="5">
        <v>268617</v>
      </c>
      <c r="I25" s="5">
        <v>90618</v>
      </c>
      <c r="J25" s="5">
        <v>2866190</v>
      </c>
      <c r="K25" s="5">
        <v>137217</v>
      </c>
      <c r="L25" s="5">
        <v>1040914</v>
      </c>
      <c r="M25" s="5">
        <v>429376</v>
      </c>
      <c r="N25" s="5"/>
      <c r="O25" s="5">
        <v>1429009</v>
      </c>
      <c r="P25" s="5">
        <v>20211</v>
      </c>
      <c r="Q25" s="5">
        <v>969081</v>
      </c>
      <c r="R25" s="5">
        <v>146826</v>
      </c>
      <c r="S25" s="5">
        <v>906442</v>
      </c>
      <c r="T25" s="5">
        <v>140901</v>
      </c>
      <c r="U25" s="5">
        <v>173294</v>
      </c>
      <c r="V25" s="5">
        <v>0</v>
      </c>
      <c r="W25" s="5">
        <v>223891</v>
      </c>
      <c r="X25" s="5">
        <v>123083</v>
      </c>
      <c r="Y25" s="5">
        <v>2700240</v>
      </c>
      <c r="Z25" s="5">
        <v>2123360</v>
      </c>
      <c r="AA25" s="5"/>
      <c r="AB25" s="5">
        <v>87607</v>
      </c>
      <c r="AC25" s="5">
        <v>6675</v>
      </c>
      <c r="AD25" s="5"/>
      <c r="AE25" s="5"/>
      <c r="AF25" s="5">
        <v>682321</v>
      </c>
      <c r="AG25" s="5">
        <v>319719</v>
      </c>
      <c r="AH25" s="5">
        <v>188612</v>
      </c>
      <c r="AI25" s="5">
        <v>215214</v>
      </c>
      <c r="AJ25" s="5">
        <v>0</v>
      </c>
    </row>
    <row r="26" spans="1:36" ht="16.5" x14ac:dyDescent="0.25">
      <c r="A26" s="1" t="s">
        <v>61</v>
      </c>
      <c r="B26" s="5"/>
      <c r="C26" s="5"/>
      <c r="D26" s="5"/>
      <c r="E26" s="5"/>
      <c r="F26" s="5"/>
      <c r="G26" s="5"/>
      <c r="H26" s="5"/>
      <c r="I26" s="5">
        <v>0</v>
      </c>
      <c r="J26" s="5">
        <v>8560213</v>
      </c>
      <c r="K26" s="5"/>
      <c r="L26" s="5"/>
      <c r="M26" s="5">
        <v>463456</v>
      </c>
      <c r="N26" s="5"/>
      <c r="O26" s="5">
        <v>6937858</v>
      </c>
      <c r="P26" s="5"/>
      <c r="Q26" s="5"/>
      <c r="R26" s="5"/>
      <c r="S26" s="5">
        <v>1626399</v>
      </c>
      <c r="T26" s="5">
        <v>0</v>
      </c>
      <c r="U26" s="5">
        <v>2023882</v>
      </c>
      <c r="V26" s="5">
        <v>0</v>
      </c>
      <c r="W26" s="5">
        <v>712906</v>
      </c>
      <c r="X26" s="5">
        <v>1148342</v>
      </c>
      <c r="Y26" s="5">
        <v>4511295</v>
      </c>
      <c r="Z26" s="5">
        <v>3085540</v>
      </c>
      <c r="AA26" s="5">
        <v>10660454</v>
      </c>
      <c r="AB26" s="5"/>
      <c r="AC26" s="5">
        <v>180491</v>
      </c>
      <c r="AD26" s="5"/>
      <c r="AE26" s="5">
        <v>10110718</v>
      </c>
      <c r="AF26" s="5">
        <v>5538887</v>
      </c>
      <c r="AG26" s="5"/>
      <c r="AH26" s="5">
        <v>68310</v>
      </c>
      <c r="AI26" s="5">
        <v>61907</v>
      </c>
      <c r="AJ26" s="5">
        <v>4614138</v>
      </c>
    </row>
    <row r="27" spans="1:36" ht="16.5" x14ac:dyDescent="0.25">
      <c r="A27" s="1" t="s">
        <v>62</v>
      </c>
      <c r="B27" s="6">
        <f>SUM(B25:B26)</f>
        <v>466792</v>
      </c>
      <c r="C27" s="6">
        <f t="shared" ref="C27:AI27" si="5">SUM(C25:C26)</f>
        <v>1686289</v>
      </c>
      <c r="D27" s="6">
        <f t="shared" si="5"/>
        <v>172479</v>
      </c>
      <c r="E27" s="6">
        <f t="shared" si="5"/>
        <v>0</v>
      </c>
      <c r="F27" s="6">
        <f t="shared" si="5"/>
        <v>344401</v>
      </c>
      <c r="G27" s="6">
        <f t="shared" si="5"/>
        <v>1597</v>
      </c>
      <c r="H27" s="6">
        <f t="shared" si="5"/>
        <v>268617</v>
      </c>
      <c r="I27" s="6">
        <f t="shared" si="5"/>
        <v>90618</v>
      </c>
      <c r="J27" s="6">
        <f t="shared" si="5"/>
        <v>11426403</v>
      </c>
      <c r="K27" s="6">
        <f t="shared" si="5"/>
        <v>137217</v>
      </c>
      <c r="L27" s="6">
        <f t="shared" si="5"/>
        <v>1040914</v>
      </c>
      <c r="M27" s="6">
        <f t="shared" si="5"/>
        <v>892832</v>
      </c>
      <c r="N27" s="6">
        <f t="shared" si="5"/>
        <v>0</v>
      </c>
      <c r="O27" s="6">
        <f t="shared" si="5"/>
        <v>8366867</v>
      </c>
      <c r="P27" s="6">
        <f t="shared" si="5"/>
        <v>20211</v>
      </c>
      <c r="Q27" s="6">
        <f t="shared" si="5"/>
        <v>969081</v>
      </c>
      <c r="R27" s="6">
        <f t="shared" si="5"/>
        <v>146826</v>
      </c>
      <c r="S27" s="6">
        <f t="shared" si="5"/>
        <v>2532841</v>
      </c>
      <c r="T27" s="6">
        <f t="shared" si="5"/>
        <v>140901</v>
      </c>
      <c r="U27" s="6">
        <f t="shared" si="5"/>
        <v>2197176</v>
      </c>
      <c r="V27" s="6">
        <f t="shared" si="5"/>
        <v>0</v>
      </c>
      <c r="W27" s="6">
        <f t="shared" si="5"/>
        <v>936797</v>
      </c>
      <c r="X27" s="6">
        <f t="shared" si="5"/>
        <v>1271425</v>
      </c>
      <c r="Y27" s="6">
        <f t="shared" si="5"/>
        <v>7211535</v>
      </c>
      <c r="Z27" s="6">
        <f t="shared" si="5"/>
        <v>5208900</v>
      </c>
      <c r="AA27" s="6">
        <f t="shared" si="5"/>
        <v>10660454</v>
      </c>
      <c r="AB27" s="6">
        <f t="shared" si="5"/>
        <v>87607</v>
      </c>
      <c r="AC27" s="6">
        <f t="shared" si="5"/>
        <v>187166</v>
      </c>
      <c r="AD27" s="6">
        <f t="shared" si="5"/>
        <v>0</v>
      </c>
      <c r="AE27" s="6">
        <f t="shared" si="5"/>
        <v>10110718</v>
      </c>
      <c r="AF27" s="6">
        <f t="shared" si="5"/>
        <v>6221208</v>
      </c>
      <c r="AG27" s="6">
        <f t="shared" si="5"/>
        <v>319719</v>
      </c>
      <c r="AH27" s="6">
        <f t="shared" si="5"/>
        <v>256922</v>
      </c>
      <c r="AI27" s="6">
        <f t="shared" si="5"/>
        <v>277121</v>
      </c>
      <c r="AJ27" s="6">
        <f>SUM(AJ25:AJ26)</f>
        <v>4614138</v>
      </c>
    </row>
    <row r="28" spans="1:36" ht="16.5" x14ac:dyDescent="0.25">
      <c r="A28" s="1" t="s">
        <v>63</v>
      </c>
      <c r="B28" s="5">
        <v>4288901</v>
      </c>
      <c r="C28" s="5">
        <v>102980792</v>
      </c>
      <c r="D28" s="5">
        <v>1219410</v>
      </c>
      <c r="E28" s="5">
        <v>195157</v>
      </c>
      <c r="F28" s="5">
        <v>5733311</v>
      </c>
      <c r="G28" s="5">
        <v>5773</v>
      </c>
      <c r="H28" s="5">
        <v>5376392</v>
      </c>
      <c r="I28" s="5">
        <v>2201422</v>
      </c>
      <c r="J28" s="5">
        <v>64431373</v>
      </c>
      <c r="K28" s="5">
        <v>444860</v>
      </c>
      <c r="L28" s="5">
        <v>7199918</v>
      </c>
      <c r="M28" s="5">
        <v>4673880</v>
      </c>
      <c r="N28" s="5">
        <v>7301701</v>
      </c>
      <c r="O28" s="5">
        <v>71973087</v>
      </c>
      <c r="P28" s="5">
        <v>210922</v>
      </c>
      <c r="Q28" s="5">
        <v>14608788</v>
      </c>
      <c r="R28" s="5">
        <v>1303668</v>
      </c>
      <c r="S28" s="5">
        <v>17616053</v>
      </c>
      <c r="T28" s="5">
        <v>1136919</v>
      </c>
      <c r="U28" s="5">
        <v>22703083</v>
      </c>
      <c r="V28" s="5">
        <v>1720560</v>
      </c>
      <c r="W28" s="5">
        <v>19870533</v>
      </c>
      <c r="X28" s="5">
        <v>36604421</v>
      </c>
      <c r="Y28" s="5">
        <v>38806585</v>
      </c>
      <c r="Z28" s="5">
        <v>48300602</v>
      </c>
      <c r="AA28" s="5">
        <v>254923891</v>
      </c>
      <c r="AB28" s="5">
        <v>6530618</v>
      </c>
      <c r="AC28" s="5">
        <v>84330</v>
      </c>
      <c r="AD28" s="5">
        <v>1927016</v>
      </c>
      <c r="AE28" s="5">
        <v>93119421</v>
      </c>
      <c r="AF28" s="5">
        <v>21348441</v>
      </c>
      <c r="AG28" s="5">
        <v>19749994</v>
      </c>
      <c r="AH28" s="5">
        <v>23035204</v>
      </c>
      <c r="AI28" s="5">
        <v>12568674</v>
      </c>
      <c r="AJ28" s="5">
        <v>32557020</v>
      </c>
    </row>
    <row r="29" spans="1:36" ht="16.5" x14ac:dyDescent="0.25">
      <c r="A29" s="1" t="s">
        <v>64</v>
      </c>
      <c r="B29" s="5">
        <v>719174</v>
      </c>
      <c r="C29" s="5">
        <v>10137359</v>
      </c>
      <c r="D29" s="5">
        <v>811978</v>
      </c>
      <c r="E29" s="5">
        <v>1853</v>
      </c>
      <c r="F29" s="5">
        <v>1849800</v>
      </c>
      <c r="G29" s="5"/>
      <c r="H29" s="5">
        <v>1081582</v>
      </c>
      <c r="I29" s="5">
        <v>255824</v>
      </c>
      <c r="J29" s="5"/>
      <c r="K29" s="5">
        <v>648389</v>
      </c>
      <c r="L29" s="5">
        <v>5547552</v>
      </c>
      <c r="M29" s="5">
        <v>1418856</v>
      </c>
      <c r="N29" s="5"/>
      <c r="O29" s="5"/>
      <c r="P29" s="5">
        <v>31984</v>
      </c>
      <c r="Q29" s="5">
        <v>4512393</v>
      </c>
      <c r="R29" s="5">
        <v>1409527</v>
      </c>
      <c r="S29" s="5">
        <v>3089174</v>
      </c>
      <c r="T29" s="5">
        <v>914142</v>
      </c>
      <c r="U29" s="5">
        <v>2054514</v>
      </c>
      <c r="V29" s="5">
        <v>0</v>
      </c>
      <c r="W29" s="5">
        <v>6141195</v>
      </c>
      <c r="X29" s="5">
        <v>2156826</v>
      </c>
      <c r="Y29" s="5">
        <v>12750564</v>
      </c>
      <c r="Z29" s="5">
        <v>186834</v>
      </c>
      <c r="AA29" s="5">
        <v>21300224</v>
      </c>
      <c r="AB29" s="5">
        <v>135509</v>
      </c>
      <c r="AC29" s="5">
        <v>33057</v>
      </c>
      <c r="AD29" s="5">
        <v>1229247</v>
      </c>
      <c r="AE29" s="5"/>
      <c r="AF29" s="5">
        <v>74698258</v>
      </c>
      <c r="AG29" s="5">
        <v>2737748</v>
      </c>
      <c r="AH29" s="5">
        <v>1031333</v>
      </c>
      <c r="AI29" s="5">
        <v>1213773</v>
      </c>
      <c r="AJ29" s="5">
        <v>0</v>
      </c>
    </row>
    <row r="30" spans="1:36" ht="16.5" x14ac:dyDescent="0.25">
      <c r="A30" s="1" t="s">
        <v>65</v>
      </c>
      <c r="B30" s="5">
        <v>10177136</v>
      </c>
      <c r="C30" s="5">
        <v>45006219</v>
      </c>
      <c r="D30" s="5">
        <v>2668127</v>
      </c>
      <c r="E30" s="5">
        <v>0</v>
      </c>
      <c r="F30" s="5">
        <v>2798475</v>
      </c>
      <c r="G30" s="5">
        <v>35077</v>
      </c>
      <c r="H30" s="5">
        <v>5226035</v>
      </c>
      <c r="I30" s="5">
        <v>4562520</v>
      </c>
      <c r="J30" s="5">
        <v>84450624</v>
      </c>
      <c r="K30" s="5"/>
      <c r="L30" s="5">
        <v>14110280</v>
      </c>
      <c r="M30" s="5">
        <v>11006850</v>
      </c>
      <c r="N30" s="5">
        <v>9429105</v>
      </c>
      <c r="O30" s="5">
        <v>99437376</v>
      </c>
      <c r="P30" s="5"/>
      <c r="Q30" s="5">
        <v>1210432</v>
      </c>
      <c r="R30" s="5">
        <v>1141259</v>
      </c>
      <c r="S30" s="5">
        <v>38252473</v>
      </c>
      <c r="T30" s="5">
        <v>2809762</v>
      </c>
      <c r="U30" s="5">
        <v>3674797</v>
      </c>
      <c r="V30" s="5">
        <v>3915103</v>
      </c>
      <c r="W30" s="5">
        <v>8214361</v>
      </c>
      <c r="X30" s="5">
        <v>12648881</v>
      </c>
      <c r="Y30" s="5">
        <v>2638936</v>
      </c>
      <c r="Z30" s="5">
        <v>189754461</v>
      </c>
      <c r="AA30" s="5">
        <v>414612653</v>
      </c>
      <c r="AB30" s="5"/>
      <c r="AC30" s="5"/>
      <c r="AD30" s="5">
        <v>3198293</v>
      </c>
      <c r="AE30" s="5"/>
      <c r="AF30" s="5">
        <v>1850503</v>
      </c>
      <c r="AG30" s="5">
        <v>272220688</v>
      </c>
      <c r="AH30" s="5">
        <v>9100010</v>
      </c>
      <c r="AI30" s="5">
        <v>23143948</v>
      </c>
      <c r="AJ30" s="5"/>
    </row>
    <row r="31" spans="1:36" ht="16.5" x14ac:dyDescent="0.25">
      <c r="A31" s="1" t="s">
        <v>66</v>
      </c>
      <c r="B31" s="5"/>
      <c r="C31" s="5">
        <v>32009048</v>
      </c>
      <c r="D31" s="5">
        <v>1176579</v>
      </c>
      <c r="E31" s="5">
        <v>1132</v>
      </c>
      <c r="F31" s="5">
        <v>4000024</v>
      </c>
      <c r="G31" s="5">
        <v>13880</v>
      </c>
      <c r="H31" s="5">
        <v>2711561</v>
      </c>
      <c r="I31" s="5">
        <v>767610</v>
      </c>
      <c r="J31" s="5">
        <v>9337063</v>
      </c>
      <c r="K31" s="5">
        <v>335283</v>
      </c>
      <c r="L31" s="5">
        <v>2143041</v>
      </c>
      <c r="M31" s="5"/>
      <c r="N31" s="5"/>
      <c r="O31" s="5"/>
      <c r="P31" s="5">
        <v>5981</v>
      </c>
      <c r="Q31" s="5">
        <v>147065</v>
      </c>
      <c r="R31" s="5">
        <v>1590869</v>
      </c>
      <c r="S31" s="5"/>
      <c r="T31" s="5">
        <v>1789958</v>
      </c>
      <c r="U31" s="5"/>
      <c r="V31" s="5">
        <v>0</v>
      </c>
      <c r="W31" s="5"/>
      <c r="X31" s="5"/>
      <c r="Y31" s="5">
        <v>1947895</v>
      </c>
      <c r="Z31" s="5">
        <v>7727300</v>
      </c>
      <c r="AA31" s="5">
        <v>172406537</v>
      </c>
      <c r="AB31" s="5">
        <v>787355</v>
      </c>
      <c r="AC31" s="5">
        <v>28772</v>
      </c>
      <c r="AD31" s="5">
        <v>10933</v>
      </c>
      <c r="AE31" s="5">
        <v>25564105</v>
      </c>
      <c r="AF31" s="5">
        <v>28974926</v>
      </c>
      <c r="AG31" s="5">
        <v>48898319</v>
      </c>
      <c r="AH31" s="5"/>
      <c r="AI31" s="5">
        <v>4710155</v>
      </c>
      <c r="AJ31" s="5">
        <v>1317670</v>
      </c>
    </row>
    <row r="32" spans="1:36" ht="16.5" x14ac:dyDescent="0.25">
      <c r="A32" s="7" t="s">
        <v>67</v>
      </c>
      <c r="B32" s="6">
        <f t="shared" ref="B32:AJ32" si="6">SUM(B27:B31)</f>
        <v>15652003</v>
      </c>
      <c r="C32" s="6">
        <f t="shared" si="6"/>
        <v>191819707</v>
      </c>
      <c r="D32" s="6">
        <f t="shared" si="6"/>
        <v>6048573</v>
      </c>
      <c r="E32" s="6">
        <f t="shared" si="6"/>
        <v>198142</v>
      </c>
      <c r="F32" s="6">
        <f t="shared" si="6"/>
        <v>14726011</v>
      </c>
      <c r="G32" s="6">
        <f t="shared" si="6"/>
        <v>56327</v>
      </c>
      <c r="H32" s="6">
        <f t="shared" si="6"/>
        <v>14664187</v>
      </c>
      <c r="I32" s="6">
        <f t="shared" si="6"/>
        <v>7877994</v>
      </c>
      <c r="J32" s="6">
        <f t="shared" si="6"/>
        <v>169645463</v>
      </c>
      <c r="K32" s="6">
        <f t="shared" si="6"/>
        <v>1565749</v>
      </c>
      <c r="L32" s="6">
        <f t="shared" si="6"/>
        <v>30041705</v>
      </c>
      <c r="M32" s="6">
        <f t="shared" si="6"/>
        <v>17992418</v>
      </c>
      <c r="N32" s="6">
        <f t="shared" si="6"/>
        <v>16730806</v>
      </c>
      <c r="O32" s="6">
        <f t="shared" si="6"/>
        <v>179777330</v>
      </c>
      <c r="P32" s="6">
        <f t="shared" si="6"/>
        <v>269098</v>
      </c>
      <c r="Q32" s="6">
        <f t="shared" si="6"/>
        <v>21447759</v>
      </c>
      <c r="R32" s="6">
        <f t="shared" si="6"/>
        <v>5592149</v>
      </c>
      <c r="S32" s="6">
        <f t="shared" si="6"/>
        <v>61490541</v>
      </c>
      <c r="T32" s="6">
        <f t="shared" si="6"/>
        <v>6791682</v>
      </c>
      <c r="U32" s="6">
        <f t="shared" si="6"/>
        <v>30629570</v>
      </c>
      <c r="V32" s="6">
        <f t="shared" si="6"/>
        <v>5635663</v>
      </c>
      <c r="W32" s="6">
        <f t="shared" si="6"/>
        <v>35162886</v>
      </c>
      <c r="X32" s="6">
        <f t="shared" si="6"/>
        <v>52681553</v>
      </c>
      <c r="Y32" s="6">
        <f t="shared" si="6"/>
        <v>63355515</v>
      </c>
      <c r="Z32" s="6">
        <f t="shared" si="6"/>
        <v>251178097</v>
      </c>
      <c r="AA32" s="6">
        <f t="shared" si="6"/>
        <v>873903759</v>
      </c>
      <c r="AB32" s="6">
        <f t="shared" si="6"/>
        <v>7541089</v>
      </c>
      <c r="AC32" s="6">
        <f t="shared" si="6"/>
        <v>333325</v>
      </c>
      <c r="AD32" s="6">
        <f t="shared" si="6"/>
        <v>6365489</v>
      </c>
      <c r="AE32" s="6">
        <f t="shared" si="6"/>
        <v>128794244</v>
      </c>
      <c r="AF32" s="6">
        <f t="shared" si="6"/>
        <v>133093336</v>
      </c>
      <c r="AG32" s="6">
        <f t="shared" si="6"/>
        <v>343926468</v>
      </c>
      <c r="AH32" s="6">
        <f t="shared" si="6"/>
        <v>33423469</v>
      </c>
      <c r="AI32" s="6">
        <f t="shared" si="6"/>
        <v>41913671</v>
      </c>
      <c r="AJ32" s="6">
        <f t="shared" si="6"/>
        <v>38488828</v>
      </c>
    </row>
    <row r="33" spans="1:36" ht="16.5" x14ac:dyDescent="0.25">
      <c r="A33" s="1" t="s">
        <v>68</v>
      </c>
      <c r="B33" s="5"/>
      <c r="C33" s="5"/>
      <c r="D33" s="5"/>
      <c r="E33" s="5"/>
      <c r="F33" s="5"/>
      <c r="G33" s="5"/>
      <c r="H33" s="5"/>
      <c r="I33" s="5"/>
      <c r="J33" s="5"/>
      <c r="K33" s="5">
        <v>19916</v>
      </c>
      <c r="L33" s="5"/>
      <c r="M33" s="5"/>
      <c r="N33" s="5"/>
      <c r="O33" s="5"/>
      <c r="P33" s="5">
        <v>182</v>
      </c>
      <c r="Q33" s="5"/>
      <c r="R33" s="5"/>
      <c r="S33" s="5"/>
      <c r="T33" s="5">
        <v>0</v>
      </c>
      <c r="U33" s="5"/>
      <c r="V33" s="5">
        <v>0</v>
      </c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>
        <v>0</v>
      </c>
    </row>
    <row r="34" spans="1:36" ht="16.5" x14ac:dyDescent="0.25">
      <c r="A34" s="1" t="s">
        <v>69</v>
      </c>
      <c r="B34" s="5"/>
      <c r="C34" s="5"/>
      <c r="D34" s="5"/>
      <c r="E34" s="5"/>
      <c r="F34" s="5"/>
      <c r="G34" s="5"/>
      <c r="H34" s="5"/>
      <c r="I34" s="5"/>
      <c r="J34" s="5"/>
      <c r="K34" s="5">
        <v>4527614</v>
      </c>
      <c r="L34" s="5"/>
      <c r="M34" s="5"/>
      <c r="N34" s="5"/>
      <c r="O34" s="5">
        <v>27024658</v>
      </c>
      <c r="P34" s="5">
        <v>103705</v>
      </c>
      <c r="Q34" s="5"/>
      <c r="R34" s="5"/>
      <c r="S34" s="5"/>
      <c r="T34" s="5">
        <v>0</v>
      </c>
      <c r="U34" s="5"/>
      <c r="V34" s="5">
        <v>0</v>
      </c>
      <c r="W34" s="5"/>
      <c r="X34" s="5"/>
      <c r="Y34" s="5">
        <v>10561494</v>
      </c>
      <c r="Z34" s="5"/>
      <c r="AA34" s="5">
        <v>6244360</v>
      </c>
      <c r="AB34" s="5"/>
      <c r="AC34" s="5"/>
      <c r="AD34" s="5"/>
      <c r="AE34" s="5"/>
      <c r="AF34" s="5"/>
      <c r="AG34" s="5">
        <v>3769118</v>
      </c>
      <c r="AH34" s="5"/>
      <c r="AI34" s="5"/>
      <c r="AJ34" s="5">
        <v>4086263</v>
      </c>
    </row>
    <row r="35" spans="1:36" ht="16.5" x14ac:dyDescent="0.25">
      <c r="A35" s="1" t="s">
        <v>70</v>
      </c>
      <c r="B35" s="6">
        <f>SUM(B33:B34)</f>
        <v>0</v>
      </c>
      <c r="C35" s="6">
        <f t="shared" ref="C35:K35" si="7">SUM(C33:C34)</f>
        <v>0</v>
      </c>
      <c r="D35" s="6">
        <f t="shared" si="7"/>
        <v>0</v>
      </c>
      <c r="E35" s="6">
        <f t="shared" si="7"/>
        <v>0</v>
      </c>
      <c r="F35" s="6">
        <f t="shared" si="7"/>
        <v>0</v>
      </c>
      <c r="G35" s="6">
        <f t="shared" si="7"/>
        <v>0</v>
      </c>
      <c r="H35" s="6">
        <f t="shared" si="7"/>
        <v>0</v>
      </c>
      <c r="I35" s="6">
        <f t="shared" si="7"/>
        <v>0</v>
      </c>
      <c r="J35" s="6">
        <f t="shared" si="7"/>
        <v>0</v>
      </c>
      <c r="K35" s="6">
        <f t="shared" si="7"/>
        <v>4547530</v>
      </c>
      <c r="L35" s="6">
        <f>SUM(L33:L34)</f>
        <v>0</v>
      </c>
      <c r="M35" s="6">
        <f t="shared" ref="M35:O35" si="8">SUM(M33:M34)</f>
        <v>0</v>
      </c>
      <c r="N35" s="6">
        <f t="shared" si="8"/>
        <v>0</v>
      </c>
      <c r="O35" s="6">
        <f t="shared" si="8"/>
        <v>27024658</v>
      </c>
      <c r="P35" s="6">
        <f>SUM(P33:P34)</f>
        <v>103887</v>
      </c>
      <c r="Q35" s="6">
        <f t="shared" ref="Q35:AG35" si="9">SUM(Q33:Q34)</f>
        <v>0</v>
      </c>
      <c r="R35" s="6">
        <f t="shared" si="9"/>
        <v>0</v>
      </c>
      <c r="S35" s="6">
        <f t="shared" si="9"/>
        <v>0</v>
      </c>
      <c r="T35" s="6">
        <f t="shared" si="9"/>
        <v>0</v>
      </c>
      <c r="U35" s="6">
        <f t="shared" si="9"/>
        <v>0</v>
      </c>
      <c r="V35" s="6">
        <f t="shared" si="9"/>
        <v>0</v>
      </c>
      <c r="W35" s="6">
        <f t="shared" si="9"/>
        <v>0</v>
      </c>
      <c r="X35" s="6">
        <f t="shared" si="9"/>
        <v>0</v>
      </c>
      <c r="Y35" s="6">
        <f t="shared" si="9"/>
        <v>10561494</v>
      </c>
      <c r="Z35" s="6">
        <f t="shared" si="9"/>
        <v>0</v>
      </c>
      <c r="AA35" s="6">
        <f t="shared" si="9"/>
        <v>6244360</v>
      </c>
      <c r="AB35" s="6">
        <f t="shared" si="9"/>
        <v>0</v>
      </c>
      <c r="AC35" s="6">
        <f t="shared" si="9"/>
        <v>0</v>
      </c>
      <c r="AD35" s="6">
        <f t="shared" si="9"/>
        <v>0</v>
      </c>
      <c r="AE35" s="6">
        <f t="shared" si="9"/>
        <v>0</v>
      </c>
      <c r="AF35" s="6">
        <f t="shared" si="9"/>
        <v>0</v>
      </c>
      <c r="AG35" s="6">
        <f t="shared" si="9"/>
        <v>3769118</v>
      </c>
      <c r="AH35" s="6">
        <f>SUM(AH33:AH34)</f>
        <v>0</v>
      </c>
      <c r="AI35" s="6">
        <f t="shared" ref="AI35:AJ35" si="10">SUM(AI33:AI34)</f>
        <v>0</v>
      </c>
      <c r="AJ35" s="6">
        <f t="shared" si="10"/>
        <v>4086263</v>
      </c>
    </row>
    <row r="36" spans="1:36" ht="16.5" x14ac:dyDescent="0.25">
      <c r="A36" s="1" t="s">
        <v>71</v>
      </c>
      <c r="B36" s="5"/>
      <c r="C36" s="5"/>
      <c r="D36" s="5"/>
      <c r="E36" s="5"/>
      <c r="F36" s="5">
        <v>3017332</v>
      </c>
      <c r="G36" s="5"/>
      <c r="H36" s="5">
        <v>2597</v>
      </c>
      <c r="I36" s="5">
        <v>1486671</v>
      </c>
      <c r="J36" s="5"/>
      <c r="K36" s="5">
        <v>7696028</v>
      </c>
      <c r="L36" s="5"/>
      <c r="M36" s="5"/>
      <c r="N36" s="5">
        <v>5374686</v>
      </c>
      <c r="O36" s="5"/>
      <c r="P36" s="5">
        <v>11941508</v>
      </c>
      <c r="Q36" s="5"/>
      <c r="R36" s="5"/>
      <c r="S36" s="5"/>
      <c r="T36" s="5">
        <v>0</v>
      </c>
      <c r="U36" s="5"/>
      <c r="V36" s="5">
        <v>0</v>
      </c>
      <c r="W36" s="5"/>
      <c r="X36" s="5"/>
      <c r="Y36" s="5"/>
      <c r="Z36" s="5"/>
      <c r="AA36" s="5"/>
      <c r="AB36" s="5">
        <v>18085195</v>
      </c>
      <c r="AC36" s="5">
        <v>0</v>
      </c>
      <c r="AD36" s="5"/>
      <c r="AE36" s="5">
        <v>13712419</v>
      </c>
      <c r="AF36" s="5"/>
      <c r="AG36" s="5"/>
      <c r="AH36" s="5"/>
      <c r="AI36" s="5"/>
      <c r="AJ36" s="5">
        <v>0</v>
      </c>
    </row>
    <row r="37" spans="1:36" ht="16.5" x14ac:dyDescent="0.25">
      <c r="A37" s="1" t="s">
        <v>72</v>
      </c>
      <c r="B37" s="5">
        <v>158164</v>
      </c>
      <c r="C37" s="5">
        <v>8161881</v>
      </c>
      <c r="D37" s="5">
        <v>1409356</v>
      </c>
      <c r="E37" s="5">
        <v>3026</v>
      </c>
      <c r="F37" s="5">
        <v>679807</v>
      </c>
      <c r="G37" s="5">
        <v>244</v>
      </c>
      <c r="H37" s="5">
        <v>222044</v>
      </c>
      <c r="I37" s="5">
        <v>975291</v>
      </c>
      <c r="J37" s="5"/>
      <c r="K37" s="5">
        <v>41888</v>
      </c>
      <c r="L37" s="5"/>
      <c r="M37" s="5">
        <v>1165199</v>
      </c>
      <c r="N37" s="5"/>
      <c r="O37" s="5">
        <v>12403326</v>
      </c>
      <c r="P37" s="5">
        <v>3784</v>
      </c>
      <c r="Q37" s="5"/>
      <c r="R37" s="5"/>
      <c r="S37" s="5">
        <v>1683222</v>
      </c>
      <c r="T37" s="5">
        <v>50728</v>
      </c>
      <c r="U37" s="5"/>
      <c r="V37" s="5">
        <v>0</v>
      </c>
      <c r="W37" s="5"/>
      <c r="X37" s="5"/>
      <c r="Y37" s="5"/>
      <c r="Z37" s="5"/>
      <c r="AA37" s="5">
        <v>1090344</v>
      </c>
      <c r="AB37" s="5"/>
      <c r="AC37" s="5"/>
      <c r="AD37" s="5">
        <v>29696</v>
      </c>
      <c r="AE37" s="5"/>
      <c r="AF37" s="5"/>
      <c r="AG37" s="5"/>
      <c r="AH37" s="5"/>
      <c r="AI37" s="5"/>
      <c r="AJ37" s="5">
        <v>0</v>
      </c>
    </row>
    <row r="38" spans="1:36" ht="16.5" x14ac:dyDescent="0.25">
      <c r="A38" s="1" t="s">
        <v>73</v>
      </c>
      <c r="B38" s="5"/>
      <c r="C38" s="5"/>
      <c r="D38" s="5"/>
      <c r="E38" s="5"/>
      <c r="F38" s="5"/>
      <c r="G38" s="5"/>
      <c r="H38" s="5"/>
      <c r="I38" s="5">
        <v>0</v>
      </c>
      <c r="J38" s="5"/>
      <c r="K38" s="5">
        <v>16915501</v>
      </c>
      <c r="L38" s="5"/>
      <c r="M38" s="5"/>
      <c r="N38" s="5"/>
      <c r="O38" s="5"/>
      <c r="P38" s="5">
        <v>3434260</v>
      </c>
      <c r="Q38" s="5"/>
      <c r="R38" s="5"/>
      <c r="S38" s="5"/>
      <c r="T38" s="5">
        <v>0</v>
      </c>
      <c r="U38" s="5"/>
      <c r="V38" s="5">
        <v>0</v>
      </c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>
        <v>0</v>
      </c>
    </row>
    <row r="39" spans="1:36" ht="16.5" x14ac:dyDescent="0.25">
      <c r="A39" s="1" t="s">
        <v>74</v>
      </c>
      <c r="B39" s="5">
        <v>1043985</v>
      </c>
      <c r="C39" s="5">
        <v>32296479</v>
      </c>
      <c r="D39" s="5">
        <v>3276638</v>
      </c>
      <c r="E39" s="5"/>
      <c r="F39" s="5"/>
      <c r="G39" s="5">
        <v>48842</v>
      </c>
      <c r="H39" s="5">
        <v>1933333</v>
      </c>
      <c r="I39" s="5">
        <v>10071377</v>
      </c>
      <c r="J39" s="5">
        <v>6225055</v>
      </c>
      <c r="K39" s="5">
        <v>38396340</v>
      </c>
      <c r="L39" s="5"/>
      <c r="M39" s="5">
        <v>1149144</v>
      </c>
      <c r="N39" s="5">
        <v>20962</v>
      </c>
      <c r="O39" s="5"/>
      <c r="P39" s="5">
        <v>5618272</v>
      </c>
      <c r="Q39" s="5"/>
      <c r="R39" s="5">
        <v>652490</v>
      </c>
      <c r="S39" s="5">
        <v>27354481</v>
      </c>
      <c r="T39" s="5">
        <v>4152304</v>
      </c>
      <c r="U39" s="5">
        <v>72545822</v>
      </c>
      <c r="V39" s="5">
        <v>5832384</v>
      </c>
      <c r="W39" s="5">
        <v>35278051</v>
      </c>
      <c r="X39" s="5">
        <v>5401862</v>
      </c>
      <c r="Y39" s="5">
        <v>9612062</v>
      </c>
      <c r="Z39" s="5">
        <v>12326782</v>
      </c>
      <c r="AA39" s="5"/>
      <c r="AB39" s="5"/>
      <c r="AC39" s="5"/>
      <c r="AD39" s="5"/>
      <c r="AE39" s="5"/>
      <c r="AF39" s="5"/>
      <c r="AG39" s="5">
        <v>34305215</v>
      </c>
      <c r="AH39" s="5"/>
      <c r="AI39" s="5"/>
      <c r="AJ39" s="5"/>
    </row>
    <row r="40" spans="1:36" ht="16.5" x14ac:dyDescent="0.25">
      <c r="A40" s="1" t="s">
        <v>75</v>
      </c>
      <c r="B40" s="5"/>
      <c r="C40" s="5">
        <v>3309965</v>
      </c>
      <c r="D40" s="5">
        <v>1171397</v>
      </c>
      <c r="E40" s="5"/>
      <c r="F40" s="5">
        <v>1042656</v>
      </c>
      <c r="G40" s="5"/>
      <c r="H40" s="5"/>
      <c r="I40" s="5"/>
      <c r="J40" s="5"/>
      <c r="K40" s="5"/>
      <c r="L40" s="5">
        <v>7007098</v>
      </c>
      <c r="M40" s="5"/>
      <c r="N40" s="5"/>
      <c r="O40" s="5"/>
      <c r="P40" s="5"/>
      <c r="Q40" s="5"/>
      <c r="R40" s="5"/>
      <c r="S40" s="5"/>
      <c r="T40" s="5">
        <v>0</v>
      </c>
      <c r="U40" s="5">
        <v>1587329</v>
      </c>
      <c r="V40" s="5"/>
      <c r="W40" s="5"/>
      <c r="X40" s="5"/>
      <c r="Y40" s="5">
        <v>785728</v>
      </c>
      <c r="Z40" s="5"/>
      <c r="AA40" s="5">
        <v>4171739</v>
      </c>
      <c r="AB40" s="5"/>
      <c r="AC40" s="5"/>
      <c r="AD40" s="5"/>
      <c r="AE40" s="5"/>
      <c r="AF40" s="5">
        <v>127970676</v>
      </c>
      <c r="AG40" s="5">
        <v>570102</v>
      </c>
      <c r="AH40" s="5"/>
      <c r="AI40" s="5"/>
      <c r="AJ40" s="5"/>
    </row>
    <row r="41" spans="1:36" ht="16.5" x14ac:dyDescent="0.25">
      <c r="A41" s="7" t="s">
        <v>76</v>
      </c>
      <c r="B41" s="6">
        <f>SUM(B35:B40)</f>
        <v>1202149</v>
      </c>
      <c r="C41" s="6">
        <f>SUM(C35:C40)</f>
        <v>43768325</v>
      </c>
      <c r="D41" s="6">
        <f t="shared" ref="D41:AJ41" si="11">SUM(D35:D40)</f>
        <v>5857391</v>
      </c>
      <c r="E41" s="6">
        <f t="shared" si="11"/>
        <v>3026</v>
      </c>
      <c r="F41" s="6">
        <f t="shared" si="11"/>
        <v>4739795</v>
      </c>
      <c r="G41" s="6">
        <f t="shared" si="11"/>
        <v>49086</v>
      </c>
      <c r="H41" s="6">
        <f t="shared" si="11"/>
        <v>2157974</v>
      </c>
      <c r="I41" s="6">
        <f t="shared" si="11"/>
        <v>12533339</v>
      </c>
      <c r="J41" s="6">
        <f t="shared" si="11"/>
        <v>6225055</v>
      </c>
      <c r="K41" s="6">
        <f t="shared" si="11"/>
        <v>67597287</v>
      </c>
      <c r="L41" s="6">
        <f t="shared" si="11"/>
        <v>7007098</v>
      </c>
      <c r="M41" s="6">
        <f t="shared" si="11"/>
        <v>2314343</v>
      </c>
      <c r="N41" s="6">
        <f t="shared" si="11"/>
        <v>5395648</v>
      </c>
      <c r="O41" s="6">
        <f t="shared" si="11"/>
        <v>39427984</v>
      </c>
      <c r="P41" s="6">
        <f t="shared" si="11"/>
        <v>21101711</v>
      </c>
      <c r="Q41" s="6">
        <f t="shared" si="11"/>
        <v>0</v>
      </c>
      <c r="R41" s="6">
        <f t="shared" si="11"/>
        <v>652490</v>
      </c>
      <c r="S41" s="6">
        <f t="shared" si="11"/>
        <v>29037703</v>
      </c>
      <c r="T41" s="6">
        <f t="shared" si="11"/>
        <v>4203032</v>
      </c>
      <c r="U41" s="6">
        <f t="shared" si="11"/>
        <v>74133151</v>
      </c>
      <c r="V41" s="6">
        <f t="shared" si="11"/>
        <v>5832384</v>
      </c>
      <c r="W41" s="6">
        <f t="shared" si="11"/>
        <v>35278051</v>
      </c>
      <c r="X41" s="6">
        <f t="shared" si="11"/>
        <v>5401862</v>
      </c>
      <c r="Y41" s="6">
        <f t="shared" si="11"/>
        <v>20959284</v>
      </c>
      <c r="Z41" s="6">
        <f t="shared" si="11"/>
        <v>12326782</v>
      </c>
      <c r="AA41" s="6">
        <f t="shared" si="11"/>
        <v>11506443</v>
      </c>
      <c r="AB41" s="6">
        <f t="shared" si="11"/>
        <v>18085195</v>
      </c>
      <c r="AC41" s="6">
        <f t="shared" si="11"/>
        <v>0</v>
      </c>
      <c r="AD41" s="6">
        <f t="shared" si="11"/>
        <v>29696</v>
      </c>
      <c r="AE41" s="6">
        <f t="shared" si="11"/>
        <v>13712419</v>
      </c>
      <c r="AF41" s="6">
        <f t="shared" si="11"/>
        <v>127970676</v>
      </c>
      <c r="AG41" s="6">
        <f t="shared" si="11"/>
        <v>38644435</v>
      </c>
      <c r="AH41" s="6">
        <f t="shared" si="11"/>
        <v>0</v>
      </c>
      <c r="AI41" s="6">
        <f t="shared" si="11"/>
        <v>0</v>
      </c>
      <c r="AJ41" s="6">
        <f t="shared" si="11"/>
        <v>4086263</v>
      </c>
    </row>
    <row r="42" spans="1:36" ht="16.5" x14ac:dyDescent="0.25">
      <c r="A42" s="7" t="s">
        <v>77</v>
      </c>
      <c r="B42" s="6">
        <f>+B32+B41</f>
        <v>16854152</v>
      </c>
      <c r="C42" s="6">
        <f t="shared" ref="C42:AH42" si="12">+C32+C41</f>
        <v>235588032</v>
      </c>
      <c r="D42" s="6">
        <f t="shared" si="12"/>
        <v>11905964</v>
      </c>
      <c r="E42" s="6">
        <f t="shared" si="12"/>
        <v>201168</v>
      </c>
      <c r="F42" s="6">
        <f t="shared" si="12"/>
        <v>19465806</v>
      </c>
      <c r="G42" s="6">
        <f t="shared" si="12"/>
        <v>105413</v>
      </c>
      <c r="H42" s="6">
        <f t="shared" si="12"/>
        <v>16822161</v>
      </c>
      <c r="I42" s="6">
        <f t="shared" si="12"/>
        <v>20411333</v>
      </c>
      <c r="J42" s="6">
        <f t="shared" si="12"/>
        <v>175870518</v>
      </c>
      <c r="K42" s="6">
        <f t="shared" si="12"/>
        <v>69163036</v>
      </c>
      <c r="L42" s="6">
        <f t="shared" si="12"/>
        <v>37048803</v>
      </c>
      <c r="M42" s="6">
        <f t="shared" si="12"/>
        <v>20306761</v>
      </c>
      <c r="N42" s="6">
        <f t="shared" si="12"/>
        <v>22126454</v>
      </c>
      <c r="O42" s="6">
        <f t="shared" si="12"/>
        <v>219205314</v>
      </c>
      <c r="P42" s="6">
        <f t="shared" si="12"/>
        <v>21370809</v>
      </c>
      <c r="Q42" s="6">
        <f t="shared" si="12"/>
        <v>21447759</v>
      </c>
      <c r="R42" s="6">
        <f t="shared" si="12"/>
        <v>6244639</v>
      </c>
      <c r="S42" s="6">
        <f t="shared" si="12"/>
        <v>90528244</v>
      </c>
      <c r="T42" s="6">
        <f t="shared" si="12"/>
        <v>10994714</v>
      </c>
      <c r="U42" s="6">
        <f t="shared" si="12"/>
        <v>104762721</v>
      </c>
      <c r="V42" s="6">
        <f t="shared" si="12"/>
        <v>11468047</v>
      </c>
      <c r="W42" s="6">
        <f t="shared" si="12"/>
        <v>70440937</v>
      </c>
      <c r="X42" s="6">
        <f t="shared" si="12"/>
        <v>58083415</v>
      </c>
      <c r="Y42" s="6">
        <f t="shared" si="12"/>
        <v>84314799</v>
      </c>
      <c r="Z42" s="6">
        <f t="shared" si="12"/>
        <v>263504879</v>
      </c>
      <c r="AA42" s="6">
        <f t="shared" si="12"/>
        <v>885410202</v>
      </c>
      <c r="AB42" s="6">
        <f t="shared" si="12"/>
        <v>25626284</v>
      </c>
      <c r="AC42" s="6">
        <f t="shared" si="12"/>
        <v>333325</v>
      </c>
      <c r="AD42" s="6">
        <f t="shared" si="12"/>
        <v>6395185</v>
      </c>
      <c r="AE42" s="6">
        <f t="shared" si="12"/>
        <v>142506663</v>
      </c>
      <c r="AF42" s="6">
        <f t="shared" si="12"/>
        <v>261064012</v>
      </c>
      <c r="AG42" s="6">
        <f t="shared" si="12"/>
        <v>382570903</v>
      </c>
      <c r="AH42" s="6">
        <f t="shared" si="12"/>
        <v>33423469</v>
      </c>
      <c r="AI42" s="6">
        <f>+AI32+AI41</f>
        <v>41913671</v>
      </c>
      <c r="AJ42" s="6">
        <f t="shared" ref="AJ42" si="13">+AJ32+AJ41</f>
        <v>42575091</v>
      </c>
    </row>
    <row r="43" spans="1:36" ht="16.5" x14ac:dyDescent="0.25">
      <c r="A43" s="1" t="s">
        <v>78</v>
      </c>
      <c r="B43" s="5">
        <v>8661229</v>
      </c>
      <c r="C43" s="5">
        <v>3200000</v>
      </c>
      <c r="D43" s="5">
        <v>1500000</v>
      </c>
      <c r="E43" s="5">
        <v>3600000</v>
      </c>
      <c r="F43" s="5">
        <v>3556000</v>
      </c>
      <c r="G43" s="5">
        <v>400</v>
      </c>
      <c r="H43" s="5">
        <v>168000</v>
      </c>
      <c r="I43" s="5">
        <v>3274000</v>
      </c>
      <c r="J43" s="5">
        <v>7822350</v>
      </c>
      <c r="K43" s="5">
        <v>6284540</v>
      </c>
      <c r="L43" s="5">
        <v>3209261</v>
      </c>
      <c r="M43" s="5">
        <v>4957348</v>
      </c>
      <c r="N43" s="5">
        <v>1789403</v>
      </c>
      <c r="O43" s="5">
        <v>40000000</v>
      </c>
      <c r="P43" s="5">
        <v>1600000</v>
      </c>
      <c r="Q43" s="5">
        <v>10620341</v>
      </c>
      <c r="R43" s="5">
        <v>5000000</v>
      </c>
      <c r="S43" s="5">
        <v>3300000</v>
      </c>
      <c r="T43" s="5">
        <v>1981668</v>
      </c>
      <c r="U43" s="5">
        <v>1500000</v>
      </c>
      <c r="V43" s="5">
        <v>5460000</v>
      </c>
      <c r="W43" s="5">
        <v>2149830</v>
      </c>
      <c r="X43" s="5">
        <v>1956582</v>
      </c>
      <c r="Y43" s="5">
        <v>60000</v>
      </c>
      <c r="Z43" s="5">
        <v>58241001</v>
      </c>
      <c r="AA43" s="5">
        <v>6927454</v>
      </c>
      <c r="AB43" s="5">
        <v>297500</v>
      </c>
      <c r="AC43" s="5">
        <v>400000</v>
      </c>
      <c r="AD43" s="5">
        <v>500000</v>
      </c>
      <c r="AE43" s="5">
        <v>4088000</v>
      </c>
      <c r="AF43" s="5">
        <v>1400000</v>
      </c>
      <c r="AG43" s="5">
        <v>14687212</v>
      </c>
      <c r="AH43" s="5">
        <v>1367931</v>
      </c>
      <c r="AI43" s="5">
        <v>4655000</v>
      </c>
      <c r="AJ43" s="5">
        <v>100000</v>
      </c>
    </row>
    <row r="44" spans="1:36" ht="16.5" x14ac:dyDescent="0.25">
      <c r="A44" s="1" t="s">
        <v>79</v>
      </c>
      <c r="B44" s="5">
        <v>1683007</v>
      </c>
      <c r="C44" s="5">
        <v>17900000</v>
      </c>
      <c r="D44" s="5">
        <v>599244</v>
      </c>
      <c r="E44" s="5">
        <v>2957920</v>
      </c>
      <c r="F44" s="5"/>
      <c r="G44" s="5">
        <v>10479</v>
      </c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>
        <v>7376801</v>
      </c>
      <c r="U44" s="5">
        <v>60152500</v>
      </c>
      <c r="V44" s="5">
        <v>19011230</v>
      </c>
      <c r="W44" s="5">
        <v>11116376</v>
      </c>
      <c r="X44" s="5">
        <v>8112409</v>
      </c>
      <c r="Y44" s="5">
        <v>39122444</v>
      </c>
      <c r="Z44" s="5">
        <v>116498115</v>
      </c>
      <c r="AA44" s="5">
        <v>22282845</v>
      </c>
      <c r="AB44" s="5">
        <v>24127238</v>
      </c>
      <c r="AC44" s="5"/>
      <c r="AD44" s="5"/>
      <c r="AE44" s="5"/>
      <c r="AF44" s="5"/>
      <c r="AG44" s="5">
        <v>7147118</v>
      </c>
      <c r="AH44" s="5">
        <v>11411384</v>
      </c>
      <c r="AI44" s="5">
        <v>19495000</v>
      </c>
      <c r="AJ44" s="5">
        <v>21999999</v>
      </c>
    </row>
    <row r="45" spans="1:36" ht="16.5" x14ac:dyDescent="0.25">
      <c r="A45" s="1" t="s">
        <v>80</v>
      </c>
      <c r="B45" s="5"/>
      <c r="C45" s="5"/>
      <c r="D45" s="5"/>
      <c r="E45" s="5"/>
      <c r="F45" s="5"/>
      <c r="G45" s="5">
        <v>2347</v>
      </c>
      <c r="H45" s="5"/>
      <c r="I45" s="5"/>
      <c r="J45" s="5"/>
      <c r="K45" s="5"/>
      <c r="L45" s="5">
        <v>361539</v>
      </c>
      <c r="M45" s="5"/>
      <c r="N45" s="5"/>
      <c r="O45" s="5"/>
      <c r="P45" s="5"/>
      <c r="Q45" s="5">
        <v>1662161</v>
      </c>
      <c r="R45" s="5"/>
      <c r="S45" s="5"/>
      <c r="T45" s="5">
        <v>0</v>
      </c>
      <c r="U45" s="5"/>
      <c r="V45" s="5">
        <v>0</v>
      </c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>
        <v>0</v>
      </c>
    </row>
    <row r="46" spans="1:36" ht="16.5" x14ac:dyDescent="0.25">
      <c r="A46" s="1" t="s">
        <v>81</v>
      </c>
      <c r="B46" s="5"/>
      <c r="C46" s="5">
        <v>18537745</v>
      </c>
      <c r="D46" s="5"/>
      <c r="E46" s="5"/>
      <c r="F46" s="5">
        <v>698109</v>
      </c>
      <c r="G46" s="5"/>
      <c r="H46" s="5">
        <v>27538</v>
      </c>
      <c r="I46" s="5">
        <v>15720604</v>
      </c>
      <c r="J46" s="5"/>
      <c r="K46" s="5"/>
      <c r="L46" s="5"/>
      <c r="M46" s="5">
        <v>8463301</v>
      </c>
      <c r="N46" s="5"/>
      <c r="O46" s="5">
        <v>125716273</v>
      </c>
      <c r="P46" s="5"/>
      <c r="Q46" s="5"/>
      <c r="R46" s="5"/>
      <c r="S46" s="5"/>
      <c r="T46" s="5">
        <v>0</v>
      </c>
      <c r="U46" s="5">
        <v>4682313</v>
      </c>
      <c r="V46" s="5">
        <v>3349567</v>
      </c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>
        <v>0</v>
      </c>
    </row>
    <row r="47" spans="1:36" ht="16.5" x14ac:dyDescent="0.25">
      <c r="A47" s="1" t="s">
        <v>82</v>
      </c>
      <c r="B47" s="5">
        <v>2111803</v>
      </c>
      <c r="C47" s="5">
        <v>1474551</v>
      </c>
      <c r="D47" s="5"/>
      <c r="E47" s="5">
        <v>583497</v>
      </c>
      <c r="F47" s="5">
        <v>339837</v>
      </c>
      <c r="G47" s="5">
        <v>68068</v>
      </c>
      <c r="H47" s="5">
        <v>142432</v>
      </c>
      <c r="I47" s="5">
        <v>67584</v>
      </c>
      <c r="J47" s="5">
        <v>3105723</v>
      </c>
      <c r="K47" s="5">
        <v>1784479</v>
      </c>
      <c r="L47" s="5">
        <v>897989</v>
      </c>
      <c r="M47" s="5">
        <v>1590346</v>
      </c>
      <c r="N47" s="5">
        <v>948339</v>
      </c>
      <c r="O47" s="5">
        <v>126379210</v>
      </c>
      <c r="P47" s="5">
        <v>1514983</v>
      </c>
      <c r="Q47" s="5">
        <v>466460</v>
      </c>
      <c r="R47" s="5">
        <v>525510</v>
      </c>
      <c r="S47" s="5"/>
      <c r="T47" s="5">
        <v>135315</v>
      </c>
      <c r="U47" s="5"/>
      <c r="V47" s="5">
        <v>4473319</v>
      </c>
      <c r="W47" s="5"/>
      <c r="X47" s="5"/>
      <c r="Y47" s="5"/>
      <c r="Z47" s="5">
        <v>71714</v>
      </c>
      <c r="AA47" s="5"/>
      <c r="AB47" s="5"/>
      <c r="AC47" s="5">
        <v>29339</v>
      </c>
      <c r="AD47" s="5">
        <v>168334</v>
      </c>
      <c r="AE47" s="5"/>
      <c r="AF47" s="5">
        <v>23765946</v>
      </c>
      <c r="AG47" s="5"/>
      <c r="AH47" s="5"/>
      <c r="AI47" s="5">
        <v>996920</v>
      </c>
      <c r="AJ47" s="5">
        <v>0</v>
      </c>
    </row>
    <row r="48" spans="1:36" ht="16.5" x14ac:dyDescent="0.25">
      <c r="A48" s="1" t="s">
        <v>83</v>
      </c>
      <c r="B48" s="5">
        <v>1661793</v>
      </c>
      <c r="C48" s="5">
        <v>66805805</v>
      </c>
      <c r="D48" s="5">
        <v>-798157</v>
      </c>
      <c r="E48" s="5">
        <v>-7013964</v>
      </c>
      <c r="F48" s="5">
        <v>1981246</v>
      </c>
      <c r="G48" s="5">
        <v>2611</v>
      </c>
      <c r="H48" s="5">
        <v>2271917</v>
      </c>
      <c r="I48" s="5">
        <v>-3015209</v>
      </c>
      <c r="J48" s="5">
        <v>154167374</v>
      </c>
      <c r="K48" s="5">
        <v>-19612976</v>
      </c>
      <c r="L48" s="5">
        <v>6492418</v>
      </c>
      <c r="M48" s="5">
        <v>2241214</v>
      </c>
      <c r="N48" s="5">
        <v>5699144</v>
      </c>
      <c r="O48" s="5">
        <v>8140550</v>
      </c>
      <c r="P48" s="5">
        <v>-5675891</v>
      </c>
      <c r="Q48" s="5">
        <v>22815585</v>
      </c>
      <c r="R48" s="5">
        <v>2585609</v>
      </c>
      <c r="S48" s="5">
        <v>35955580</v>
      </c>
      <c r="T48" s="5">
        <v>-5537754</v>
      </c>
      <c r="U48" s="5">
        <v>-58748259</v>
      </c>
      <c r="V48" s="5">
        <v>-18014068</v>
      </c>
      <c r="W48" s="5">
        <v>12244453</v>
      </c>
      <c r="X48" s="5">
        <v>5206019</v>
      </c>
      <c r="Y48" s="5">
        <v>53769703</v>
      </c>
      <c r="Z48" s="5">
        <v>-91081319</v>
      </c>
      <c r="AA48" s="5">
        <v>51473206</v>
      </c>
      <c r="AB48" s="5">
        <v>-22528913</v>
      </c>
      <c r="AC48" s="5">
        <v>106140</v>
      </c>
      <c r="AD48" s="5">
        <v>763893</v>
      </c>
      <c r="AE48" s="5">
        <v>208550659</v>
      </c>
      <c r="AF48" s="5">
        <v>63431558</v>
      </c>
      <c r="AG48" s="5">
        <v>-88409148</v>
      </c>
      <c r="AH48" s="5">
        <v>-3704753</v>
      </c>
      <c r="AI48" s="5">
        <v>-14863462</v>
      </c>
      <c r="AJ48" s="5">
        <v>-20956856</v>
      </c>
    </row>
    <row r="49" spans="1:36" ht="16.5" x14ac:dyDescent="0.25">
      <c r="A49" s="7" t="s">
        <v>84</v>
      </c>
      <c r="B49" s="6">
        <f>SUM(B43:B48)</f>
        <v>14117832</v>
      </c>
      <c r="C49" s="6">
        <f t="shared" ref="C49:AH49" si="14">SUM(C43:C48)</f>
        <v>107918101</v>
      </c>
      <c r="D49" s="6">
        <f t="shared" si="14"/>
        <v>1301087</v>
      </c>
      <c r="E49" s="6">
        <f t="shared" si="14"/>
        <v>127453</v>
      </c>
      <c r="F49" s="6">
        <f t="shared" si="14"/>
        <v>6575192</v>
      </c>
      <c r="G49" s="6">
        <f t="shared" si="14"/>
        <v>83905</v>
      </c>
      <c r="H49" s="6">
        <f t="shared" si="14"/>
        <v>2609887</v>
      </c>
      <c r="I49" s="6">
        <f t="shared" si="14"/>
        <v>16046979</v>
      </c>
      <c r="J49" s="6">
        <f t="shared" si="14"/>
        <v>165095447</v>
      </c>
      <c r="K49" s="6">
        <f t="shared" si="14"/>
        <v>-11543957</v>
      </c>
      <c r="L49" s="6">
        <f t="shared" si="14"/>
        <v>10961207</v>
      </c>
      <c r="M49" s="6">
        <f t="shared" si="14"/>
        <v>17252209</v>
      </c>
      <c r="N49" s="6">
        <f t="shared" si="14"/>
        <v>8436886</v>
      </c>
      <c r="O49" s="6">
        <f t="shared" si="14"/>
        <v>300236033</v>
      </c>
      <c r="P49" s="6">
        <f t="shared" si="14"/>
        <v>-2560908</v>
      </c>
      <c r="Q49" s="6">
        <f t="shared" si="14"/>
        <v>35564547</v>
      </c>
      <c r="R49" s="6">
        <f t="shared" si="14"/>
        <v>8111119</v>
      </c>
      <c r="S49" s="6">
        <f t="shared" si="14"/>
        <v>39255580</v>
      </c>
      <c r="T49" s="6">
        <f t="shared" si="14"/>
        <v>3956030</v>
      </c>
      <c r="U49" s="6">
        <f t="shared" si="14"/>
        <v>7586554</v>
      </c>
      <c r="V49" s="6">
        <f t="shared" si="14"/>
        <v>14280048</v>
      </c>
      <c r="W49" s="6">
        <f t="shared" si="14"/>
        <v>25510659</v>
      </c>
      <c r="X49" s="6">
        <f t="shared" si="14"/>
        <v>15275010</v>
      </c>
      <c r="Y49" s="6">
        <f t="shared" si="14"/>
        <v>92952147</v>
      </c>
      <c r="Z49" s="6">
        <f t="shared" si="14"/>
        <v>83729511</v>
      </c>
      <c r="AA49" s="6">
        <f t="shared" si="14"/>
        <v>80683505</v>
      </c>
      <c r="AB49" s="6">
        <f t="shared" si="14"/>
        <v>1895825</v>
      </c>
      <c r="AC49" s="6">
        <f t="shared" si="14"/>
        <v>535479</v>
      </c>
      <c r="AD49" s="6">
        <f t="shared" si="14"/>
        <v>1432227</v>
      </c>
      <c r="AE49" s="6">
        <f t="shared" si="14"/>
        <v>212638659</v>
      </c>
      <c r="AF49" s="6">
        <f t="shared" si="14"/>
        <v>88597504</v>
      </c>
      <c r="AG49" s="6">
        <f t="shared" si="14"/>
        <v>-66574818</v>
      </c>
      <c r="AH49" s="6">
        <f t="shared" si="14"/>
        <v>9074562</v>
      </c>
      <c r="AI49" s="6">
        <f>SUM(AI43:AI48)</f>
        <v>10283458</v>
      </c>
      <c r="AJ49" s="6">
        <f t="shared" ref="AJ49" si="15">SUM(AJ43:AJ48)</f>
        <v>1143143</v>
      </c>
    </row>
    <row r="50" spans="1:36" ht="16.5" x14ac:dyDescent="0.25">
      <c r="A50" s="7" t="s">
        <v>85</v>
      </c>
      <c r="B50" s="6">
        <f>+B42+B49</f>
        <v>30971984</v>
      </c>
      <c r="C50" s="6">
        <f t="shared" ref="C50:AJ50" si="16">+C42+C49</f>
        <v>343506133</v>
      </c>
      <c r="D50" s="6">
        <f t="shared" si="16"/>
        <v>13207051</v>
      </c>
      <c r="E50" s="6">
        <f t="shared" si="16"/>
        <v>328621</v>
      </c>
      <c r="F50" s="6">
        <f t="shared" si="16"/>
        <v>26040998</v>
      </c>
      <c r="G50" s="6">
        <f t="shared" si="16"/>
        <v>189318</v>
      </c>
      <c r="H50" s="6">
        <f t="shared" si="16"/>
        <v>19432048</v>
      </c>
      <c r="I50" s="6">
        <f t="shared" si="16"/>
        <v>36458312</v>
      </c>
      <c r="J50" s="6">
        <f t="shared" si="16"/>
        <v>340965965</v>
      </c>
      <c r="K50" s="6">
        <f t="shared" si="16"/>
        <v>57619079</v>
      </c>
      <c r="L50" s="6">
        <f t="shared" si="16"/>
        <v>48010010</v>
      </c>
      <c r="M50" s="6">
        <f t="shared" si="16"/>
        <v>37558970</v>
      </c>
      <c r="N50" s="6">
        <f t="shared" si="16"/>
        <v>30563340</v>
      </c>
      <c r="O50" s="6">
        <f t="shared" si="16"/>
        <v>519441347</v>
      </c>
      <c r="P50" s="6">
        <f t="shared" si="16"/>
        <v>18809901</v>
      </c>
      <c r="Q50" s="6">
        <f t="shared" si="16"/>
        <v>57012306</v>
      </c>
      <c r="R50" s="6">
        <f t="shared" si="16"/>
        <v>14355758</v>
      </c>
      <c r="S50" s="6">
        <f t="shared" si="16"/>
        <v>129783824</v>
      </c>
      <c r="T50" s="6">
        <f t="shared" si="16"/>
        <v>14950744</v>
      </c>
      <c r="U50" s="6">
        <f t="shared" si="16"/>
        <v>112349275</v>
      </c>
      <c r="V50" s="6">
        <f t="shared" si="16"/>
        <v>25748095</v>
      </c>
      <c r="W50" s="6">
        <f t="shared" si="16"/>
        <v>95951596</v>
      </c>
      <c r="X50" s="6">
        <f t="shared" si="16"/>
        <v>73358425</v>
      </c>
      <c r="Y50" s="6">
        <f t="shared" si="16"/>
        <v>177266946</v>
      </c>
      <c r="Z50" s="6">
        <f t="shared" si="16"/>
        <v>347234390</v>
      </c>
      <c r="AA50" s="6">
        <f t="shared" si="16"/>
        <v>966093707</v>
      </c>
      <c r="AB50" s="6">
        <f t="shared" si="16"/>
        <v>27522109</v>
      </c>
      <c r="AC50" s="6">
        <f t="shared" si="16"/>
        <v>868804</v>
      </c>
      <c r="AD50" s="6">
        <f t="shared" si="16"/>
        <v>7827412</v>
      </c>
      <c r="AE50" s="6">
        <f t="shared" si="16"/>
        <v>355145322</v>
      </c>
      <c r="AF50" s="6">
        <f t="shared" si="16"/>
        <v>349661516</v>
      </c>
      <c r="AG50" s="6">
        <f t="shared" si="16"/>
        <v>315996085</v>
      </c>
      <c r="AH50" s="6">
        <f t="shared" si="16"/>
        <v>42498031</v>
      </c>
      <c r="AI50" s="6">
        <f t="shared" si="16"/>
        <v>52197129</v>
      </c>
      <c r="AJ50" s="6">
        <f t="shared" si="16"/>
        <v>43718234</v>
      </c>
    </row>
    <row r="52" spans="1:36" ht="16.5" x14ac:dyDescent="0.25">
      <c r="B52" s="4" t="s">
        <v>1</v>
      </c>
      <c r="C52" s="4" t="s">
        <v>2</v>
      </c>
      <c r="D52" s="4" t="s">
        <v>3</v>
      </c>
      <c r="E52" s="4" t="s">
        <v>4</v>
      </c>
      <c r="F52" s="4" t="s">
        <v>5</v>
      </c>
      <c r="G52" s="4" t="s">
        <v>6</v>
      </c>
      <c r="H52" s="4" t="s">
        <v>7</v>
      </c>
      <c r="I52" s="4" t="s">
        <v>8</v>
      </c>
      <c r="J52" s="4" t="s">
        <v>9</v>
      </c>
      <c r="K52" s="4" t="s">
        <v>10</v>
      </c>
      <c r="L52" s="4" t="s">
        <v>11</v>
      </c>
      <c r="M52" s="4" t="s">
        <v>12</v>
      </c>
      <c r="N52" s="4" t="s">
        <v>13</v>
      </c>
      <c r="O52" s="4" t="s">
        <v>14</v>
      </c>
      <c r="P52" s="4" t="s">
        <v>15</v>
      </c>
      <c r="Q52" s="4" t="s">
        <v>16</v>
      </c>
      <c r="R52" s="4" t="s">
        <v>17</v>
      </c>
      <c r="S52" s="4" t="s">
        <v>18</v>
      </c>
      <c r="T52" s="4" t="s">
        <v>19</v>
      </c>
      <c r="U52" s="4" t="s">
        <v>20</v>
      </c>
      <c r="V52" s="4" t="s">
        <v>21</v>
      </c>
      <c r="W52" s="4" t="s">
        <v>22</v>
      </c>
      <c r="X52" s="4" t="s">
        <v>23</v>
      </c>
      <c r="Y52" s="4" t="s">
        <v>24</v>
      </c>
      <c r="Z52" s="4" t="s">
        <v>25</v>
      </c>
      <c r="AA52" s="4" t="s">
        <v>26</v>
      </c>
      <c r="AB52" s="4" t="s">
        <v>27</v>
      </c>
      <c r="AC52" s="4" t="s">
        <v>28</v>
      </c>
      <c r="AD52" s="4" t="s">
        <v>29</v>
      </c>
      <c r="AE52" s="4" t="s">
        <v>30</v>
      </c>
      <c r="AF52" s="4" t="s">
        <v>31</v>
      </c>
      <c r="AG52" s="4" t="s">
        <v>32</v>
      </c>
      <c r="AH52" s="4" t="s">
        <v>33</v>
      </c>
      <c r="AI52" s="4" t="s">
        <v>34</v>
      </c>
      <c r="AJ52" s="4" t="s">
        <v>35</v>
      </c>
    </row>
    <row r="53" spans="1:36" ht="16.5" x14ac:dyDescent="0.25">
      <c r="A53" s="8" t="s">
        <v>155</v>
      </c>
      <c r="B53" s="5">
        <f>+B24</f>
        <v>30971984</v>
      </c>
      <c r="C53" s="5">
        <f t="shared" ref="C53:AJ53" si="17">+C24</f>
        <v>343506133</v>
      </c>
      <c r="D53" s="5">
        <f t="shared" si="17"/>
        <v>13207051</v>
      </c>
      <c r="E53" s="5">
        <f t="shared" si="17"/>
        <v>328621</v>
      </c>
      <c r="F53" s="5">
        <f t="shared" si="17"/>
        <v>26040998</v>
      </c>
      <c r="G53" s="5">
        <f t="shared" si="17"/>
        <v>189318</v>
      </c>
      <c r="H53" s="5">
        <f t="shared" si="17"/>
        <v>19432048</v>
      </c>
      <c r="I53" s="5">
        <f t="shared" si="17"/>
        <v>36458312</v>
      </c>
      <c r="J53" s="5">
        <f t="shared" si="17"/>
        <v>340965965</v>
      </c>
      <c r="K53" s="5">
        <f t="shared" si="17"/>
        <v>57619079</v>
      </c>
      <c r="L53" s="5">
        <f t="shared" si="17"/>
        <v>48010010</v>
      </c>
      <c r="M53" s="5">
        <f t="shared" si="17"/>
        <v>37558970</v>
      </c>
      <c r="N53" s="5">
        <f t="shared" si="17"/>
        <v>30563340</v>
      </c>
      <c r="O53" s="5">
        <f t="shared" si="17"/>
        <v>519441347</v>
      </c>
      <c r="P53" s="5">
        <f t="shared" si="17"/>
        <v>18809901</v>
      </c>
      <c r="Q53" s="5">
        <f t="shared" si="17"/>
        <v>57012306</v>
      </c>
      <c r="R53" s="5">
        <f t="shared" si="17"/>
        <v>14355758</v>
      </c>
      <c r="S53" s="5">
        <f t="shared" si="17"/>
        <v>129783824</v>
      </c>
      <c r="T53" s="5">
        <f t="shared" si="17"/>
        <v>14950744</v>
      </c>
      <c r="U53" s="5">
        <f t="shared" si="17"/>
        <v>112349275</v>
      </c>
      <c r="V53" s="5">
        <f t="shared" si="17"/>
        <v>25748095</v>
      </c>
      <c r="W53" s="5">
        <f t="shared" si="17"/>
        <v>95951596</v>
      </c>
      <c r="X53" s="5">
        <f t="shared" si="17"/>
        <v>73358425</v>
      </c>
      <c r="Y53" s="5">
        <f t="shared" si="17"/>
        <v>177266946</v>
      </c>
      <c r="Z53" s="5">
        <f t="shared" si="17"/>
        <v>347234390</v>
      </c>
      <c r="AA53" s="5">
        <f t="shared" si="17"/>
        <v>966093707</v>
      </c>
      <c r="AB53" s="5">
        <f t="shared" si="17"/>
        <v>27522109</v>
      </c>
      <c r="AC53" s="5">
        <f t="shared" si="17"/>
        <v>868804</v>
      </c>
      <c r="AD53" s="5">
        <f t="shared" si="17"/>
        <v>7827412</v>
      </c>
      <c r="AE53" s="5">
        <f t="shared" si="17"/>
        <v>355145322</v>
      </c>
      <c r="AF53" s="5">
        <f t="shared" si="17"/>
        <v>349661516</v>
      </c>
      <c r="AG53" s="5">
        <f t="shared" si="17"/>
        <v>315996085</v>
      </c>
      <c r="AH53" s="5">
        <f t="shared" si="17"/>
        <v>42498031</v>
      </c>
      <c r="AI53" s="5">
        <f t="shared" si="17"/>
        <v>52197129</v>
      </c>
      <c r="AJ53" s="5">
        <f t="shared" si="17"/>
        <v>43718234</v>
      </c>
    </row>
    <row r="54" spans="1:36" ht="16.5" x14ac:dyDescent="0.25">
      <c r="A54" s="8" t="s">
        <v>156</v>
      </c>
      <c r="B54" s="5">
        <f>+B42</f>
        <v>16854152</v>
      </c>
      <c r="C54" s="5">
        <f t="shared" ref="C54:AJ54" si="18">+C42</f>
        <v>235588032</v>
      </c>
      <c r="D54" s="5">
        <f t="shared" si="18"/>
        <v>11905964</v>
      </c>
      <c r="E54" s="5">
        <f t="shared" si="18"/>
        <v>201168</v>
      </c>
      <c r="F54" s="5">
        <f t="shared" si="18"/>
        <v>19465806</v>
      </c>
      <c r="G54" s="5">
        <f t="shared" si="18"/>
        <v>105413</v>
      </c>
      <c r="H54" s="5">
        <f t="shared" si="18"/>
        <v>16822161</v>
      </c>
      <c r="I54" s="5">
        <f t="shared" si="18"/>
        <v>20411333</v>
      </c>
      <c r="J54" s="5">
        <f t="shared" si="18"/>
        <v>175870518</v>
      </c>
      <c r="K54" s="5">
        <f t="shared" si="18"/>
        <v>69163036</v>
      </c>
      <c r="L54" s="5">
        <f t="shared" si="18"/>
        <v>37048803</v>
      </c>
      <c r="M54" s="5">
        <f t="shared" si="18"/>
        <v>20306761</v>
      </c>
      <c r="N54" s="5">
        <f t="shared" si="18"/>
        <v>22126454</v>
      </c>
      <c r="O54" s="5">
        <f t="shared" si="18"/>
        <v>219205314</v>
      </c>
      <c r="P54" s="5">
        <f t="shared" si="18"/>
        <v>21370809</v>
      </c>
      <c r="Q54" s="5">
        <f t="shared" si="18"/>
        <v>21447759</v>
      </c>
      <c r="R54" s="5">
        <f t="shared" si="18"/>
        <v>6244639</v>
      </c>
      <c r="S54" s="5">
        <f t="shared" si="18"/>
        <v>90528244</v>
      </c>
      <c r="T54" s="5">
        <f t="shared" si="18"/>
        <v>10994714</v>
      </c>
      <c r="U54" s="5">
        <f t="shared" si="18"/>
        <v>104762721</v>
      </c>
      <c r="V54" s="5">
        <f t="shared" si="18"/>
        <v>11468047</v>
      </c>
      <c r="W54" s="5">
        <f t="shared" si="18"/>
        <v>70440937</v>
      </c>
      <c r="X54" s="5">
        <f t="shared" si="18"/>
        <v>58083415</v>
      </c>
      <c r="Y54" s="5">
        <f t="shared" si="18"/>
        <v>84314799</v>
      </c>
      <c r="Z54" s="5">
        <f t="shared" si="18"/>
        <v>263504879</v>
      </c>
      <c r="AA54" s="5">
        <f t="shared" si="18"/>
        <v>885410202</v>
      </c>
      <c r="AB54" s="5">
        <f t="shared" si="18"/>
        <v>25626284</v>
      </c>
      <c r="AC54" s="5">
        <f t="shared" si="18"/>
        <v>333325</v>
      </c>
      <c r="AD54" s="5">
        <f t="shared" si="18"/>
        <v>6395185</v>
      </c>
      <c r="AE54" s="5">
        <f t="shared" si="18"/>
        <v>142506663</v>
      </c>
      <c r="AF54" s="5">
        <f t="shared" si="18"/>
        <v>261064012</v>
      </c>
      <c r="AG54" s="5">
        <f t="shared" si="18"/>
        <v>382570903</v>
      </c>
      <c r="AH54" s="5">
        <f t="shared" si="18"/>
        <v>33423469</v>
      </c>
      <c r="AI54" s="5">
        <f t="shared" si="18"/>
        <v>41913671</v>
      </c>
      <c r="AJ54" s="5">
        <f t="shared" si="18"/>
        <v>42575091</v>
      </c>
    </row>
    <row r="55" spans="1:36" ht="16.5" x14ac:dyDescent="0.25">
      <c r="A55" s="8" t="s">
        <v>157</v>
      </c>
      <c r="B55" s="5">
        <f>+B49</f>
        <v>14117832</v>
      </c>
      <c r="C55" s="5">
        <f t="shared" ref="C55:AJ55" si="19">+C49</f>
        <v>107918101</v>
      </c>
      <c r="D55" s="5">
        <f t="shared" si="19"/>
        <v>1301087</v>
      </c>
      <c r="E55" s="5">
        <f t="shared" si="19"/>
        <v>127453</v>
      </c>
      <c r="F55" s="5">
        <f t="shared" si="19"/>
        <v>6575192</v>
      </c>
      <c r="G55" s="5">
        <f t="shared" si="19"/>
        <v>83905</v>
      </c>
      <c r="H55" s="5">
        <f t="shared" si="19"/>
        <v>2609887</v>
      </c>
      <c r="I55" s="5">
        <f t="shared" si="19"/>
        <v>16046979</v>
      </c>
      <c r="J55" s="5">
        <f t="shared" si="19"/>
        <v>165095447</v>
      </c>
      <c r="K55" s="5">
        <f t="shared" si="19"/>
        <v>-11543957</v>
      </c>
      <c r="L55" s="5">
        <f t="shared" si="19"/>
        <v>10961207</v>
      </c>
      <c r="M55" s="5">
        <f t="shared" si="19"/>
        <v>17252209</v>
      </c>
      <c r="N55" s="5">
        <f t="shared" si="19"/>
        <v>8436886</v>
      </c>
      <c r="O55" s="5">
        <f t="shared" si="19"/>
        <v>300236033</v>
      </c>
      <c r="P55" s="5">
        <f t="shared" si="19"/>
        <v>-2560908</v>
      </c>
      <c r="Q55" s="5">
        <f t="shared" si="19"/>
        <v>35564547</v>
      </c>
      <c r="R55" s="5">
        <f t="shared" si="19"/>
        <v>8111119</v>
      </c>
      <c r="S55" s="5">
        <f t="shared" si="19"/>
        <v>39255580</v>
      </c>
      <c r="T55" s="5">
        <f t="shared" si="19"/>
        <v>3956030</v>
      </c>
      <c r="U55" s="5">
        <f t="shared" si="19"/>
        <v>7586554</v>
      </c>
      <c r="V55" s="5">
        <f t="shared" si="19"/>
        <v>14280048</v>
      </c>
      <c r="W55" s="5">
        <f t="shared" si="19"/>
        <v>25510659</v>
      </c>
      <c r="X55" s="5">
        <f t="shared" si="19"/>
        <v>15275010</v>
      </c>
      <c r="Y55" s="5">
        <f t="shared" si="19"/>
        <v>92952147</v>
      </c>
      <c r="Z55" s="5">
        <f t="shared" si="19"/>
        <v>83729511</v>
      </c>
      <c r="AA55" s="5">
        <f t="shared" si="19"/>
        <v>80683505</v>
      </c>
      <c r="AB55" s="5">
        <f t="shared" si="19"/>
        <v>1895825</v>
      </c>
      <c r="AC55" s="5">
        <f t="shared" si="19"/>
        <v>535479</v>
      </c>
      <c r="AD55" s="5">
        <f t="shared" si="19"/>
        <v>1432227</v>
      </c>
      <c r="AE55" s="5">
        <f t="shared" si="19"/>
        <v>212638659</v>
      </c>
      <c r="AF55" s="5">
        <f t="shared" si="19"/>
        <v>88597504</v>
      </c>
      <c r="AG55" s="5">
        <f t="shared" si="19"/>
        <v>-66574818</v>
      </c>
      <c r="AH55" s="5">
        <f t="shared" si="19"/>
        <v>9074562</v>
      </c>
      <c r="AI55" s="5">
        <f t="shared" si="19"/>
        <v>10283458</v>
      </c>
      <c r="AJ55" s="5">
        <f t="shared" si="19"/>
        <v>1143143</v>
      </c>
    </row>
    <row r="57" spans="1:36" ht="16.5" x14ac:dyDescent="0.25">
      <c r="A57" s="8" t="s">
        <v>158</v>
      </c>
      <c r="B57" s="5">
        <f>SUM(B53:AJ53)</f>
        <v>4732642785</v>
      </c>
    </row>
    <row r="58" spans="1:36" ht="16.5" x14ac:dyDescent="0.25">
      <c r="A58" s="8" t="s">
        <v>159</v>
      </c>
      <c r="B58" s="5">
        <f t="shared" ref="B58:B59" si="20">SUM(B54:AJ54)</f>
        <v>3430054683</v>
      </c>
    </row>
    <row r="59" spans="1:36" ht="16.5" x14ac:dyDescent="0.25">
      <c r="A59" s="8" t="s">
        <v>157</v>
      </c>
      <c r="B59" s="5">
        <f t="shared" si="20"/>
        <v>1302588102</v>
      </c>
    </row>
    <row r="60" spans="1:36" ht="16.5" x14ac:dyDescent="0.25">
      <c r="A60" s="8"/>
      <c r="B60" s="8"/>
    </row>
    <row r="61" spans="1:36" ht="16.5" x14ac:dyDescent="0.25">
      <c r="A61" s="8"/>
      <c r="B61" s="8"/>
    </row>
    <row r="62" spans="1:36" ht="16.5" x14ac:dyDescent="0.25">
      <c r="A62" s="8"/>
      <c r="B62" s="8"/>
    </row>
    <row r="63" spans="1:36" ht="16.5" x14ac:dyDescent="0.25">
      <c r="A63" s="8"/>
      <c r="B63" s="8"/>
    </row>
    <row r="64" spans="1:36" ht="16.5" x14ac:dyDescent="0.25">
      <c r="A64" s="8"/>
      <c r="B64" s="8"/>
    </row>
    <row r="65" spans="1:36" ht="16.5" x14ac:dyDescent="0.25">
      <c r="A65" s="8"/>
      <c r="B65" s="8"/>
    </row>
    <row r="66" spans="1:36" ht="16.5" x14ac:dyDescent="0.25">
      <c r="A66" s="8"/>
      <c r="B66" s="8"/>
    </row>
    <row r="67" spans="1:36" ht="16.5" x14ac:dyDescent="0.25">
      <c r="A67" s="8"/>
      <c r="B67" s="8"/>
    </row>
    <row r="68" spans="1:36" ht="16.5" x14ac:dyDescent="0.25">
      <c r="A68" s="8"/>
      <c r="B68" s="8"/>
    </row>
    <row r="69" spans="1:36" ht="16.5" x14ac:dyDescent="0.25">
      <c r="B69" s="4" t="s">
        <v>1</v>
      </c>
      <c r="C69" s="4" t="s">
        <v>2</v>
      </c>
      <c r="D69" s="4" t="s">
        <v>3</v>
      </c>
      <c r="E69" s="4" t="s">
        <v>4</v>
      </c>
      <c r="F69" s="4" t="s">
        <v>5</v>
      </c>
      <c r="G69" s="4" t="s">
        <v>6</v>
      </c>
      <c r="H69" s="4" t="s">
        <v>7</v>
      </c>
      <c r="I69" s="4" t="s">
        <v>8</v>
      </c>
      <c r="J69" s="4" t="s">
        <v>9</v>
      </c>
      <c r="K69" s="4" t="s">
        <v>10</v>
      </c>
      <c r="L69" s="4" t="s">
        <v>11</v>
      </c>
      <c r="M69" s="4" t="s">
        <v>12</v>
      </c>
      <c r="N69" s="4" t="s">
        <v>13</v>
      </c>
      <c r="O69" s="4" t="s">
        <v>14</v>
      </c>
      <c r="P69" s="4" t="s">
        <v>15</v>
      </c>
      <c r="Q69" s="4" t="s">
        <v>16</v>
      </c>
      <c r="R69" s="4" t="s">
        <v>17</v>
      </c>
      <c r="S69" s="4" t="s">
        <v>18</v>
      </c>
      <c r="T69" s="4" t="s">
        <v>19</v>
      </c>
      <c r="U69" s="4" t="s">
        <v>20</v>
      </c>
      <c r="V69" s="4" t="s">
        <v>21</v>
      </c>
      <c r="W69" s="4" t="s">
        <v>22</v>
      </c>
      <c r="X69" s="4" t="s">
        <v>23</v>
      </c>
      <c r="Y69" s="4" t="s">
        <v>24</v>
      </c>
      <c r="Z69" s="4" t="s">
        <v>25</v>
      </c>
      <c r="AA69" s="4" t="s">
        <v>26</v>
      </c>
      <c r="AB69" s="4" t="s">
        <v>27</v>
      </c>
      <c r="AC69" s="4" t="s">
        <v>28</v>
      </c>
      <c r="AD69" s="4" t="s">
        <v>29</v>
      </c>
      <c r="AE69" s="4" t="s">
        <v>30</v>
      </c>
      <c r="AF69" s="4" t="s">
        <v>31</v>
      </c>
      <c r="AG69" s="4" t="s">
        <v>32</v>
      </c>
      <c r="AH69" s="4" t="s">
        <v>33</v>
      </c>
      <c r="AI69" s="4" t="s">
        <v>34</v>
      </c>
      <c r="AJ69" s="4" t="s">
        <v>35</v>
      </c>
    </row>
    <row r="70" spans="1:36" ht="16.5" x14ac:dyDescent="0.25">
      <c r="A70" s="7" t="s">
        <v>47</v>
      </c>
      <c r="B70" s="5">
        <f>+B12</f>
        <v>25417831</v>
      </c>
      <c r="C70" s="5">
        <f t="shared" ref="C70:AJ70" si="21">+C12</f>
        <v>207301488</v>
      </c>
      <c r="D70" s="5">
        <f t="shared" si="21"/>
        <v>8633097</v>
      </c>
      <c r="E70" s="5">
        <f t="shared" si="21"/>
        <v>172012</v>
      </c>
      <c r="F70" s="5">
        <f t="shared" si="21"/>
        <v>19974189</v>
      </c>
      <c r="G70" s="5">
        <f t="shared" si="21"/>
        <v>117430</v>
      </c>
      <c r="H70" s="5">
        <f t="shared" si="21"/>
        <v>10672526</v>
      </c>
      <c r="I70" s="5">
        <f t="shared" si="21"/>
        <v>4132343</v>
      </c>
      <c r="J70" s="5">
        <f t="shared" si="21"/>
        <v>296717640</v>
      </c>
      <c r="K70" s="5">
        <f t="shared" si="21"/>
        <v>49130615</v>
      </c>
      <c r="L70" s="5">
        <f t="shared" si="21"/>
        <v>30739932</v>
      </c>
      <c r="M70" s="5">
        <f t="shared" si="21"/>
        <v>20230097</v>
      </c>
      <c r="N70" s="5">
        <f t="shared" si="21"/>
        <v>20649066</v>
      </c>
      <c r="O70" s="5">
        <f t="shared" si="21"/>
        <v>243260506</v>
      </c>
      <c r="P70" s="5">
        <f t="shared" si="21"/>
        <v>17438789</v>
      </c>
      <c r="Q70" s="5">
        <f t="shared" si="21"/>
        <v>55730690</v>
      </c>
      <c r="R70" s="5">
        <f t="shared" si="21"/>
        <v>10365928</v>
      </c>
      <c r="S70" s="5">
        <f t="shared" si="21"/>
        <v>68442605</v>
      </c>
      <c r="T70" s="5">
        <f t="shared" si="21"/>
        <v>9883484</v>
      </c>
      <c r="U70" s="5">
        <f t="shared" si="21"/>
        <v>84659110</v>
      </c>
      <c r="V70" s="5">
        <f t="shared" si="21"/>
        <v>861360</v>
      </c>
      <c r="W70" s="5">
        <f t="shared" si="21"/>
        <v>76158183</v>
      </c>
      <c r="X70" s="5">
        <f t="shared" si="21"/>
        <v>68977974</v>
      </c>
      <c r="Y70" s="5">
        <f t="shared" si="21"/>
        <v>166992240</v>
      </c>
      <c r="Z70" s="5">
        <f t="shared" si="21"/>
        <v>243210925</v>
      </c>
      <c r="AA70" s="5">
        <f t="shared" si="21"/>
        <v>955560383</v>
      </c>
      <c r="AB70" s="5">
        <f t="shared" si="21"/>
        <v>26825703</v>
      </c>
      <c r="AC70" s="5">
        <f t="shared" si="21"/>
        <v>852051</v>
      </c>
      <c r="AD70" s="5">
        <f t="shared" si="21"/>
        <v>7653593</v>
      </c>
      <c r="AE70" s="5">
        <f t="shared" si="21"/>
        <v>336999461</v>
      </c>
      <c r="AF70" s="5">
        <f t="shared" si="21"/>
        <v>306667064</v>
      </c>
      <c r="AG70" s="5">
        <f t="shared" si="21"/>
        <v>181191838</v>
      </c>
      <c r="AH70" s="5">
        <f t="shared" si="21"/>
        <v>39249249</v>
      </c>
      <c r="AI70" s="5">
        <f t="shared" si="21"/>
        <v>35151610</v>
      </c>
      <c r="AJ70" s="5">
        <f t="shared" si="21"/>
        <v>43454352</v>
      </c>
    </row>
    <row r="71" spans="1:36" ht="16.5" x14ac:dyDescent="0.25">
      <c r="A71" s="8" t="s">
        <v>160</v>
      </c>
      <c r="B71" s="5">
        <f>+B23</f>
        <v>5554153</v>
      </c>
      <c r="C71" s="5">
        <f t="shared" ref="C71:AJ72" si="22">+C23</f>
        <v>136204645</v>
      </c>
      <c r="D71" s="5">
        <f t="shared" si="22"/>
        <v>4573954</v>
      </c>
      <c r="E71" s="5">
        <f t="shared" si="22"/>
        <v>156609</v>
      </c>
      <c r="F71" s="5">
        <f t="shared" si="22"/>
        <v>6066809</v>
      </c>
      <c r="G71" s="5">
        <f t="shared" si="22"/>
        <v>71888</v>
      </c>
      <c r="H71" s="5">
        <f t="shared" si="22"/>
        <v>8759522</v>
      </c>
      <c r="I71" s="5">
        <f t="shared" si="22"/>
        <v>32325969</v>
      </c>
      <c r="J71" s="5">
        <f t="shared" si="22"/>
        <v>44248325</v>
      </c>
      <c r="K71" s="5">
        <f t="shared" si="22"/>
        <v>8488464</v>
      </c>
      <c r="L71" s="5">
        <f t="shared" si="22"/>
        <v>17270078</v>
      </c>
      <c r="M71" s="5">
        <f t="shared" si="22"/>
        <v>17328873</v>
      </c>
      <c r="N71" s="5">
        <f t="shared" si="22"/>
        <v>9914274</v>
      </c>
      <c r="O71" s="5">
        <f t="shared" si="22"/>
        <v>276180841</v>
      </c>
      <c r="P71" s="5">
        <f t="shared" si="22"/>
        <v>1371112</v>
      </c>
      <c r="Q71" s="5">
        <f t="shared" si="22"/>
        <v>1281616</v>
      </c>
      <c r="R71" s="5">
        <f t="shared" si="22"/>
        <v>3989830</v>
      </c>
      <c r="S71" s="5">
        <f t="shared" si="22"/>
        <v>61341219</v>
      </c>
      <c r="T71" s="5">
        <f t="shared" si="22"/>
        <v>5067260</v>
      </c>
      <c r="U71" s="5">
        <f t="shared" si="22"/>
        <v>27690165</v>
      </c>
      <c r="V71" s="5">
        <f t="shared" si="22"/>
        <v>24886735</v>
      </c>
      <c r="W71" s="5">
        <f t="shared" si="22"/>
        <v>19793413</v>
      </c>
      <c r="X71" s="5">
        <f t="shared" si="22"/>
        <v>4380451</v>
      </c>
      <c r="Y71" s="5">
        <f t="shared" si="22"/>
        <v>10274706</v>
      </c>
      <c r="Z71" s="5">
        <f t="shared" si="22"/>
        <v>104023465</v>
      </c>
      <c r="AA71" s="5">
        <f t="shared" si="22"/>
        <v>10533324</v>
      </c>
      <c r="AB71" s="5">
        <f t="shared" si="22"/>
        <v>696406</v>
      </c>
      <c r="AC71" s="5">
        <f t="shared" si="22"/>
        <v>16753</v>
      </c>
      <c r="AD71" s="5">
        <f t="shared" si="22"/>
        <v>173819</v>
      </c>
      <c r="AE71" s="5">
        <f t="shared" si="22"/>
        <v>18145861</v>
      </c>
      <c r="AF71" s="5">
        <f t="shared" si="22"/>
        <v>42994452</v>
      </c>
      <c r="AG71" s="5">
        <f t="shared" si="22"/>
        <v>134804247</v>
      </c>
      <c r="AH71" s="5">
        <f t="shared" si="22"/>
        <v>3248782</v>
      </c>
      <c r="AI71" s="5">
        <f t="shared" si="22"/>
        <v>17045519</v>
      </c>
      <c r="AJ71" s="5">
        <f t="shared" si="22"/>
        <v>263882</v>
      </c>
    </row>
    <row r="72" spans="1:36" ht="16.5" x14ac:dyDescent="0.25">
      <c r="A72" s="8" t="s">
        <v>155</v>
      </c>
      <c r="B72" s="5">
        <f>+B24</f>
        <v>30971984</v>
      </c>
      <c r="C72" s="5">
        <f t="shared" si="22"/>
        <v>343506133</v>
      </c>
      <c r="D72" s="5">
        <f t="shared" si="22"/>
        <v>13207051</v>
      </c>
      <c r="E72" s="5">
        <f t="shared" si="22"/>
        <v>328621</v>
      </c>
      <c r="F72" s="5">
        <f t="shared" si="22"/>
        <v>26040998</v>
      </c>
      <c r="G72" s="5">
        <f t="shared" si="22"/>
        <v>189318</v>
      </c>
      <c r="H72" s="5">
        <f t="shared" si="22"/>
        <v>19432048</v>
      </c>
      <c r="I72" s="5">
        <f t="shared" si="22"/>
        <v>36458312</v>
      </c>
      <c r="J72" s="5">
        <f t="shared" si="22"/>
        <v>340965965</v>
      </c>
      <c r="K72" s="5">
        <f t="shared" si="22"/>
        <v>57619079</v>
      </c>
      <c r="L72" s="5">
        <f t="shared" si="22"/>
        <v>48010010</v>
      </c>
      <c r="M72" s="5">
        <f t="shared" si="22"/>
        <v>37558970</v>
      </c>
      <c r="N72" s="5">
        <f t="shared" si="22"/>
        <v>30563340</v>
      </c>
      <c r="O72" s="5">
        <f t="shared" si="22"/>
        <v>519441347</v>
      </c>
      <c r="P72" s="5">
        <f t="shared" si="22"/>
        <v>18809901</v>
      </c>
      <c r="Q72" s="5">
        <f t="shared" si="22"/>
        <v>57012306</v>
      </c>
      <c r="R72" s="5">
        <f t="shared" si="22"/>
        <v>14355758</v>
      </c>
      <c r="S72" s="5">
        <f t="shared" si="22"/>
        <v>129783824</v>
      </c>
      <c r="T72" s="5">
        <f t="shared" si="22"/>
        <v>14950744</v>
      </c>
      <c r="U72" s="5">
        <f t="shared" si="22"/>
        <v>112349275</v>
      </c>
      <c r="V72" s="5">
        <f t="shared" si="22"/>
        <v>25748095</v>
      </c>
      <c r="W72" s="5">
        <f t="shared" si="22"/>
        <v>95951596</v>
      </c>
      <c r="X72" s="5">
        <f t="shared" si="22"/>
        <v>73358425</v>
      </c>
      <c r="Y72" s="5">
        <f t="shared" si="22"/>
        <v>177266946</v>
      </c>
      <c r="Z72" s="5">
        <f t="shared" si="22"/>
        <v>347234390</v>
      </c>
      <c r="AA72" s="5">
        <f t="shared" si="22"/>
        <v>966093707</v>
      </c>
      <c r="AB72" s="5">
        <f t="shared" si="22"/>
        <v>27522109</v>
      </c>
      <c r="AC72" s="5">
        <f t="shared" si="22"/>
        <v>868804</v>
      </c>
      <c r="AD72" s="5">
        <f t="shared" si="22"/>
        <v>7827412</v>
      </c>
      <c r="AE72" s="5">
        <f t="shared" si="22"/>
        <v>355145322</v>
      </c>
      <c r="AF72" s="5">
        <f t="shared" si="22"/>
        <v>349661516</v>
      </c>
      <c r="AG72" s="5">
        <f t="shared" si="22"/>
        <v>315996085</v>
      </c>
      <c r="AH72" s="5">
        <f t="shared" si="22"/>
        <v>42498031</v>
      </c>
      <c r="AI72" s="5">
        <f t="shared" si="22"/>
        <v>52197129</v>
      </c>
      <c r="AJ72" s="5">
        <f t="shared" si="22"/>
        <v>43718234</v>
      </c>
    </row>
    <row r="73" spans="1:36" ht="16.5" x14ac:dyDescent="0.25">
      <c r="A73" s="8" t="s">
        <v>67</v>
      </c>
      <c r="B73" s="5">
        <f>+B32</f>
        <v>15652003</v>
      </c>
      <c r="C73" s="5">
        <f t="shared" ref="C73:AJ73" si="23">+C32</f>
        <v>191819707</v>
      </c>
      <c r="D73" s="5">
        <f t="shared" si="23"/>
        <v>6048573</v>
      </c>
      <c r="E73" s="5">
        <f t="shared" si="23"/>
        <v>198142</v>
      </c>
      <c r="F73" s="5">
        <f t="shared" si="23"/>
        <v>14726011</v>
      </c>
      <c r="G73" s="5">
        <f t="shared" si="23"/>
        <v>56327</v>
      </c>
      <c r="H73" s="5">
        <f t="shared" si="23"/>
        <v>14664187</v>
      </c>
      <c r="I73" s="5">
        <f t="shared" si="23"/>
        <v>7877994</v>
      </c>
      <c r="J73" s="5">
        <f t="shared" si="23"/>
        <v>169645463</v>
      </c>
      <c r="K73" s="5">
        <f t="shared" si="23"/>
        <v>1565749</v>
      </c>
      <c r="L73" s="5">
        <f t="shared" si="23"/>
        <v>30041705</v>
      </c>
      <c r="M73" s="5">
        <f t="shared" si="23"/>
        <v>17992418</v>
      </c>
      <c r="N73" s="5">
        <f t="shared" si="23"/>
        <v>16730806</v>
      </c>
      <c r="O73" s="5">
        <f t="shared" si="23"/>
        <v>179777330</v>
      </c>
      <c r="P73" s="5">
        <f t="shared" si="23"/>
        <v>269098</v>
      </c>
      <c r="Q73" s="5">
        <f t="shared" si="23"/>
        <v>21447759</v>
      </c>
      <c r="R73" s="5">
        <f t="shared" si="23"/>
        <v>5592149</v>
      </c>
      <c r="S73" s="5">
        <f t="shared" si="23"/>
        <v>61490541</v>
      </c>
      <c r="T73" s="5">
        <f t="shared" si="23"/>
        <v>6791682</v>
      </c>
      <c r="U73" s="5">
        <f t="shared" si="23"/>
        <v>30629570</v>
      </c>
      <c r="V73" s="5">
        <f t="shared" si="23"/>
        <v>5635663</v>
      </c>
      <c r="W73" s="5">
        <f t="shared" si="23"/>
        <v>35162886</v>
      </c>
      <c r="X73" s="5">
        <f t="shared" si="23"/>
        <v>52681553</v>
      </c>
      <c r="Y73" s="5">
        <f t="shared" si="23"/>
        <v>63355515</v>
      </c>
      <c r="Z73" s="5">
        <f t="shared" si="23"/>
        <v>251178097</v>
      </c>
      <c r="AA73" s="5">
        <f t="shared" si="23"/>
        <v>873903759</v>
      </c>
      <c r="AB73" s="5">
        <f t="shared" si="23"/>
        <v>7541089</v>
      </c>
      <c r="AC73" s="5">
        <f t="shared" si="23"/>
        <v>333325</v>
      </c>
      <c r="AD73" s="5">
        <f t="shared" si="23"/>
        <v>6365489</v>
      </c>
      <c r="AE73" s="5">
        <f t="shared" si="23"/>
        <v>128794244</v>
      </c>
      <c r="AF73" s="5">
        <f t="shared" si="23"/>
        <v>133093336</v>
      </c>
      <c r="AG73" s="5">
        <f t="shared" si="23"/>
        <v>343926468</v>
      </c>
      <c r="AH73" s="5">
        <f t="shared" si="23"/>
        <v>33423469</v>
      </c>
      <c r="AI73" s="5">
        <f t="shared" si="23"/>
        <v>41913671</v>
      </c>
      <c r="AJ73" s="5">
        <f t="shared" si="23"/>
        <v>38488828</v>
      </c>
    </row>
    <row r="74" spans="1:36" ht="16.5" x14ac:dyDescent="0.25">
      <c r="A74" s="8" t="s">
        <v>161</v>
      </c>
      <c r="B74" s="5">
        <f>+B41</f>
        <v>1202149</v>
      </c>
      <c r="C74" s="5">
        <f t="shared" ref="C74:AJ75" si="24">+C41</f>
        <v>43768325</v>
      </c>
      <c r="D74" s="5">
        <f t="shared" si="24"/>
        <v>5857391</v>
      </c>
      <c r="E74" s="5">
        <f t="shared" si="24"/>
        <v>3026</v>
      </c>
      <c r="F74" s="5">
        <f t="shared" si="24"/>
        <v>4739795</v>
      </c>
      <c r="G74" s="5">
        <f t="shared" si="24"/>
        <v>49086</v>
      </c>
      <c r="H74" s="5">
        <f t="shared" si="24"/>
        <v>2157974</v>
      </c>
      <c r="I74" s="5">
        <f t="shared" si="24"/>
        <v>12533339</v>
      </c>
      <c r="J74" s="5">
        <f t="shared" si="24"/>
        <v>6225055</v>
      </c>
      <c r="K74" s="5">
        <f t="shared" si="24"/>
        <v>67597287</v>
      </c>
      <c r="L74" s="5">
        <f t="shared" si="24"/>
        <v>7007098</v>
      </c>
      <c r="M74" s="5">
        <f t="shared" si="24"/>
        <v>2314343</v>
      </c>
      <c r="N74" s="5">
        <f t="shared" si="24"/>
        <v>5395648</v>
      </c>
      <c r="O74" s="5">
        <f t="shared" si="24"/>
        <v>39427984</v>
      </c>
      <c r="P74" s="5">
        <f t="shared" si="24"/>
        <v>21101711</v>
      </c>
      <c r="Q74" s="5">
        <f t="shared" si="24"/>
        <v>0</v>
      </c>
      <c r="R74" s="5">
        <f t="shared" si="24"/>
        <v>652490</v>
      </c>
      <c r="S74" s="5">
        <f t="shared" si="24"/>
        <v>29037703</v>
      </c>
      <c r="T74" s="5">
        <f t="shared" si="24"/>
        <v>4203032</v>
      </c>
      <c r="U74" s="5">
        <f t="shared" si="24"/>
        <v>74133151</v>
      </c>
      <c r="V74" s="5">
        <f t="shared" si="24"/>
        <v>5832384</v>
      </c>
      <c r="W74" s="5">
        <f t="shared" si="24"/>
        <v>35278051</v>
      </c>
      <c r="X74" s="5">
        <f t="shared" si="24"/>
        <v>5401862</v>
      </c>
      <c r="Y74" s="5">
        <f t="shared" si="24"/>
        <v>20959284</v>
      </c>
      <c r="Z74" s="5">
        <f t="shared" si="24"/>
        <v>12326782</v>
      </c>
      <c r="AA74" s="5">
        <f t="shared" si="24"/>
        <v>11506443</v>
      </c>
      <c r="AB74" s="5">
        <f t="shared" si="24"/>
        <v>18085195</v>
      </c>
      <c r="AC74" s="5">
        <f t="shared" si="24"/>
        <v>0</v>
      </c>
      <c r="AD74" s="5">
        <f t="shared" si="24"/>
        <v>29696</v>
      </c>
      <c r="AE74" s="5">
        <f t="shared" si="24"/>
        <v>13712419</v>
      </c>
      <c r="AF74" s="5">
        <f t="shared" si="24"/>
        <v>127970676</v>
      </c>
      <c r="AG74" s="5">
        <f t="shared" si="24"/>
        <v>38644435</v>
      </c>
      <c r="AH74" s="5">
        <f t="shared" si="24"/>
        <v>0</v>
      </c>
      <c r="AI74" s="5">
        <f t="shared" si="24"/>
        <v>0</v>
      </c>
      <c r="AJ74" s="5">
        <f t="shared" si="24"/>
        <v>4086263</v>
      </c>
    </row>
    <row r="75" spans="1:36" ht="16.5" x14ac:dyDescent="0.25">
      <c r="A75" s="8" t="s">
        <v>156</v>
      </c>
      <c r="B75" s="5">
        <f>+B42</f>
        <v>16854152</v>
      </c>
      <c r="C75" s="5">
        <f t="shared" si="24"/>
        <v>235588032</v>
      </c>
      <c r="D75" s="5">
        <f t="shared" si="24"/>
        <v>11905964</v>
      </c>
      <c r="E75" s="5">
        <f t="shared" si="24"/>
        <v>201168</v>
      </c>
      <c r="F75" s="5">
        <f t="shared" si="24"/>
        <v>19465806</v>
      </c>
      <c r="G75" s="5">
        <f t="shared" si="24"/>
        <v>105413</v>
      </c>
      <c r="H75" s="5">
        <f t="shared" si="24"/>
        <v>16822161</v>
      </c>
      <c r="I75" s="5">
        <f t="shared" si="24"/>
        <v>20411333</v>
      </c>
      <c r="J75" s="5">
        <f t="shared" si="24"/>
        <v>175870518</v>
      </c>
      <c r="K75" s="5">
        <f t="shared" si="24"/>
        <v>69163036</v>
      </c>
      <c r="L75" s="5">
        <f t="shared" si="24"/>
        <v>37048803</v>
      </c>
      <c r="M75" s="5">
        <f t="shared" si="24"/>
        <v>20306761</v>
      </c>
      <c r="N75" s="5">
        <f t="shared" si="24"/>
        <v>22126454</v>
      </c>
      <c r="O75" s="5">
        <f t="shared" si="24"/>
        <v>219205314</v>
      </c>
      <c r="P75" s="5">
        <f t="shared" si="24"/>
        <v>21370809</v>
      </c>
      <c r="Q75" s="5">
        <f t="shared" si="24"/>
        <v>21447759</v>
      </c>
      <c r="R75" s="5">
        <f t="shared" si="24"/>
        <v>6244639</v>
      </c>
      <c r="S75" s="5">
        <f t="shared" si="24"/>
        <v>90528244</v>
      </c>
      <c r="T75" s="5">
        <f t="shared" si="24"/>
        <v>10994714</v>
      </c>
      <c r="U75" s="5">
        <f t="shared" si="24"/>
        <v>104762721</v>
      </c>
      <c r="V75" s="5">
        <f t="shared" si="24"/>
        <v>11468047</v>
      </c>
      <c r="W75" s="5">
        <f t="shared" si="24"/>
        <v>70440937</v>
      </c>
      <c r="X75" s="5">
        <f t="shared" si="24"/>
        <v>58083415</v>
      </c>
      <c r="Y75" s="5">
        <f t="shared" si="24"/>
        <v>84314799</v>
      </c>
      <c r="Z75" s="5">
        <f t="shared" si="24"/>
        <v>263504879</v>
      </c>
      <c r="AA75" s="5">
        <f t="shared" si="24"/>
        <v>885410202</v>
      </c>
      <c r="AB75" s="5">
        <f t="shared" si="24"/>
        <v>25626284</v>
      </c>
      <c r="AC75" s="5">
        <f t="shared" si="24"/>
        <v>333325</v>
      </c>
      <c r="AD75" s="5">
        <f t="shared" si="24"/>
        <v>6395185</v>
      </c>
      <c r="AE75" s="5">
        <f t="shared" si="24"/>
        <v>142506663</v>
      </c>
      <c r="AF75" s="5">
        <f t="shared" si="24"/>
        <v>261064012</v>
      </c>
      <c r="AG75" s="5">
        <f t="shared" si="24"/>
        <v>382570903</v>
      </c>
      <c r="AH75" s="5">
        <f t="shared" si="24"/>
        <v>33423469</v>
      </c>
      <c r="AI75" s="5">
        <f t="shared" si="24"/>
        <v>41913671</v>
      </c>
      <c r="AJ75" s="5">
        <f t="shared" si="24"/>
        <v>42575091</v>
      </c>
    </row>
    <row r="76" spans="1:36" ht="16.5" x14ac:dyDescent="0.25">
      <c r="A76" s="8" t="s">
        <v>157</v>
      </c>
      <c r="B76" s="5">
        <f>+B49</f>
        <v>14117832</v>
      </c>
      <c r="C76" s="5">
        <f t="shared" ref="C76:AJ76" si="25">+C49</f>
        <v>107918101</v>
      </c>
      <c r="D76" s="5">
        <f t="shared" si="25"/>
        <v>1301087</v>
      </c>
      <c r="E76" s="5">
        <f t="shared" si="25"/>
        <v>127453</v>
      </c>
      <c r="F76" s="5">
        <f t="shared" si="25"/>
        <v>6575192</v>
      </c>
      <c r="G76" s="5">
        <f t="shared" si="25"/>
        <v>83905</v>
      </c>
      <c r="H76" s="5">
        <f t="shared" si="25"/>
        <v>2609887</v>
      </c>
      <c r="I76" s="5">
        <f t="shared" si="25"/>
        <v>16046979</v>
      </c>
      <c r="J76" s="5">
        <f t="shared" si="25"/>
        <v>165095447</v>
      </c>
      <c r="K76" s="5">
        <f t="shared" si="25"/>
        <v>-11543957</v>
      </c>
      <c r="L76" s="5">
        <f t="shared" si="25"/>
        <v>10961207</v>
      </c>
      <c r="M76" s="5">
        <f t="shared" si="25"/>
        <v>17252209</v>
      </c>
      <c r="N76" s="5">
        <f t="shared" si="25"/>
        <v>8436886</v>
      </c>
      <c r="O76" s="5">
        <f t="shared" si="25"/>
        <v>300236033</v>
      </c>
      <c r="P76" s="5">
        <f t="shared" si="25"/>
        <v>-2560908</v>
      </c>
      <c r="Q76" s="5">
        <f t="shared" si="25"/>
        <v>35564547</v>
      </c>
      <c r="R76" s="5">
        <f t="shared" si="25"/>
        <v>8111119</v>
      </c>
      <c r="S76" s="5">
        <f t="shared" si="25"/>
        <v>39255580</v>
      </c>
      <c r="T76" s="5">
        <f t="shared" si="25"/>
        <v>3956030</v>
      </c>
      <c r="U76" s="5">
        <f t="shared" si="25"/>
        <v>7586554</v>
      </c>
      <c r="V76" s="5">
        <f t="shared" si="25"/>
        <v>14280048</v>
      </c>
      <c r="W76" s="5">
        <f t="shared" si="25"/>
        <v>25510659</v>
      </c>
      <c r="X76" s="5">
        <f t="shared" si="25"/>
        <v>15275010</v>
      </c>
      <c r="Y76" s="5">
        <f t="shared" si="25"/>
        <v>92952147</v>
      </c>
      <c r="Z76" s="5">
        <f t="shared" si="25"/>
        <v>83729511</v>
      </c>
      <c r="AA76" s="5">
        <f t="shared" si="25"/>
        <v>80683505</v>
      </c>
      <c r="AB76" s="5">
        <f t="shared" si="25"/>
        <v>1895825</v>
      </c>
      <c r="AC76" s="5">
        <f t="shared" si="25"/>
        <v>535479</v>
      </c>
      <c r="AD76" s="5">
        <f t="shared" si="25"/>
        <v>1432227</v>
      </c>
      <c r="AE76" s="5">
        <f t="shared" si="25"/>
        <v>212638659</v>
      </c>
      <c r="AF76" s="5">
        <f t="shared" si="25"/>
        <v>88597504</v>
      </c>
      <c r="AG76" s="5">
        <f t="shared" si="25"/>
        <v>-66574818</v>
      </c>
      <c r="AH76" s="5">
        <f t="shared" si="25"/>
        <v>9074562</v>
      </c>
      <c r="AI76" s="5">
        <f t="shared" si="25"/>
        <v>10283458</v>
      </c>
      <c r="AJ76" s="5">
        <f t="shared" si="25"/>
        <v>1143143</v>
      </c>
    </row>
    <row r="85" spans="1:4" ht="16.5" x14ac:dyDescent="0.25">
      <c r="B85" s="8" t="s">
        <v>155</v>
      </c>
      <c r="C85" s="8" t="s">
        <v>156</v>
      </c>
      <c r="D85" s="8" t="s">
        <v>157</v>
      </c>
    </row>
    <row r="86" spans="1:4" ht="16.5" x14ac:dyDescent="0.25">
      <c r="A86" s="4" t="s">
        <v>162</v>
      </c>
      <c r="B86" s="5">
        <v>966093707</v>
      </c>
      <c r="C86" s="5">
        <v>885410202</v>
      </c>
      <c r="D86" s="5">
        <v>80683505</v>
      </c>
    </row>
    <row r="87" spans="1:4" ht="16.5" x14ac:dyDescent="0.25">
      <c r="A87" s="4" t="s">
        <v>163</v>
      </c>
      <c r="B87" s="5">
        <v>519441347</v>
      </c>
      <c r="C87" s="5">
        <v>219205314</v>
      </c>
      <c r="D87" s="5">
        <v>300236033</v>
      </c>
    </row>
    <row r="88" spans="1:4" ht="16.5" x14ac:dyDescent="0.25">
      <c r="A88" s="4" t="s">
        <v>164</v>
      </c>
      <c r="B88" s="5">
        <v>355145322</v>
      </c>
      <c r="C88" s="5">
        <v>142506663</v>
      </c>
      <c r="D88" s="5">
        <v>212638659</v>
      </c>
    </row>
    <row r="89" spans="1:4" ht="16.5" x14ac:dyDescent="0.25">
      <c r="A89" s="4" t="s">
        <v>165</v>
      </c>
      <c r="B89" s="5">
        <v>349661516</v>
      </c>
      <c r="C89" s="5">
        <v>261064012</v>
      </c>
      <c r="D89" s="5">
        <v>88597504</v>
      </c>
    </row>
    <row r="90" spans="1:4" ht="16.5" x14ac:dyDescent="0.25">
      <c r="A90" s="4" t="s">
        <v>166</v>
      </c>
      <c r="B90" s="5">
        <v>347234390</v>
      </c>
      <c r="C90" s="5">
        <v>263504879</v>
      </c>
      <c r="D90" s="5">
        <v>83729511</v>
      </c>
    </row>
    <row r="91" spans="1:4" ht="16.5" x14ac:dyDescent="0.25">
      <c r="A91" s="4" t="s">
        <v>167</v>
      </c>
      <c r="B91" s="5">
        <v>343506133</v>
      </c>
      <c r="C91" s="5">
        <v>235588032</v>
      </c>
      <c r="D91" s="5">
        <v>107918101</v>
      </c>
    </row>
    <row r="92" spans="1:4" ht="16.5" x14ac:dyDescent="0.25">
      <c r="A92" s="4" t="s">
        <v>168</v>
      </c>
      <c r="B92" s="5">
        <v>340965965</v>
      </c>
      <c r="C92" s="5">
        <v>175870518</v>
      </c>
      <c r="D92" s="5">
        <v>165095447</v>
      </c>
    </row>
    <row r="93" spans="1:4" ht="16.5" x14ac:dyDescent="0.25">
      <c r="A93" s="4" t="s">
        <v>169</v>
      </c>
      <c r="B93" s="5">
        <v>315996085</v>
      </c>
      <c r="C93" s="5">
        <v>382570903</v>
      </c>
      <c r="D93" s="5">
        <v>-66574818</v>
      </c>
    </row>
    <row r="94" spans="1:4" ht="16.5" x14ac:dyDescent="0.25">
      <c r="A94" s="4" t="s">
        <v>170</v>
      </c>
      <c r="B94" s="5">
        <v>177266946</v>
      </c>
      <c r="C94" s="5">
        <v>84314799</v>
      </c>
      <c r="D94" s="5">
        <v>92952147</v>
      </c>
    </row>
    <row r="95" spans="1:4" ht="16.5" x14ac:dyDescent="0.25">
      <c r="A95" s="4" t="s">
        <v>171</v>
      </c>
      <c r="B95" s="5">
        <v>129783824</v>
      </c>
      <c r="C95" s="5">
        <v>90528244</v>
      </c>
      <c r="D95" s="5">
        <v>39255580</v>
      </c>
    </row>
    <row r="96" spans="1:4" ht="16.5" x14ac:dyDescent="0.25">
      <c r="A96" s="4" t="s">
        <v>20</v>
      </c>
      <c r="B96" s="5">
        <v>112349275</v>
      </c>
      <c r="C96" s="5">
        <v>104762721</v>
      </c>
      <c r="D96" s="5">
        <v>7586554</v>
      </c>
    </row>
    <row r="97" spans="1:4" ht="16.5" x14ac:dyDescent="0.25">
      <c r="A97" s="4" t="s">
        <v>22</v>
      </c>
      <c r="B97" s="5">
        <v>95951596</v>
      </c>
      <c r="C97" s="5">
        <v>70440937</v>
      </c>
      <c r="D97" s="5">
        <v>25510659</v>
      </c>
    </row>
    <row r="98" spans="1:4" ht="16.5" x14ac:dyDescent="0.25">
      <c r="A98" s="4" t="s">
        <v>23</v>
      </c>
      <c r="B98" s="5">
        <v>73358425</v>
      </c>
      <c r="C98" s="5">
        <v>58083415</v>
      </c>
      <c r="D98" s="5">
        <v>15275010</v>
      </c>
    </row>
    <row r="99" spans="1:4" ht="16.5" x14ac:dyDescent="0.25">
      <c r="A99" s="4" t="s">
        <v>10</v>
      </c>
      <c r="B99" s="5">
        <v>57619079</v>
      </c>
      <c r="C99" s="5">
        <v>69163036</v>
      </c>
      <c r="D99" s="5">
        <v>-11543957</v>
      </c>
    </row>
    <row r="100" spans="1:4" ht="16.5" x14ac:dyDescent="0.25">
      <c r="A100" s="4" t="s">
        <v>16</v>
      </c>
      <c r="B100" s="5">
        <v>57012306</v>
      </c>
      <c r="C100" s="5">
        <v>21447759</v>
      </c>
      <c r="D100" s="5">
        <v>35564547</v>
      </c>
    </row>
    <row r="101" spans="1:4" ht="16.5" x14ac:dyDescent="0.25">
      <c r="A101" s="4" t="s">
        <v>34</v>
      </c>
      <c r="B101" s="5">
        <v>52197129</v>
      </c>
      <c r="C101" s="5">
        <v>41913671</v>
      </c>
      <c r="D101" s="5">
        <v>10283458</v>
      </c>
    </row>
    <row r="102" spans="1:4" ht="16.5" x14ac:dyDescent="0.25">
      <c r="A102" s="4" t="s">
        <v>11</v>
      </c>
      <c r="B102" s="5">
        <v>48010010</v>
      </c>
      <c r="C102" s="5">
        <v>37048803</v>
      </c>
      <c r="D102" s="5">
        <v>10961207</v>
      </c>
    </row>
    <row r="103" spans="1:4" ht="16.5" x14ac:dyDescent="0.25">
      <c r="A103" s="4" t="s">
        <v>35</v>
      </c>
      <c r="B103" s="5">
        <v>43718234</v>
      </c>
      <c r="C103" s="5">
        <v>42575091</v>
      </c>
      <c r="D103" s="5">
        <v>1143143</v>
      </c>
    </row>
    <row r="104" spans="1:4" ht="16.5" x14ac:dyDescent="0.25">
      <c r="A104" s="4" t="s">
        <v>33</v>
      </c>
      <c r="B104" s="5">
        <v>42498031</v>
      </c>
      <c r="C104" s="5">
        <v>33423469</v>
      </c>
      <c r="D104" s="5">
        <v>9074562</v>
      </c>
    </row>
    <row r="105" spans="1:4" ht="16.5" x14ac:dyDescent="0.25">
      <c r="A105" s="4" t="s">
        <v>12</v>
      </c>
      <c r="B105" s="5">
        <v>37558970</v>
      </c>
      <c r="C105" s="5">
        <v>20306761</v>
      </c>
      <c r="D105" s="5">
        <v>17252209</v>
      </c>
    </row>
    <row r="106" spans="1:4" ht="16.5" x14ac:dyDescent="0.25">
      <c r="A106" s="4" t="s">
        <v>8</v>
      </c>
      <c r="B106" s="5">
        <v>36458312</v>
      </c>
      <c r="C106" s="5">
        <v>20411333</v>
      </c>
      <c r="D106" s="5">
        <v>16046979</v>
      </c>
    </row>
    <row r="107" spans="1:4" ht="16.5" x14ac:dyDescent="0.25">
      <c r="A107" s="4" t="s">
        <v>1</v>
      </c>
      <c r="B107" s="5">
        <v>30971984</v>
      </c>
      <c r="C107" s="5">
        <v>16854152</v>
      </c>
      <c r="D107" s="5">
        <v>14117832</v>
      </c>
    </row>
    <row r="108" spans="1:4" ht="16.5" x14ac:dyDescent="0.25">
      <c r="A108" s="4" t="s">
        <v>13</v>
      </c>
      <c r="B108" s="5">
        <v>30563340</v>
      </c>
      <c r="C108" s="5">
        <v>22126454</v>
      </c>
      <c r="D108" s="5">
        <v>8436886</v>
      </c>
    </row>
    <row r="109" spans="1:4" ht="16.5" x14ac:dyDescent="0.25">
      <c r="A109" s="4" t="s">
        <v>27</v>
      </c>
      <c r="B109" s="5">
        <v>27522109</v>
      </c>
      <c r="C109" s="5">
        <v>25626284</v>
      </c>
      <c r="D109" s="5">
        <v>1895825</v>
      </c>
    </row>
    <row r="110" spans="1:4" ht="16.5" x14ac:dyDescent="0.25">
      <c r="A110" s="4" t="s">
        <v>5</v>
      </c>
      <c r="B110" s="5">
        <v>26040998</v>
      </c>
      <c r="C110" s="5">
        <v>19465806</v>
      </c>
      <c r="D110" s="5">
        <v>6575192</v>
      </c>
    </row>
    <row r="111" spans="1:4" ht="16.5" x14ac:dyDescent="0.25">
      <c r="A111" s="4" t="s">
        <v>21</v>
      </c>
      <c r="B111" s="5">
        <v>25748095</v>
      </c>
      <c r="C111" s="5">
        <v>11468047</v>
      </c>
      <c r="D111" s="5">
        <v>14280048</v>
      </c>
    </row>
    <row r="112" spans="1:4" ht="16.5" x14ac:dyDescent="0.25">
      <c r="A112" s="4" t="s">
        <v>7</v>
      </c>
      <c r="B112" s="5">
        <v>19432048</v>
      </c>
      <c r="C112" s="5">
        <v>16822161</v>
      </c>
      <c r="D112" s="5">
        <v>2609887</v>
      </c>
    </row>
    <row r="113" spans="1:4" ht="16.5" x14ac:dyDescent="0.25">
      <c r="A113" s="4" t="s">
        <v>15</v>
      </c>
      <c r="B113" s="5">
        <v>18809901</v>
      </c>
      <c r="C113" s="5">
        <v>21370809</v>
      </c>
      <c r="D113" s="5">
        <v>-2560908</v>
      </c>
    </row>
    <row r="114" spans="1:4" ht="16.5" x14ac:dyDescent="0.25">
      <c r="A114" s="4" t="s">
        <v>19</v>
      </c>
      <c r="B114" s="5">
        <v>14950744</v>
      </c>
      <c r="C114" s="5">
        <v>10994714</v>
      </c>
      <c r="D114" s="5">
        <v>3956030</v>
      </c>
    </row>
    <row r="115" spans="1:4" ht="16.5" x14ac:dyDescent="0.25">
      <c r="A115" s="4" t="s">
        <v>17</v>
      </c>
      <c r="B115" s="5">
        <v>14355758</v>
      </c>
      <c r="C115" s="5">
        <v>6244639</v>
      </c>
      <c r="D115" s="5">
        <v>8111119</v>
      </c>
    </row>
    <row r="116" spans="1:4" ht="16.5" x14ac:dyDescent="0.25">
      <c r="A116" s="4" t="s">
        <v>3</v>
      </c>
      <c r="B116" s="5">
        <v>13207051</v>
      </c>
      <c r="C116" s="5">
        <v>11905964</v>
      </c>
      <c r="D116" s="5">
        <v>1301087</v>
      </c>
    </row>
    <row r="117" spans="1:4" ht="16.5" x14ac:dyDescent="0.25">
      <c r="A117" s="4" t="s">
        <v>29</v>
      </c>
      <c r="B117" s="5">
        <v>7827412</v>
      </c>
      <c r="C117" s="5">
        <v>6395185</v>
      </c>
      <c r="D117" s="5">
        <v>1432227</v>
      </c>
    </row>
    <row r="118" spans="1:4" ht="16.5" x14ac:dyDescent="0.25">
      <c r="A118" s="4" t="s">
        <v>28</v>
      </c>
      <c r="B118" s="5">
        <v>868804</v>
      </c>
      <c r="C118" s="5">
        <v>333325</v>
      </c>
      <c r="D118" s="5">
        <v>535479</v>
      </c>
    </row>
    <row r="119" spans="1:4" ht="16.5" x14ac:dyDescent="0.25">
      <c r="A119" s="4" t="s">
        <v>4</v>
      </c>
      <c r="B119" s="5">
        <v>328621</v>
      </c>
      <c r="C119" s="5">
        <v>201168</v>
      </c>
      <c r="D119" s="5">
        <v>127453</v>
      </c>
    </row>
    <row r="120" spans="1:4" ht="16.5" x14ac:dyDescent="0.25">
      <c r="A120" s="4" t="s">
        <v>6</v>
      </c>
      <c r="B120" s="5">
        <v>189318</v>
      </c>
      <c r="C120" s="5">
        <v>105413</v>
      </c>
      <c r="D120" s="5">
        <v>83905</v>
      </c>
    </row>
    <row r="124" spans="1:4" ht="16.5" x14ac:dyDescent="0.25">
      <c r="B124" s="7" t="s">
        <v>47</v>
      </c>
      <c r="C124" s="8" t="s">
        <v>160</v>
      </c>
      <c r="D124" s="8" t="s">
        <v>155</v>
      </c>
    </row>
    <row r="125" spans="1:4" ht="16.5" x14ac:dyDescent="0.25">
      <c r="A125" s="4" t="s">
        <v>162</v>
      </c>
      <c r="B125" s="5">
        <v>955560383</v>
      </c>
      <c r="C125" s="5">
        <v>10533324</v>
      </c>
      <c r="D125" s="5">
        <v>966093707</v>
      </c>
    </row>
    <row r="126" spans="1:4" ht="16.5" x14ac:dyDescent="0.25">
      <c r="A126" s="4" t="s">
        <v>163</v>
      </c>
      <c r="B126" s="5">
        <v>243260506</v>
      </c>
      <c r="C126" s="5">
        <v>276180841</v>
      </c>
      <c r="D126" s="5">
        <v>519441347</v>
      </c>
    </row>
    <row r="127" spans="1:4" ht="16.5" x14ac:dyDescent="0.25">
      <c r="A127" s="4" t="s">
        <v>164</v>
      </c>
      <c r="B127" s="5">
        <v>336999461</v>
      </c>
      <c r="C127" s="5">
        <v>18145861</v>
      </c>
      <c r="D127" s="5">
        <v>355145322</v>
      </c>
    </row>
    <row r="128" spans="1:4" ht="16.5" x14ac:dyDescent="0.25">
      <c r="A128" s="4" t="s">
        <v>165</v>
      </c>
      <c r="B128" s="5">
        <v>306667064</v>
      </c>
      <c r="C128" s="5">
        <v>42994452</v>
      </c>
      <c r="D128" s="5">
        <v>349661516</v>
      </c>
    </row>
    <row r="129" spans="1:4" ht="16.5" x14ac:dyDescent="0.25">
      <c r="A129" s="4" t="s">
        <v>166</v>
      </c>
      <c r="B129" s="5">
        <v>243210925</v>
      </c>
      <c r="C129" s="5">
        <v>104023465</v>
      </c>
      <c r="D129" s="5">
        <v>347234390</v>
      </c>
    </row>
    <row r="130" spans="1:4" ht="16.5" x14ac:dyDescent="0.25">
      <c r="A130" s="4" t="s">
        <v>167</v>
      </c>
      <c r="B130" s="5">
        <v>207301488</v>
      </c>
      <c r="C130" s="5">
        <v>136204645</v>
      </c>
      <c r="D130" s="5">
        <v>343506133</v>
      </c>
    </row>
    <row r="131" spans="1:4" ht="16.5" x14ac:dyDescent="0.25">
      <c r="A131" s="4" t="s">
        <v>168</v>
      </c>
      <c r="B131" s="5">
        <v>296717640</v>
      </c>
      <c r="C131" s="5">
        <v>44248325</v>
      </c>
      <c r="D131" s="5">
        <v>340965965</v>
      </c>
    </row>
    <row r="132" spans="1:4" ht="16.5" x14ac:dyDescent="0.25">
      <c r="A132" s="4" t="s">
        <v>169</v>
      </c>
      <c r="B132" s="5">
        <v>181191838</v>
      </c>
      <c r="C132" s="5">
        <v>134804247</v>
      </c>
      <c r="D132" s="5">
        <v>315996085</v>
      </c>
    </row>
    <row r="133" spans="1:4" ht="16.5" x14ac:dyDescent="0.25">
      <c r="A133" s="4" t="s">
        <v>170</v>
      </c>
      <c r="B133" s="5">
        <v>166992240</v>
      </c>
      <c r="C133" s="5">
        <v>10274706</v>
      </c>
      <c r="D133" s="5">
        <v>177266946</v>
      </c>
    </row>
    <row r="134" spans="1:4" ht="16.5" x14ac:dyDescent="0.25">
      <c r="A134" s="4" t="s">
        <v>171</v>
      </c>
      <c r="B134" s="5">
        <v>68442605</v>
      </c>
      <c r="C134" s="5">
        <v>61341219</v>
      </c>
      <c r="D134" s="5">
        <v>129783824</v>
      </c>
    </row>
    <row r="135" spans="1:4" ht="16.5" x14ac:dyDescent="0.25">
      <c r="A135" s="4" t="s">
        <v>20</v>
      </c>
      <c r="B135" s="5">
        <v>84659110</v>
      </c>
      <c r="C135" s="5">
        <v>27690165</v>
      </c>
      <c r="D135" s="5">
        <v>112349275</v>
      </c>
    </row>
    <row r="136" spans="1:4" ht="16.5" x14ac:dyDescent="0.25">
      <c r="A136" s="4" t="s">
        <v>22</v>
      </c>
      <c r="B136" s="5">
        <v>76158183</v>
      </c>
      <c r="C136" s="5">
        <v>19793413</v>
      </c>
      <c r="D136" s="5">
        <v>95951596</v>
      </c>
    </row>
    <row r="137" spans="1:4" ht="16.5" x14ac:dyDescent="0.25">
      <c r="A137" s="4" t="s">
        <v>23</v>
      </c>
      <c r="B137" s="5">
        <v>68977974</v>
      </c>
      <c r="C137" s="5">
        <v>4380451</v>
      </c>
      <c r="D137" s="5">
        <v>73358425</v>
      </c>
    </row>
    <row r="138" spans="1:4" ht="16.5" x14ac:dyDescent="0.25">
      <c r="A138" s="4" t="s">
        <v>10</v>
      </c>
      <c r="B138" s="5">
        <v>49130615</v>
      </c>
      <c r="C138" s="5">
        <v>8488464</v>
      </c>
      <c r="D138" s="5">
        <v>57619079</v>
      </c>
    </row>
    <row r="139" spans="1:4" ht="16.5" x14ac:dyDescent="0.25">
      <c r="A139" s="4" t="s">
        <v>16</v>
      </c>
      <c r="B139" s="5">
        <v>55730690</v>
      </c>
      <c r="C139" s="5">
        <v>1281616</v>
      </c>
      <c r="D139" s="5">
        <v>57012306</v>
      </c>
    </row>
    <row r="140" spans="1:4" ht="16.5" x14ac:dyDescent="0.25">
      <c r="A140" s="4" t="s">
        <v>34</v>
      </c>
      <c r="B140" s="5">
        <v>35151610</v>
      </c>
      <c r="C140" s="5">
        <v>17045519</v>
      </c>
      <c r="D140" s="5">
        <v>52197129</v>
      </c>
    </row>
    <row r="141" spans="1:4" ht="16.5" x14ac:dyDescent="0.25">
      <c r="A141" s="4" t="s">
        <v>11</v>
      </c>
      <c r="B141" s="5">
        <v>30739932</v>
      </c>
      <c r="C141" s="5">
        <v>17270078</v>
      </c>
      <c r="D141" s="5">
        <v>48010010</v>
      </c>
    </row>
    <row r="142" spans="1:4" ht="16.5" x14ac:dyDescent="0.25">
      <c r="A142" s="4" t="s">
        <v>35</v>
      </c>
      <c r="B142" s="5">
        <v>43454352</v>
      </c>
      <c r="C142" s="5">
        <v>263882</v>
      </c>
      <c r="D142" s="5">
        <v>43718234</v>
      </c>
    </row>
    <row r="143" spans="1:4" ht="16.5" x14ac:dyDescent="0.25">
      <c r="A143" s="4" t="s">
        <v>33</v>
      </c>
      <c r="B143" s="5">
        <v>39249249</v>
      </c>
      <c r="C143" s="5">
        <v>3248782</v>
      </c>
      <c r="D143" s="5">
        <v>42498031</v>
      </c>
    </row>
    <row r="144" spans="1:4" ht="16.5" x14ac:dyDescent="0.25">
      <c r="A144" s="4" t="s">
        <v>12</v>
      </c>
      <c r="B144" s="5">
        <v>20230097</v>
      </c>
      <c r="C144" s="5">
        <v>17328873</v>
      </c>
      <c r="D144" s="5">
        <v>37558970</v>
      </c>
    </row>
    <row r="145" spans="1:4" ht="16.5" x14ac:dyDescent="0.25">
      <c r="A145" s="4" t="s">
        <v>8</v>
      </c>
      <c r="B145" s="5">
        <v>4132343</v>
      </c>
      <c r="C145" s="5">
        <v>32325969</v>
      </c>
      <c r="D145" s="5">
        <v>36458312</v>
      </c>
    </row>
    <row r="146" spans="1:4" ht="16.5" x14ac:dyDescent="0.25">
      <c r="A146" s="4" t="s">
        <v>1</v>
      </c>
      <c r="B146" s="5">
        <v>25417831</v>
      </c>
      <c r="C146" s="5">
        <v>5554153</v>
      </c>
      <c r="D146" s="5">
        <v>30971984</v>
      </c>
    </row>
    <row r="147" spans="1:4" ht="16.5" x14ac:dyDescent="0.25">
      <c r="A147" s="4" t="s">
        <v>13</v>
      </c>
      <c r="B147" s="5">
        <v>20649066</v>
      </c>
      <c r="C147" s="5">
        <v>9914274</v>
      </c>
      <c r="D147" s="5">
        <v>30563340</v>
      </c>
    </row>
    <row r="148" spans="1:4" ht="16.5" x14ac:dyDescent="0.25">
      <c r="A148" s="4" t="s">
        <v>27</v>
      </c>
      <c r="B148" s="5">
        <v>26825703</v>
      </c>
      <c r="C148" s="5">
        <v>696406</v>
      </c>
      <c r="D148" s="5">
        <v>27522109</v>
      </c>
    </row>
    <row r="149" spans="1:4" ht="16.5" x14ac:dyDescent="0.25">
      <c r="A149" s="4" t="s">
        <v>5</v>
      </c>
      <c r="B149" s="5">
        <v>19974189</v>
      </c>
      <c r="C149" s="5">
        <v>6066809</v>
      </c>
      <c r="D149" s="5">
        <v>26040998</v>
      </c>
    </row>
    <row r="150" spans="1:4" ht="16.5" x14ac:dyDescent="0.25">
      <c r="A150" s="4" t="s">
        <v>21</v>
      </c>
      <c r="B150" s="5">
        <v>861360</v>
      </c>
      <c r="C150" s="5">
        <v>24886735</v>
      </c>
      <c r="D150" s="5">
        <v>25748095</v>
      </c>
    </row>
    <row r="151" spans="1:4" ht="16.5" x14ac:dyDescent="0.25">
      <c r="A151" s="4" t="s">
        <v>7</v>
      </c>
      <c r="B151" s="5">
        <v>10672526</v>
      </c>
      <c r="C151" s="5">
        <v>8759522</v>
      </c>
      <c r="D151" s="5">
        <v>19432048</v>
      </c>
    </row>
    <row r="152" spans="1:4" ht="16.5" x14ac:dyDescent="0.25">
      <c r="A152" s="4" t="s">
        <v>15</v>
      </c>
      <c r="B152" s="5">
        <v>17438789</v>
      </c>
      <c r="C152" s="5">
        <v>1371112</v>
      </c>
      <c r="D152" s="5">
        <v>18809901</v>
      </c>
    </row>
    <row r="153" spans="1:4" ht="16.5" x14ac:dyDescent="0.25">
      <c r="A153" s="4" t="s">
        <v>19</v>
      </c>
      <c r="B153" s="5">
        <v>9883484</v>
      </c>
      <c r="C153" s="5">
        <v>5067260</v>
      </c>
      <c r="D153" s="5">
        <v>14950744</v>
      </c>
    </row>
    <row r="154" spans="1:4" ht="16.5" x14ac:dyDescent="0.25">
      <c r="A154" s="4" t="s">
        <v>17</v>
      </c>
      <c r="B154" s="5">
        <v>10365928</v>
      </c>
      <c r="C154" s="5">
        <v>3989830</v>
      </c>
      <c r="D154" s="5">
        <v>14355758</v>
      </c>
    </row>
    <row r="155" spans="1:4" ht="16.5" x14ac:dyDescent="0.25">
      <c r="A155" s="4" t="s">
        <v>3</v>
      </c>
      <c r="B155" s="5">
        <v>8633097</v>
      </c>
      <c r="C155" s="5">
        <v>4573954</v>
      </c>
      <c r="D155" s="5">
        <v>13207051</v>
      </c>
    </row>
    <row r="156" spans="1:4" ht="16.5" x14ac:dyDescent="0.25">
      <c r="A156" s="4" t="s">
        <v>29</v>
      </c>
      <c r="B156" s="5">
        <v>7653593</v>
      </c>
      <c r="C156" s="5">
        <v>173819</v>
      </c>
      <c r="D156" s="5">
        <v>7827412</v>
      </c>
    </row>
    <row r="157" spans="1:4" ht="16.5" x14ac:dyDescent="0.25">
      <c r="A157" s="4" t="s">
        <v>28</v>
      </c>
      <c r="B157" s="5">
        <v>852051</v>
      </c>
      <c r="C157" s="5">
        <v>16753</v>
      </c>
      <c r="D157" s="5">
        <v>868804</v>
      </c>
    </row>
    <row r="158" spans="1:4" ht="16.5" x14ac:dyDescent="0.25">
      <c r="A158" s="4" t="s">
        <v>4</v>
      </c>
      <c r="B158" s="5">
        <v>172012</v>
      </c>
      <c r="C158" s="5">
        <v>156609</v>
      </c>
      <c r="D158" s="5">
        <v>328621</v>
      </c>
    </row>
    <row r="159" spans="1:4" ht="16.5" x14ac:dyDescent="0.25">
      <c r="A159" s="4" t="s">
        <v>6</v>
      </c>
      <c r="B159" s="5">
        <v>117430</v>
      </c>
      <c r="C159" s="5">
        <v>71888</v>
      </c>
      <c r="D159" s="5">
        <v>189318</v>
      </c>
    </row>
    <row r="163" spans="1:5" ht="16.5" x14ac:dyDescent="0.25">
      <c r="B163" s="8" t="s">
        <v>67</v>
      </c>
      <c r="C163" s="8" t="s">
        <v>161</v>
      </c>
      <c r="D163" s="8" t="s">
        <v>156</v>
      </c>
      <c r="E163" s="8" t="s">
        <v>157</v>
      </c>
    </row>
    <row r="164" spans="1:5" ht="16.5" x14ac:dyDescent="0.25">
      <c r="A164" s="4" t="s">
        <v>162</v>
      </c>
      <c r="B164" s="5">
        <v>873903759</v>
      </c>
      <c r="C164" s="5">
        <v>11506443</v>
      </c>
      <c r="D164" s="5">
        <v>885410202</v>
      </c>
      <c r="E164" s="5">
        <v>80683505</v>
      </c>
    </row>
    <row r="165" spans="1:5" ht="16.5" x14ac:dyDescent="0.25">
      <c r="A165" s="4" t="s">
        <v>163</v>
      </c>
      <c r="B165" s="5">
        <v>179777330</v>
      </c>
      <c r="C165" s="5">
        <v>39427984</v>
      </c>
      <c r="D165" s="5">
        <v>219205314</v>
      </c>
      <c r="E165" s="5">
        <v>300236033</v>
      </c>
    </row>
    <row r="166" spans="1:5" ht="16.5" x14ac:dyDescent="0.25">
      <c r="A166" s="4" t="s">
        <v>164</v>
      </c>
      <c r="B166" s="5">
        <v>128794244</v>
      </c>
      <c r="C166" s="5">
        <v>13712419</v>
      </c>
      <c r="D166" s="5">
        <v>142506663</v>
      </c>
      <c r="E166" s="5">
        <v>212638659</v>
      </c>
    </row>
    <row r="167" spans="1:5" ht="16.5" x14ac:dyDescent="0.25">
      <c r="A167" s="4" t="s">
        <v>165</v>
      </c>
      <c r="B167" s="5">
        <v>133093336</v>
      </c>
      <c r="C167" s="5">
        <v>127970676</v>
      </c>
      <c r="D167" s="5">
        <v>261064012</v>
      </c>
      <c r="E167" s="5">
        <v>88597504</v>
      </c>
    </row>
    <row r="168" spans="1:5" ht="16.5" x14ac:dyDescent="0.25">
      <c r="A168" s="4" t="s">
        <v>166</v>
      </c>
      <c r="B168" s="5">
        <v>251178097</v>
      </c>
      <c r="C168" s="5">
        <v>12326782</v>
      </c>
      <c r="D168" s="5">
        <v>263504879</v>
      </c>
      <c r="E168" s="5">
        <v>83729511</v>
      </c>
    </row>
    <row r="169" spans="1:5" ht="16.5" x14ac:dyDescent="0.25">
      <c r="A169" s="4" t="s">
        <v>167</v>
      </c>
      <c r="B169" s="5">
        <v>191819707</v>
      </c>
      <c r="C169" s="5">
        <v>43768325</v>
      </c>
      <c r="D169" s="5">
        <v>235588032</v>
      </c>
      <c r="E169" s="5">
        <v>107918101</v>
      </c>
    </row>
    <row r="170" spans="1:5" ht="16.5" x14ac:dyDescent="0.25">
      <c r="A170" s="4" t="s">
        <v>168</v>
      </c>
      <c r="B170" s="5">
        <v>169645463</v>
      </c>
      <c r="C170" s="5">
        <v>6225055</v>
      </c>
      <c r="D170" s="5">
        <v>175870518</v>
      </c>
      <c r="E170" s="5">
        <v>165095447</v>
      </c>
    </row>
    <row r="171" spans="1:5" ht="16.5" x14ac:dyDescent="0.25">
      <c r="A171" s="4" t="s">
        <v>169</v>
      </c>
      <c r="B171" s="5">
        <v>343926468</v>
      </c>
      <c r="C171" s="5">
        <v>38644435</v>
      </c>
      <c r="D171" s="5">
        <v>382570903</v>
      </c>
      <c r="E171" s="5">
        <v>-66574818</v>
      </c>
    </row>
    <row r="172" spans="1:5" ht="16.5" x14ac:dyDescent="0.25">
      <c r="A172" s="4" t="s">
        <v>170</v>
      </c>
      <c r="B172" s="5">
        <v>63355515</v>
      </c>
      <c r="C172" s="5">
        <v>20959284</v>
      </c>
      <c r="D172" s="5">
        <v>84314799</v>
      </c>
      <c r="E172" s="5">
        <v>92952147</v>
      </c>
    </row>
    <row r="173" spans="1:5" ht="16.5" x14ac:dyDescent="0.25">
      <c r="A173" s="4" t="s">
        <v>171</v>
      </c>
      <c r="B173" s="5">
        <v>61490541</v>
      </c>
      <c r="C173" s="5">
        <v>29037703</v>
      </c>
      <c r="D173" s="5">
        <v>90528244</v>
      </c>
      <c r="E173" s="5">
        <v>39255580</v>
      </c>
    </row>
    <row r="174" spans="1:5" ht="16.5" x14ac:dyDescent="0.25">
      <c r="A174" s="4" t="s">
        <v>20</v>
      </c>
      <c r="B174" s="5">
        <v>30629570</v>
      </c>
      <c r="C174" s="5">
        <v>74133151</v>
      </c>
      <c r="D174" s="5">
        <v>104762721</v>
      </c>
      <c r="E174" s="5">
        <v>7586554</v>
      </c>
    </row>
    <row r="175" spans="1:5" ht="16.5" x14ac:dyDescent="0.25">
      <c r="A175" s="4" t="s">
        <v>22</v>
      </c>
      <c r="B175" s="5">
        <v>35162886</v>
      </c>
      <c r="C175" s="5">
        <v>35278051</v>
      </c>
      <c r="D175" s="5">
        <v>70440937</v>
      </c>
      <c r="E175" s="5">
        <v>25510659</v>
      </c>
    </row>
    <row r="176" spans="1:5" ht="16.5" x14ac:dyDescent="0.25">
      <c r="A176" s="4" t="s">
        <v>23</v>
      </c>
      <c r="B176" s="5">
        <v>52681553</v>
      </c>
      <c r="C176" s="5">
        <v>5401862</v>
      </c>
      <c r="D176" s="5">
        <v>58083415</v>
      </c>
      <c r="E176" s="5">
        <v>15275010</v>
      </c>
    </row>
    <row r="177" spans="1:5" ht="16.5" x14ac:dyDescent="0.25">
      <c r="A177" s="4" t="s">
        <v>10</v>
      </c>
      <c r="B177" s="5">
        <v>1565749</v>
      </c>
      <c r="C177" s="5">
        <v>67597287</v>
      </c>
      <c r="D177" s="5">
        <v>69163036</v>
      </c>
      <c r="E177" s="5">
        <v>-11543957</v>
      </c>
    </row>
    <row r="178" spans="1:5" ht="16.5" x14ac:dyDescent="0.25">
      <c r="A178" s="4" t="s">
        <v>16</v>
      </c>
      <c r="B178" s="5">
        <v>21447759</v>
      </c>
      <c r="C178" s="5">
        <v>0</v>
      </c>
      <c r="D178" s="5">
        <v>21447759</v>
      </c>
      <c r="E178" s="5">
        <v>35564547</v>
      </c>
    </row>
    <row r="179" spans="1:5" ht="16.5" x14ac:dyDescent="0.25">
      <c r="A179" s="4" t="s">
        <v>34</v>
      </c>
      <c r="B179" s="5">
        <v>41913671</v>
      </c>
      <c r="C179" s="5">
        <v>0</v>
      </c>
      <c r="D179" s="5">
        <v>41913671</v>
      </c>
      <c r="E179" s="5">
        <v>10283458</v>
      </c>
    </row>
    <row r="180" spans="1:5" ht="16.5" x14ac:dyDescent="0.25">
      <c r="A180" s="4" t="s">
        <v>11</v>
      </c>
      <c r="B180" s="5">
        <v>30041705</v>
      </c>
      <c r="C180" s="5">
        <v>7007098</v>
      </c>
      <c r="D180" s="5">
        <v>37048803</v>
      </c>
      <c r="E180" s="5">
        <v>10961207</v>
      </c>
    </row>
    <row r="181" spans="1:5" ht="16.5" x14ac:dyDescent="0.25">
      <c r="A181" s="4" t="s">
        <v>35</v>
      </c>
      <c r="B181" s="5">
        <v>38488828</v>
      </c>
      <c r="C181" s="5">
        <v>4086263</v>
      </c>
      <c r="D181" s="5">
        <v>42575091</v>
      </c>
      <c r="E181" s="5">
        <v>1143143</v>
      </c>
    </row>
    <row r="182" spans="1:5" ht="16.5" x14ac:dyDescent="0.25">
      <c r="A182" s="4" t="s">
        <v>33</v>
      </c>
      <c r="B182" s="5">
        <v>33423469</v>
      </c>
      <c r="C182" s="5">
        <v>0</v>
      </c>
      <c r="D182" s="5">
        <v>33423469</v>
      </c>
      <c r="E182" s="5">
        <v>9074562</v>
      </c>
    </row>
    <row r="183" spans="1:5" ht="16.5" x14ac:dyDescent="0.25">
      <c r="A183" s="4" t="s">
        <v>12</v>
      </c>
      <c r="B183" s="5">
        <v>17992418</v>
      </c>
      <c r="C183" s="5">
        <v>2314343</v>
      </c>
      <c r="D183" s="5">
        <v>20306761</v>
      </c>
      <c r="E183" s="5">
        <v>17252209</v>
      </c>
    </row>
    <row r="184" spans="1:5" ht="16.5" x14ac:dyDescent="0.25">
      <c r="A184" s="4" t="s">
        <v>8</v>
      </c>
      <c r="B184" s="5">
        <v>7877994</v>
      </c>
      <c r="C184" s="5">
        <v>12533339</v>
      </c>
      <c r="D184" s="5">
        <v>20411333</v>
      </c>
      <c r="E184" s="5">
        <v>16046979</v>
      </c>
    </row>
    <row r="185" spans="1:5" ht="16.5" x14ac:dyDescent="0.25">
      <c r="A185" s="4" t="s">
        <v>1</v>
      </c>
      <c r="B185" s="5">
        <v>15652003</v>
      </c>
      <c r="C185" s="5">
        <v>1202149</v>
      </c>
      <c r="D185" s="5">
        <v>16854152</v>
      </c>
      <c r="E185" s="5">
        <v>14117832</v>
      </c>
    </row>
    <row r="186" spans="1:5" ht="16.5" x14ac:dyDescent="0.25">
      <c r="A186" s="4" t="s">
        <v>13</v>
      </c>
      <c r="B186" s="5">
        <v>16730806</v>
      </c>
      <c r="C186" s="5">
        <v>5395648</v>
      </c>
      <c r="D186" s="5">
        <v>22126454</v>
      </c>
      <c r="E186" s="5">
        <v>8436886</v>
      </c>
    </row>
    <row r="187" spans="1:5" ht="16.5" x14ac:dyDescent="0.25">
      <c r="A187" s="4" t="s">
        <v>27</v>
      </c>
      <c r="B187" s="5">
        <v>7541089</v>
      </c>
      <c r="C187" s="5">
        <v>18085195</v>
      </c>
      <c r="D187" s="5">
        <v>25626284</v>
      </c>
      <c r="E187" s="5">
        <v>1895825</v>
      </c>
    </row>
    <row r="188" spans="1:5" ht="16.5" x14ac:dyDescent="0.25">
      <c r="A188" s="4" t="s">
        <v>5</v>
      </c>
      <c r="B188" s="5">
        <v>14726011</v>
      </c>
      <c r="C188" s="5">
        <v>4739795</v>
      </c>
      <c r="D188" s="5">
        <v>19465806</v>
      </c>
      <c r="E188" s="5">
        <v>6575192</v>
      </c>
    </row>
    <row r="189" spans="1:5" ht="16.5" x14ac:dyDescent="0.25">
      <c r="A189" s="4" t="s">
        <v>21</v>
      </c>
      <c r="B189" s="5">
        <v>5635663</v>
      </c>
      <c r="C189" s="5">
        <v>5832384</v>
      </c>
      <c r="D189" s="5">
        <v>11468047</v>
      </c>
      <c r="E189" s="5">
        <v>14280048</v>
      </c>
    </row>
    <row r="190" spans="1:5" ht="16.5" x14ac:dyDescent="0.25">
      <c r="A190" s="4" t="s">
        <v>7</v>
      </c>
      <c r="B190" s="5">
        <v>14664187</v>
      </c>
      <c r="C190" s="5">
        <v>2157974</v>
      </c>
      <c r="D190" s="5">
        <v>16822161</v>
      </c>
      <c r="E190" s="5">
        <v>2609887</v>
      </c>
    </row>
    <row r="191" spans="1:5" ht="16.5" x14ac:dyDescent="0.25">
      <c r="A191" s="4" t="s">
        <v>15</v>
      </c>
      <c r="B191" s="5">
        <v>269098</v>
      </c>
      <c r="C191" s="5">
        <v>21101711</v>
      </c>
      <c r="D191" s="5">
        <v>21370809</v>
      </c>
      <c r="E191" s="5">
        <v>-2560908</v>
      </c>
    </row>
    <row r="192" spans="1:5" ht="16.5" x14ac:dyDescent="0.25">
      <c r="A192" s="4" t="s">
        <v>19</v>
      </c>
      <c r="B192" s="5">
        <v>6791682</v>
      </c>
      <c r="C192" s="5">
        <v>4203032</v>
      </c>
      <c r="D192" s="5">
        <v>10994714</v>
      </c>
      <c r="E192" s="5">
        <v>3956030</v>
      </c>
    </row>
    <row r="193" spans="1:9" ht="16.5" x14ac:dyDescent="0.25">
      <c r="A193" s="4" t="s">
        <v>17</v>
      </c>
      <c r="B193" s="5">
        <v>5592149</v>
      </c>
      <c r="C193" s="5">
        <v>652490</v>
      </c>
      <c r="D193" s="5">
        <v>6244639</v>
      </c>
      <c r="E193" s="5">
        <v>8111119</v>
      </c>
    </row>
    <row r="194" spans="1:9" ht="16.5" x14ac:dyDescent="0.25">
      <c r="A194" s="4" t="s">
        <v>3</v>
      </c>
      <c r="B194" s="5">
        <v>6048573</v>
      </c>
      <c r="C194" s="5">
        <v>5857391</v>
      </c>
      <c r="D194" s="5">
        <v>11905964</v>
      </c>
      <c r="E194" s="5">
        <v>1301087</v>
      </c>
    </row>
    <row r="195" spans="1:9" ht="16.5" x14ac:dyDescent="0.25">
      <c r="A195" s="4" t="s">
        <v>29</v>
      </c>
      <c r="B195" s="5">
        <v>6365489</v>
      </c>
      <c r="C195" s="5">
        <v>29696</v>
      </c>
      <c r="D195" s="5">
        <v>6395185</v>
      </c>
      <c r="E195" s="5">
        <v>1432227</v>
      </c>
    </row>
    <row r="196" spans="1:9" ht="16.5" x14ac:dyDescent="0.25">
      <c r="A196" s="4" t="s">
        <v>28</v>
      </c>
      <c r="B196" s="5">
        <v>333325</v>
      </c>
      <c r="C196" s="5">
        <v>0</v>
      </c>
      <c r="D196" s="5">
        <v>333325</v>
      </c>
      <c r="E196" s="5">
        <v>535479</v>
      </c>
    </row>
    <row r="197" spans="1:9" ht="16.5" x14ac:dyDescent="0.25">
      <c r="A197" s="4" t="s">
        <v>4</v>
      </c>
      <c r="B197" s="5">
        <v>198142</v>
      </c>
      <c r="C197" s="5">
        <v>3026</v>
      </c>
      <c r="D197" s="5">
        <v>201168</v>
      </c>
      <c r="E197" s="5">
        <v>127453</v>
      </c>
    </row>
    <row r="198" spans="1:9" ht="16.5" x14ac:dyDescent="0.25">
      <c r="A198" s="4" t="s">
        <v>6</v>
      </c>
      <c r="B198" s="5">
        <v>56327</v>
      </c>
      <c r="C198" s="5">
        <v>49086</v>
      </c>
      <c r="D198" s="5">
        <v>105413</v>
      </c>
      <c r="E198" s="5">
        <v>83905</v>
      </c>
    </row>
    <row r="202" spans="1:9" ht="16.5" x14ac:dyDescent="0.25">
      <c r="A202" s="1"/>
      <c r="B202" s="1" t="s">
        <v>172</v>
      </c>
      <c r="C202" s="1" t="s">
        <v>173</v>
      </c>
      <c r="D202" s="1" t="s">
        <v>174</v>
      </c>
      <c r="E202" s="1" t="s">
        <v>175</v>
      </c>
      <c r="F202" s="1" t="s">
        <v>176</v>
      </c>
      <c r="G202" s="1" t="s">
        <v>177</v>
      </c>
      <c r="H202" s="1" t="s">
        <v>178</v>
      </c>
      <c r="I202" s="7" t="s">
        <v>47</v>
      </c>
    </row>
    <row r="203" spans="1:9" ht="16.5" x14ac:dyDescent="0.25">
      <c r="A203" s="4" t="s">
        <v>162</v>
      </c>
      <c r="B203" s="5"/>
      <c r="C203" s="5"/>
      <c r="D203" s="5"/>
      <c r="E203" s="5">
        <v>17758529</v>
      </c>
      <c r="F203" s="5">
        <v>303598725</v>
      </c>
      <c r="G203" s="5">
        <v>611999697</v>
      </c>
      <c r="H203" s="5">
        <v>22203432</v>
      </c>
      <c r="I203" s="6">
        <v>955560383</v>
      </c>
    </row>
    <row r="204" spans="1:9" ht="16.5" x14ac:dyDescent="0.25">
      <c r="A204" s="4" t="s">
        <v>163</v>
      </c>
      <c r="B204" s="5"/>
      <c r="C204" s="5"/>
      <c r="D204" s="5">
        <v>111917</v>
      </c>
      <c r="E204" s="5">
        <v>3383685</v>
      </c>
      <c r="F204" s="5">
        <v>163647736</v>
      </c>
      <c r="G204" s="5">
        <v>53203410</v>
      </c>
      <c r="H204" s="5">
        <v>22913758</v>
      </c>
      <c r="I204" s="6">
        <v>243260506</v>
      </c>
    </row>
    <row r="205" spans="1:9" ht="16.5" x14ac:dyDescent="0.25">
      <c r="A205" s="4" t="s">
        <v>164</v>
      </c>
      <c r="B205" s="5"/>
      <c r="C205" s="5">
        <v>3179471</v>
      </c>
      <c r="D205" s="5"/>
      <c r="E205" s="5"/>
      <c r="F205" s="5">
        <v>128978636</v>
      </c>
      <c r="G205" s="5">
        <v>2350613</v>
      </c>
      <c r="H205" s="5">
        <v>202490741</v>
      </c>
      <c r="I205" s="6">
        <v>336999461</v>
      </c>
    </row>
    <row r="206" spans="1:9" ht="16.5" x14ac:dyDescent="0.25">
      <c r="A206" s="4" t="s">
        <v>165</v>
      </c>
      <c r="B206" s="5"/>
      <c r="C206" s="5">
        <v>259254</v>
      </c>
      <c r="D206" s="5"/>
      <c r="E206" s="5">
        <v>267725</v>
      </c>
      <c r="F206" s="5">
        <v>184343236</v>
      </c>
      <c r="G206" s="5">
        <v>3499293</v>
      </c>
      <c r="H206" s="5">
        <v>118297556</v>
      </c>
      <c r="I206" s="6">
        <v>306667064</v>
      </c>
    </row>
    <row r="207" spans="1:9" ht="16.5" x14ac:dyDescent="0.25">
      <c r="A207" s="4" t="s">
        <v>166</v>
      </c>
      <c r="B207" s="5"/>
      <c r="C207" s="5">
        <v>254664</v>
      </c>
      <c r="D207" s="5">
        <v>800766</v>
      </c>
      <c r="E207" s="5">
        <v>9914740</v>
      </c>
      <c r="F207" s="5">
        <v>102674359</v>
      </c>
      <c r="G207" s="5">
        <v>45080490</v>
      </c>
      <c r="H207" s="5">
        <v>84485906</v>
      </c>
      <c r="I207" s="6">
        <v>243210925</v>
      </c>
    </row>
    <row r="208" spans="1:9" ht="16.5" x14ac:dyDescent="0.25">
      <c r="A208" s="4" t="s">
        <v>167</v>
      </c>
      <c r="B208" s="5"/>
      <c r="C208" s="5">
        <v>542478</v>
      </c>
      <c r="D208" s="5">
        <v>616514</v>
      </c>
      <c r="E208" s="5">
        <v>7466491</v>
      </c>
      <c r="F208" s="5">
        <v>160172814</v>
      </c>
      <c r="G208" s="5">
        <v>29180900</v>
      </c>
      <c r="H208" s="5">
        <v>9322291</v>
      </c>
      <c r="I208" s="6">
        <v>207301488</v>
      </c>
    </row>
    <row r="209" spans="1:9" ht="16.5" x14ac:dyDescent="0.25">
      <c r="A209" s="4" t="s">
        <v>168</v>
      </c>
      <c r="B209" s="5"/>
      <c r="C209" s="5"/>
      <c r="D209" s="5">
        <v>2813457</v>
      </c>
      <c r="E209" s="5">
        <v>670567</v>
      </c>
      <c r="F209" s="5">
        <v>176626935</v>
      </c>
      <c r="G209" s="5">
        <v>70791897</v>
      </c>
      <c r="H209" s="5">
        <v>45814784</v>
      </c>
      <c r="I209" s="6">
        <v>296717640</v>
      </c>
    </row>
    <row r="210" spans="1:9" ht="16.5" x14ac:dyDescent="0.25">
      <c r="A210" s="4" t="s">
        <v>169</v>
      </c>
      <c r="B210" s="5"/>
      <c r="C210" s="5"/>
      <c r="D210" s="5">
        <v>7189144</v>
      </c>
      <c r="E210" s="5">
        <v>2881781</v>
      </c>
      <c r="F210" s="5">
        <v>90015170</v>
      </c>
      <c r="G210" s="5">
        <v>71970652</v>
      </c>
      <c r="H210" s="5">
        <v>9135091</v>
      </c>
      <c r="I210" s="6">
        <v>181191838</v>
      </c>
    </row>
    <row r="211" spans="1:9" ht="16.5" x14ac:dyDescent="0.25">
      <c r="A211" s="4" t="s">
        <v>170</v>
      </c>
      <c r="B211" s="5"/>
      <c r="C211" s="5">
        <v>436068</v>
      </c>
      <c r="D211" s="5"/>
      <c r="E211" s="5">
        <v>1135090</v>
      </c>
      <c r="F211" s="5">
        <v>36117191</v>
      </c>
      <c r="G211" s="5">
        <v>73438769</v>
      </c>
      <c r="H211" s="5">
        <v>55865122</v>
      </c>
      <c r="I211" s="6">
        <v>166992240</v>
      </c>
    </row>
    <row r="212" spans="1:9" ht="16.5" x14ac:dyDescent="0.25">
      <c r="A212" s="4" t="s">
        <v>171</v>
      </c>
      <c r="B212" s="5"/>
      <c r="C212" s="5"/>
      <c r="D212" s="5">
        <v>6386775</v>
      </c>
      <c r="E212" s="5">
        <v>2780042</v>
      </c>
      <c r="F212" s="5">
        <v>26985280</v>
      </c>
      <c r="G212" s="5">
        <v>28375334</v>
      </c>
      <c r="H212" s="5">
        <v>3915174</v>
      </c>
      <c r="I212" s="6">
        <v>68442605</v>
      </c>
    </row>
    <row r="213" spans="1:9" ht="16.5" x14ac:dyDescent="0.25">
      <c r="A213" s="4" t="s">
        <v>20</v>
      </c>
      <c r="B213" s="5"/>
      <c r="C213" s="5"/>
      <c r="D213" s="5">
        <v>7788</v>
      </c>
      <c r="E213" s="5"/>
      <c r="F213" s="5">
        <v>25378092</v>
      </c>
      <c r="G213" s="5">
        <v>49212980</v>
      </c>
      <c r="H213" s="5">
        <v>10060250</v>
      </c>
      <c r="I213" s="6">
        <v>84659110</v>
      </c>
    </row>
    <row r="214" spans="1:9" ht="16.5" x14ac:dyDescent="0.25">
      <c r="A214" s="4" t="s">
        <v>22</v>
      </c>
      <c r="B214" s="5"/>
      <c r="C214" s="5"/>
      <c r="D214" s="5">
        <v>1243609</v>
      </c>
      <c r="E214" s="5">
        <v>7796757</v>
      </c>
      <c r="F214" s="5">
        <v>29375843</v>
      </c>
      <c r="G214" s="5">
        <v>25872901</v>
      </c>
      <c r="H214" s="5">
        <v>11869073</v>
      </c>
      <c r="I214" s="6">
        <v>76158183</v>
      </c>
    </row>
    <row r="215" spans="1:9" ht="16.5" x14ac:dyDescent="0.25">
      <c r="A215" s="4" t="s">
        <v>23</v>
      </c>
      <c r="B215" s="5"/>
      <c r="C215" s="5"/>
      <c r="D215" s="5">
        <v>1340511</v>
      </c>
      <c r="E215" s="5">
        <v>6133302</v>
      </c>
      <c r="F215" s="5">
        <v>20179768</v>
      </c>
      <c r="G215" s="5">
        <v>29200356</v>
      </c>
      <c r="H215" s="5">
        <v>12124037</v>
      </c>
      <c r="I215" s="6">
        <v>68977974</v>
      </c>
    </row>
    <row r="216" spans="1:9" ht="16.5" x14ac:dyDescent="0.25">
      <c r="A216" s="4" t="s">
        <v>10</v>
      </c>
      <c r="B216" s="5"/>
      <c r="C216" s="5">
        <v>132842</v>
      </c>
      <c r="D216" s="5"/>
      <c r="E216" s="5"/>
      <c r="F216" s="5">
        <v>17322630</v>
      </c>
      <c r="G216" s="5">
        <v>11625711</v>
      </c>
      <c r="H216" s="5">
        <v>20049432</v>
      </c>
      <c r="I216" s="6">
        <v>49130615</v>
      </c>
    </row>
    <row r="217" spans="1:9" ht="16.5" x14ac:dyDescent="0.25">
      <c r="A217" s="4" t="s">
        <v>16</v>
      </c>
      <c r="B217" s="5"/>
      <c r="C217" s="5"/>
      <c r="D217" s="5">
        <v>2332377</v>
      </c>
      <c r="E217" s="5">
        <v>3023991</v>
      </c>
      <c r="F217" s="5">
        <v>29348161</v>
      </c>
      <c r="G217" s="5">
        <v>7584297</v>
      </c>
      <c r="H217" s="5">
        <v>13441864</v>
      </c>
      <c r="I217" s="6">
        <v>55730690</v>
      </c>
    </row>
    <row r="218" spans="1:9" ht="16.5" x14ac:dyDescent="0.25">
      <c r="A218" s="4" t="s">
        <v>34</v>
      </c>
      <c r="B218" s="5"/>
      <c r="C218" s="5">
        <v>186109</v>
      </c>
      <c r="D218" s="5"/>
      <c r="E218" s="5">
        <v>5958894</v>
      </c>
      <c r="F218" s="5">
        <v>16088578</v>
      </c>
      <c r="G218" s="5">
        <v>7723350</v>
      </c>
      <c r="H218" s="5">
        <v>5194679</v>
      </c>
      <c r="I218" s="6">
        <v>35151610</v>
      </c>
    </row>
    <row r="219" spans="1:9" ht="16.5" x14ac:dyDescent="0.25">
      <c r="A219" s="4" t="s">
        <v>11</v>
      </c>
      <c r="B219" s="5"/>
      <c r="C219" s="5">
        <v>358394</v>
      </c>
      <c r="D219" s="5"/>
      <c r="E219" s="5">
        <v>4968136</v>
      </c>
      <c r="F219" s="5">
        <v>19750255</v>
      </c>
      <c r="G219" s="5">
        <v>5015795</v>
      </c>
      <c r="H219" s="5">
        <v>647352</v>
      </c>
      <c r="I219" s="6">
        <v>30739932</v>
      </c>
    </row>
    <row r="220" spans="1:9" ht="16.5" x14ac:dyDescent="0.25">
      <c r="A220" s="4" t="s">
        <v>35</v>
      </c>
      <c r="B220" s="5">
        <v>0</v>
      </c>
      <c r="C220" s="5">
        <v>37370</v>
      </c>
      <c r="D220" s="5">
        <v>0</v>
      </c>
      <c r="E220" s="5">
        <v>3591516</v>
      </c>
      <c r="F220" s="5">
        <v>8369027</v>
      </c>
      <c r="G220" s="5">
        <v>2912401</v>
      </c>
      <c r="H220" s="5">
        <v>28544038</v>
      </c>
      <c r="I220" s="6">
        <v>43454352</v>
      </c>
    </row>
    <row r="221" spans="1:9" ht="16.5" x14ac:dyDescent="0.25">
      <c r="A221" s="4" t="s">
        <v>33</v>
      </c>
      <c r="B221" s="5"/>
      <c r="C221" s="5"/>
      <c r="D221" s="5"/>
      <c r="E221" s="5">
        <v>5774956</v>
      </c>
      <c r="F221" s="5">
        <v>26183075</v>
      </c>
      <c r="G221" s="5">
        <v>4471806</v>
      </c>
      <c r="H221" s="5">
        <v>2819412</v>
      </c>
      <c r="I221" s="6">
        <v>39249249</v>
      </c>
    </row>
    <row r="222" spans="1:9" ht="16.5" x14ac:dyDescent="0.25">
      <c r="A222" s="4" t="s">
        <v>12</v>
      </c>
      <c r="B222" s="5"/>
      <c r="C222" s="5"/>
      <c r="D222" s="5">
        <v>28500</v>
      </c>
      <c r="E222" s="5">
        <v>469596</v>
      </c>
      <c r="F222" s="5">
        <v>11123410</v>
      </c>
      <c r="G222" s="5">
        <v>8044024</v>
      </c>
      <c r="H222" s="5">
        <v>564567</v>
      </c>
      <c r="I222" s="6">
        <v>20230097</v>
      </c>
    </row>
    <row r="223" spans="1:9" ht="16.5" x14ac:dyDescent="0.25">
      <c r="A223" s="4" t="s">
        <v>8</v>
      </c>
      <c r="B223" s="5"/>
      <c r="C223" s="5">
        <v>52921</v>
      </c>
      <c r="D223" s="5">
        <v>0</v>
      </c>
      <c r="E223" s="5">
        <v>235536</v>
      </c>
      <c r="F223" s="5">
        <v>1803958</v>
      </c>
      <c r="G223" s="5">
        <v>1881703</v>
      </c>
      <c r="H223" s="5">
        <v>158225</v>
      </c>
      <c r="I223" s="6">
        <v>4132343</v>
      </c>
    </row>
    <row r="224" spans="1:9" ht="16.5" x14ac:dyDescent="0.25">
      <c r="A224" s="4" t="s">
        <v>1</v>
      </c>
      <c r="B224" s="5"/>
      <c r="C224" s="5">
        <v>17046</v>
      </c>
      <c r="D224" s="5"/>
      <c r="E224" s="5">
        <v>1266042</v>
      </c>
      <c r="F224" s="5">
        <v>15260425</v>
      </c>
      <c r="G224" s="5">
        <v>8077225</v>
      </c>
      <c r="H224" s="5">
        <v>797093</v>
      </c>
      <c r="I224" s="6">
        <v>25417831</v>
      </c>
    </row>
    <row r="225" spans="1:9" ht="16.5" x14ac:dyDescent="0.25">
      <c r="A225" s="4" t="s">
        <v>13</v>
      </c>
      <c r="B225" s="5"/>
      <c r="C225" s="5"/>
      <c r="D225" s="5"/>
      <c r="E225" s="5">
        <v>761824</v>
      </c>
      <c r="F225" s="5">
        <v>9611245</v>
      </c>
      <c r="G225" s="5">
        <v>5508783</v>
      </c>
      <c r="H225" s="5">
        <v>4767214</v>
      </c>
      <c r="I225" s="6">
        <v>20649066</v>
      </c>
    </row>
    <row r="226" spans="1:9" ht="16.5" x14ac:dyDescent="0.25">
      <c r="A226" s="4" t="s">
        <v>27</v>
      </c>
      <c r="B226" s="5"/>
      <c r="C226" s="5"/>
      <c r="D226" s="5"/>
      <c r="E226" s="5">
        <v>4986593</v>
      </c>
      <c r="F226" s="5">
        <v>16661883</v>
      </c>
      <c r="G226" s="5">
        <v>2734191</v>
      </c>
      <c r="H226" s="5">
        <v>2443036</v>
      </c>
      <c r="I226" s="6">
        <v>26825703</v>
      </c>
    </row>
    <row r="227" spans="1:9" ht="16.5" x14ac:dyDescent="0.25">
      <c r="A227" s="4" t="s">
        <v>5</v>
      </c>
      <c r="B227" s="5"/>
      <c r="C227" s="5">
        <v>749558</v>
      </c>
      <c r="D227" s="5">
        <v>966000</v>
      </c>
      <c r="E227" s="5">
        <v>774356</v>
      </c>
      <c r="F227" s="5">
        <v>7827397</v>
      </c>
      <c r="G227" s="5">
        <v>8813514</v>
      </c>
      <c r="H227" s="5">
        <v>843364</v>
      </c>
      <c r="I227" s="6">
        <v>19974189</v>
      </c>
    </row>
    <row r="228" spans="1:9" ht="16.5" x14ac:dyDescent="0.25">
      <c r="A228" s="4" t="s">
        <v>21</v>
      </c>
      <c r="B228" s="5"/>
      <c r="C228" s="5"/>
      <c r="D228" s="5">
        <v>77357</v>
      </c>
      <c r="E228" s="5">
        <v>121115</v>
      </c>
      <c r="F228" s="5">
        <v>360122</v>
      </c>
      <c r="G228" s="5">
        <v>152058</v>
      </c>
      <c r="H228" s="5">
        <v>150708</v>
      </c>
      <c r="I228" s="6">
        <v>861360</v>
      </c>
    </row>
    <row r="229" spans="1:9" ht="16.5" x14ac:dyDescent="0.25">
      <c r="A229" s="4" t="s">
        <v>7</v>
      </c>
      <c r="B229" s="5"/>
      <c r="C229" s="5">
        <v>891399</v>
      </c>
      <c r="D229" s="5"/>
      <c r="E229" s="5">
        <v>562809</v>
      </c>
      <c r="F229" s="5">
        <v>4072779</v>
      </c>
      <c r="G229" s="5">
        <v>4232082</v>
      </c>
      <c r="H229" s="5">
        <v>913457</v>
      </c>
      <c r="I229" s="6">
        <v>10672526</v>
      </c>
    </row>
    <row r="230" spans="1:9" ht="16.5" x14ac:dyDescent="0.25">
      <c r="A230" s="4" t="s">
        <v>15</v>
      </c>
      <c r="B230" s="5"/>
      <c r="C230" s="5">
        <v>30937</v>
      </c>
      <c r="D230" s="5"/>
      <c r="E230" s="5"/>
      <c r="F230" s="5">
        <v>5113223</v>
      </c>
      <c r="G230" s="5">
        <v>2191981</v>
      </c>
      <c r="H230" s="5">
        <v>10102648</v>
      </c>
      <c r="I230" s="6">
        <v>17438789</v>
      </c>
    </row>
    <row r="231" spans="1:9" ht="16.5" x14ac:dyDescent="0.25">
      <c r="A231" s="4" t="s">
        <v>19</v>
      </c>
      <c r="B231" s="5">
        <v>0</v>
      </c>
      <c r="C231" s="5">
        <v>265548</v>
      </c>
      <c r="D231" s="5">
        <v>0</v>
      </c>
      <c r="E231" s="5">
        <v>528079</v>
      </c>
      <c r="F231" s="5">
        <v>3288134</v>
      </c>
      <c r="G231" s="5">
        <v>4680123</v>
      </c>
      <c r="H231" s="5">
        <v>1121600</v>
      </c>
      <c r="I231" s="6">
        <v>9883484</v>
      </c>
    </row>
    <row r="232" spans="1:9" ht="16.5" x14ac:dyDescent="0.25">
      <c r="A232" s="4" t="s">
        <v>17</v>
      </c>
      <c r="B232" s="5">
        <v>1343121</v>
      </c>
      <c r="C232" s="5"/>
      <c r="D232" s="5"/>
      <c r="E232" s="5">
        <v>971971</v>
      </c>
      <c r="F232" s="5">
        <v>3796626</v>
      </c>
      <c r="G232" s="5">
        <v>3065996</v>
      </c>
      <c r="H232" s="5">
        <v>1188214</v>
      </c>
      <c r="I232" s="6">
        <v>10365928</v>
      </c>
    </row>
    <row r="233" spans="1:9" ht="16.5" x14ac:dyDescent="0.25">
      <c r="A233" s="4" t="s">
        <v>3</v>
      </c>
      <c r="B233" s="5"/>
      <c r="C233" s="5">
        <v>24512</v>
      </c>
      <c r="D233" s="5"/>
      <c r="E233" s="5"/>
      <c r="F233" s="5">
        <v>2492571</v>
      </c>
      <c r="G233" s="5">
        <v>4285595</v>
      </c>
      <c r="H233" s="5">
        <v>1830419</v>
      </c>
      <c r="I233" s="6">
        <v>8633097</v>
      </c>
    </row>
    <row r="234" spans="1:9" ht="16.5" x14ac:dyDescent="0.25">
      <c r="A234" s="4" t="s">
        <v>29</v>
      </c>
      <c r="B234" s="5"/>
      <c r="C234" s="5"/>
      <c r="D234" s="5"/>
      <c r="E234" s="5"/>
      <c r="F234" s="5">
        <v>3556344</v>
      </c>
      <c r="G234" s="5">
        <v>3614587</v>
      </c>
      <c r="H234" s="5">
        <v>482662</v>
      </c>
      <c r="I234" s="6">
        <v>7653593</v>
      </c>
    </row>
    <row r="235" spans="1:9" ht="16.5" x14ac:dyDescent="0.25">
      <c r="A235" s="4" t="s">
        <v>28</v>
      </c>
      <c r="B235" s="5"/>
      <c r="C235" s="5"/>
      <c r="D235" s="5"/>
      <c r="E235" s="5"/>
      <c r="F235" s="5">
        <v>432737</v>
      </c>
      <c r="G235" s="5">
        <v>216749</v>
      </c>
      <c r="H235" s="5">
        <v>202565</v>
      </c>
      <c r="I235" s="6">
        <v>852051</v>
      </c>
    </row>
    <row r="236" spans="1:9" ht="16.5" x14ac:dyDescent="0.25">
      <c r="A236" s="4" t="s">
        <v>4</v>
      </c>
      <c r="B236" s="5">
        <v>0</v>
      </c>
      <c r="C236" s="5">
        <v>0</v>
      </c>
      <c r="D236" s="5">
        <v>0</v>
      </c>
      <c r="E236" s="5">
        <v>120689</v>
      </c>
      <c r="F236" s="5">
        <v>0</v>
      </c>
      <c r="G236" s="5">
        <v>1676</v>
      </c>
      <c r="H236" s="5">
        <v>49647</v>
      </c>
      <c r="I236" s="6">
        <v>172012</v>
      </c>
    </row>
    <row r="237" spans="1:9" ht="16.5" x14ac:dyDescent="0.25">
      <c r="A237" s="4" t="s">
        <v>6</v>
      </c>
      <c r="B237" s="5"/>
      <c r="C237" s="5">
        <v>7616</v>
      </c>
      <c r="D237" s="5"/>
      <c r="E237" s="5">
        <v>3033</v>
      </c>
      <c r="F237" s="5">
        <v>77375</v>
      </c>
      <c r="G237" s="5">
        <v>19729</v>
      </c>
      <c r="H237" s="5">
        <v>9677</v>
      </c>
      <c r="I237" s="6">
        <v>117430</v>
      </c>
    </row>
    <row r="242" spans="1:12" ht="16.5" x14ac:dyDescent="0.25">
      <c r="A242" s="1"/>
      <c r="B242" s="1" t="s">
        <v>179</v>
      </c>
      <c r="C242" s="1" t="s">
        <v>174</v>
      </c>
      <c r="D242" s="1" t="s">
        <v>175</v>
      </c>
      <c r="E242" s="1" t="s">
        <v>180</v>
      </c>
      <c r="F242" s="1" t="s">
        <v>53</v>
      </c>
      <c r="G242" s="1" t="s">
        <v>181</v>
      </c>
      <c r="H242" s="1" t="s">
        <v>182</v>
      </c>
      <c r="I242" s="1" t="s">
        <v>50</v>
      </c>
      <c r="J242" s="1" t="s">
        <v>49</v>
      </c>
      <c r="K242" s="1" t="s">
        <v>48</v>
      </c>
      <c r="L242" s="7" t="s">
        <v>58</v>
      </c>
    </row>
    <row r="243" spans="1:12" ht="16.5" x14ac:dyDescent="0.25">
      <c r="A243" s="4" t="s">
        <v>162</v>
      </c>
      <c r="B243" s="5"/>
      <c r="C243" s="5"/>
      <c r="D243" s="5"/>
      <c r="E243" s="5"/>
      <c r="F243" s="5"/>
      <c r="G243" s="5">
        <v>1998933</v>
      </c>
      <c r="H243" s="5">
        <v>4628990</v>
      </c>
      <c r="I243" s="5"/>
      <c r="J243" s="5">
        <v>3905401</v>
      </c>
      <c r="K243" s="5"/>
      <c r="L243" s="6">
        <v>10533324</v>
      </c>
    </row>
    <row r="244" spans="1:12" ht="16.5" x14ac:dyDescent="0.25">
      <c r="A244" s="4" t="s">
        <v>163</v>
      </c>
      <c r="B244" s="5"/>
      <c r="C244" s="5">
        <v>15352242</v>
      </c>
      <c r="D244" s="5"/>
      <c r="E244" s="5"/>
      <c r="F244" s="5"/>
      <c r="G244" s="5"/>
      <c r="H244" s="5">
        <v>98436</v>
      </c>
      <c r="I244" s="5"/>
      <c r="J244" s="5">
        <v>225579427</v>
      </c>
      <c r="K244" s="5">
        <v>35150736</v>
      </c>
      <c r="L244" s="6">
        <v>276180841</v>
      </c>
    </row>
    <row r="245" spans="1:12" ht="16.5" x14ac:dyDescent="0.25">
      <c r="A245" s="4" t="s">
        <v>164</v>
      </c>
      <c r="B245" s="5"/>
      <c r="C245" s="5"/>
      <c r="D245" s="5"/>
      <c r="E245" s="5">
        <v>2483141</v>
      </c>
      <c r="F245" s="5"/>
      <c r="G245" s="5">
        <v>300122</v>
      </c>
      <c r="H245" s="5"/>
      <c r="I245" s="5"/>
      <c r="J245" s="5">
        <v>15362598</v>
      </c>
      <c r="K245" s="5"/>
      <c r="L245" s="6">
        <v>18145861</v>
      </c>
    </row>
    <row r="246" spans="1:12" ht="16.5" x14ac:dyDescent="0.25">
      <c r="A246" s="4" t="s">
        <v>165</v>
      </c>
      <c r="B246" s="5"/>
      <c r="C246" s="5"/>
      <c r="D246" s="5"/>
      <c r="E246" s="5">
        <v>36110944</v>
      </c>
      <c r="F246" s="5"/>
      <c r="G246" s="5"/>
      <c r="H246" s="5">
        <v>940322</v>
      </c>
      <c r="I246" s="5"/>
      <c r="J246" s="5">
        <v>5943186</v>
      </c>
      <c r="K246" s="5"/>
      <c r="L246" s="6">
        <v>42994452</v>
      </c>
    </row>
    <row r="247" spans="1:12" ht="16.5" x14ac:dyDescent="0.25">
      <c r="A247" s="4" t="s">
        <v>166</v>
      </c>
      <c r="B247" s="5"/>
      <c r="C247" s="5"/>
      <c r="D247" s="5"/>
      <c r="E247" s="5"/>
      <c r="F247" s="5"/>
      <c r="G247" s="5"/>
      <c r="H247" s="5">
        <v>6959498</v>
      </c>
      <c r="I247" s="5">
        <v>54644</v>
      </c>
      <c r="J247" s="5">
        <v>97009323</v>
      </c>
      <c r="K247" s="5"/>
      <c r="L247" s="6">
        <v>104023465</v>
      </c>
    </row>
    <row r="248" spans="1:12" ht="16.5" x14ac:dyDescent="0.25">
      <c r="A248" s="4" t="s">
        <v>167</v>
      </c>
      <c r="B248" s="5">
        <v>4413117</v>
      </c>
      <c r="C248" s="5"/>
      <c r="D248" s="5"/>
      <c r="E248" s="5"/>
      <c r="F248" s="5"/>
      <c r="G248" s="5"/>
      <c r="H248" s="5">
        <v>649339</v>
      </c>
      <c r="I248" s="5"/>
      <c r="J248" s="5">
        <v>54217495</v>
      </c>
      <c r="K248" s="5">
        <v>76924694</v>
      </c>
      <c r="L248" s="6">
        <v>136204645</v>
      </c>
    </row>
    <row r="249" spans="1:12" ht="16.5" x14ac:dyDescent="0.25">
      <c r="A249" s="4" t="s">
        <v>168</v>
      </c>
      <c r="B249" s="5">
        <v>15406097</v>
      </c>
      <c r="C249" s="5"/>
      <c r="D249" s="5"/>
      <c r="E249" s="5">
        <v>9687103</v>
      </c>
      <c r="F249" s="5"/>
      <c r="G249" s="5"/>
      <c r="H249" s="5">
        <v>170145</v>
      </c>
      <c r="I249" s="5"/>
      <c r="J249" s="5">
        <v>18984980</v>
      </c>
      <c r="K249" s="5"/>
      <c r="L249" s="6">
        <v>44248325</v>
      </c>
    </row>
    <row r="250" spans="1:12" ht="16.5" x14ac:dyDescent="0.25">
      <c r="A250" s="4" t="s">
        <v>169</v>
      </c>
      <c r="B250" s="5"/>
      <c r="C250" s="5"/>
      <c r="D250" s="5"/>
      <c r="E250" s="5">
        <v>26689662</v>
      </c>
      <c r="F250" s="5"/>
      <c r="G250" s="5">
        <v>37037222</v>
      </c>
      <c r="H250" s="5">
        <v>68175214</v>
      </c>
      <c r="I250" s="5"/>
      <c r="J250" s="5">
        <v>2902149</v>
      </c>
      <c r="K250" s="5"/>
      <c r="L250" s="6">
        <v>134804247</v>
      </c>
    </row>
    <row r="251" spans="1:12" ht="16.5" x14ac:dyDescent="0.25">
      <c r="A251" s="4" t="s">
        <v>170</v>
      </c>
      <c r="B251" s="5"/>
      <c r="C251" s="5"/>
      <c r="D251" s="5"/>
      <c r="E251" s="5">
        <v>6875854</v>
      </c>
      <c r="F251" s="5"/>
      <c r="G251" s="5"/>
      <c r="H251" s="5"/>
      <c r="I251" s="5"/>
      <c r="J251" s="5">
        <v>3398852</v>
      </c>
      <c r="K251" s="5"/>
      <c r="L251" s="6">
        <v>10274706</v>
      </c>
    </row>
    <row r="252" spans="1:12" ht="16.5" x14ac:dyDescent="0.25">
      <c r="A252" s="4" t="s">
        <v>171</v>
      </c>
      <c r="B252" s="5"/>
      <c r="C252" s="5"/>
      <c r="D252" s="5"/>
      <c r="E252" s="5">
        <v>3968037</v>
      </c>
      <c r="F252" s="5"/>
      <c r="G252" s="5">
        <v>1576131</v>
      </c>
      <c r="H252" s="5">
        <v>15449935</v>
      </c>
      <c r="I252" s="5"/>
      <c r="J252" s="5">
        <v>40347116</v>
      </c>
      <c r="K252" s="5"/>
      <c r="L252" s="6">
        <v>61341219</v>
      </c>
    </row>
    <row r="253" spans="1:12" ht="16.5" x14ac:dyDescent="0.25">
      <c r="A253" s="4" t="s">
        <v>20</v>
      </c>
      <c r="B253" s="5"/>
      <c r="C253" s="5"/>
      <c r="D253" s="5"/>
      <c r="E253" s="5">
        <v>13034788</v>
      </c>
      <c r="F253" s="5">
        <v>12653461</v>
      </c>
      <c r="G253" s="5"/>
      <c r="H253" s="5"/>
      <c r="I253" s="5"/>
      <c r="J253" s="5">
        <v>2001916</v>
      </c>
      <c r="K253" s="5"/>
      <c r="L253" s="6">
        <v>27690165</v>
      </c>
    </row>
    <row r="254" spans="1:12" ht="16.5" x14ac:dyDescent="0.25">
      <c r="A254" s="4" t="s">
        <v>22</v>
      </c>
      <c r="B254" s="5"/>
      <c r="C254" s="5"/>
      <c r="D254" s="5"/>
      <c r="E254" s="5">
        <v>3911693</v>
      </c>
      <c r="F254" s="5"/>
      <c r="G254" s="5"/>
      <c r="H254" s="5">
        <v>11987409</v>
      </c>
      <c r="I254" s="5"/>
      <c r="J254" s="5">
        <v>3894311</v>
      </c>
      <c r="K254" s="5"/>
      <c r="L254" s="6">
        <v>19793413</v>
      </c>
    </row>
    <row r="255" spans="1:12" ht="16.5" x14ac:dyDescent="0.25">
      <c r="A255" s="4" t="s">
        <v>23</v>
      </c>
      <c r="B255" s="5"/>
      <c r="C255" s="5"/>
      <c r="D255" s="5"/>
      <c r="E255" s="5">
        <v>324954</v>
      </c>
      <c r="F255" s="5"/>
      <c r="G255" s="5"/>
      <c r="H255" s="5">
        <v>72404</v>
      </c>
      <c r="I255" s="5"/>
      <c r="J255" s="5">
        <v>3983093</v>
      </c>
      <c r="K255" s="5"/>
      <c r="L255" s="6">
        <v>4380451</v>
      </c>
    </row>
    <row r="256" spans="1:12" ht="16.5" x14ac:dyDescent="0.25">
      <c r="A256" s="4" t="s">
        <v>10</v>
      </c>
      <c r="B256" s="5"/>
      <c r="C256" s="5"/>
      <c r="D256" s="5"/>
      <c r="E256" s="5">
        <v>7745021</v>
      </c>
      <c r="F256" s="5"/>
      <c r="G256" s="5"/>
      <c r="H256" s="5"/>
      <c r="I256" s="5"/>
      <c r="J256" s="5">
        <v>743443</v>
      </c>
      <c r="K256" s="5"/>
      <c r="L256" s="6">
        <v>8488464</v>
      </c>
    </row>
    <row r="257" spans="1:12" ht="16.5" x14ac:dyDescent="0.25">
      <c r="A257" s="4" t="s">
        <v>16</v>
      </c>
      <c r="B257" s="5">
        <v>40447</v>
      </c>
      <c r="C257" s="5"/>
      <c r="D257" s="5"/>
      <c r="E257" s="5"/>
      <c r="F257" s="5"/>
      <c r="G257" s="5"/>
      <c r="H257" s="5"/>
      <c r="I257" s="5"/>
      <c r="J257" s="5">
        <v>1110639</v>
      </c>
      <c r="K257" s="5">
        <v>130530</v>
      </c>
      <c r="L257" s="6">
        <v>1281616</v>
      </c>
    </row>
    <row r="258" spans="1:12" ht="16.5" x14ac:dyDescent="0.25">
      <c r="A258" s="4" t="s">
        <v>34</v>
      </c>
      <c r="B258" s="5">
        <v>150645</v>
      </c>
      <c r="C258" s="5"/>
      <c r="D258" s="5"/>
      <c r="E258" s="5">
        <v>4759257</v>
      </c>
      <c r="F258" s="5"/>
      <c r="G258" s="5">
        <v>4084375</v>
      </c>
      <c r="H258" s="5"/>
      <c r="I258" s="5"/>
      <c r="J258" s="5">
        <v>8051242</v>
      </c>
      <c r="K258" s="5"/>
      <c r="L258" s="6">
        <v>17045519</v>
      </c>
    </row>
    <row r="259" spans="1:12" ht="16.5" x14ac:dyDescent="0.25">
      <c r="A259" s="4" t="s">
        <v>11</v>
      </c>
      <c r="B259" s="5">
        <v>24000</v>
      </c>
      <c r="C259" s="5">
        <v>766071</v>
      </c>
      <c r="D259" s="5"/>
      <c r="E259" s="5">
        <v>118751</v>
      </c>
      <c r="F259" s="5"/>
      <c r="G259" s="5"/>
      <c r="H259" s="5"/>
      <c r="I259" s="5"/>
      <c r="J259" s="5">
        <v>16361256</v>
      </c>
      <c r="K259" s="5"/>
      <c r="L259" s="6">
        <v>17270078</v>
      </c>
    </row>
    <row r="260" spans="1:12" ht="16.5" x14ac:dyDescent="0.25">
      <c r="A260" s="4" t="s">
        <v>35</v>
      </c>
      <c r="B260" s="5">
        <v>0</v>
      </c>
      <c r="C260" s="5">
        <v>0</v>
      </c>
      <c r="D260" s="5">
        <v>0</v>
      </c>
      <c r="E260" s="5">
        <v>0</v>
      </c>
      <c r="F260" s="5">
        <v>0</v>
      </c>
      <c r="G260" s="5">
        <v>0</v>
      </c>
      <c r="H260" s="5">
        <v>0</v>
      </c>
      <c r="I260" s="5">
        <v>0</v>
      </c>
      <c r="J260" s="5">
        <v>263882</v>
      </c>
      <c r="K260" s="5">
        <v>0</v>
      </c>
      <c r="L260" s="6">
        <v>263882</v>
      </c>
    </row>
    <row r="261" spans="1:12" ht="16.5" x14ac:dyDescent="0.25">
      <c r="A261" s="4" t="s">
        <v>33</v>
      </c>
      <c r="B261" s="5"/>
      <c r="C261" s="5"/>
      <c r="D261" s="5"/>
      <c r="E261" s="5">
        <v>1296817</v>
      </c>
      <c r="F261" s="5"/>
      <c r="G261" s="5"/>
      <c r="H261" s="5">
        <v>40995</v>
      </c>
      <c r="I261" s="5"/>
      <c r="J261" s="5">
        <v>1910970</v>
      </c>
      <c r="K261" s="5"/>
      <c r="L261" s="6">
        <v>3248782</v>
      </c>
    </row>
    <row r="262" spans="1:12" ht="16.5" x14ac:dyDescent="0.25">
      <c r="A262" s="4" t="s">
        <v>12</v>
      </c>
      <c r="B262" s="5"/>
      <c r="C262" s="5"/>
      <c r="D262" s="5"/>
      <c r="E262" s="5">
        <v>148306</v>
      </c>
      <c r="F262" s="5"/>
      <c r="G262" s="5"/>
      <c r="H262" s="5"/>
      <c r="I262" s="5"/>
      <c r="J262" s="5">
        <v>17180567</v>
      </c>
      <c r="K262" s="5"/>
      <c r="L262" s="6">
        <v>17328873</v>
      </c>
    </row>
    <row r="263" spans="1:12" ht="16.5" x14ac:dyDescent="0.25">
      <c r="A263" s="4" t="s">
        <v>8</v>
      </c>
      <c r="B263" s="5"/>
      <c r="C263" s="5"/>
      <c r="D263" s="5"/>
      <c r="E263" s="5">
        <v>417028</v>
      </c>
      <c r="F263" s="5"/>
      <c r="G263" s="5">
        <v>1739111</v>
      </c>
      <c r="H263" s="5"/>
      <c r="I263" s="5"/>
      <c r="J263" s="5">
        <v>30169830</v>
      </c>
      <c r="K263" s="5"/>
      <c r="L263" s="6">
        <v>32325969</v>
      </c>
    </row>
    <row r="264" spans="1:12" ht="16.5" x14ac:dyDescent="0.25">
      <c r="A264" s="4" t="s">
        <v>1</v>
      </c>
      <c r="B264" s="5"/>
      <c r="C264" s="5"/>
      <c r="D264" s="5"/>
      <c r="E264" s="5">
        <v>521782</v>
      </c>
      <c r="F264" s="5"/>
      <c r="G264" s="5"/>
      <c r="H264" s="5"/>
      <c r="I264" s="5"/>
      <c r="J264" s="5">
        <v>1241403</v>
      </c>
      <c r="K264" s="5">
        <v>3790968</v>
      </c>
      <c r="L264" s="6">
        <v>5554153</v>
      </c>
    </row>
    <row r="265" spans="1:12" ht="16.5" x14ac:dyDescent="0.25">
      <c r="A265" s="4" t="s">
        <v>13</v>
      </c>
      <c r="B265" s="5"/>
      <c r="C265" s="5"/>
      <c r="D265" s="5">
        <v>18764</v>
      </c>
      <c r="E265" s="5">
        <v>370123</v>
      </c>
      <c r="F265" s="5"/>
      <c r="G265" s="5"/>
      <c r="H265" s="5"/>
      <c r="I265" s="5"/>
      <c r="J265" s="5">
        <v>9525387</v>
      </c>
      <c r="K265" s="5"/>
      <c r="L265" s="6">
        <v>9914274</v>
      </c>
    </row>
    <row r="266" spans="1:12" ht="16.5" x14ac:dyDescent="0.25">
      <c r="A266" s="4" t="s">
        <v>27</v>
      </c>
      <c r="B266" s="5"/>
      <c r="C266" s="5"/>
      <c r="D266" s="5"/>
      <c r="E266" s="5">
        <v>55523</v>
      </c>
      <c r="F266" s="5"/>
      <c r="G266" s="5"/>
      <c r="H266" s="5"/>
      <c r="I266" s="5"/>
      <c r="J266" s="5">
        <v>640883</v>
      </c>
      <c r="K266" s="5"/>
      <c r="L266" s="6">
        <v>696406</v>
      </c>
    </row>
    <row r="267" spans="1:12" ht="16.5" x14ac:dyDescent="0.25">
      <c r="A267" s="4" t="s">
        <v>5</v>
      </c>
      <c r="B267" s="5">
        <v>1042656</v>
      </c>
      <c r="C267" s="5"/>
      <c r="D267" s="5"/>
      <c r="E267" s="5">
        <v>650406</v>
      </c>
      <c r="F267" s="5"/>
      <c r="G267" s="5">
        <v>2885027</v>
      </c>
      <c r="H267" s="5">
        <v>326135</v>
      </c>
      <c r="I267" s="5"/>
      <c r="J267" s="5">
        <v>1162585</v>
      </c>
      <c r="K267" s="5"/>
      <c r="L267" s="6">
        <v>6066809</v>
      </c>
    </row>
    <row r="268" spans="1:12" ht="16.5" x14ac:dyDescent="0.25">
      <c r="A268" s="4" t="s">
        <v>21</v>
      </c>
      <c r="B268" s="5">
        <v>26490</v>
      </c>
      <c r="C268" s="5">
        <v>0</v>
      </c>
      <c r="D268" s="5">
        <v>0</v>
      </c>
      <c r="E268" s="5">
        <v>1299645</v>
      </c>
      <c r="F268" s="5">
        <v>0</v>
      </c>
      <c r="G268" s="5">
        <v>0</v>
      </c>
      <c r="H268" s="5">
        <v>0</v>
      </c>
      <c r="I268" s="5">
        <v>0</v>
      </c>
      <c r="J268" s="5">
        <v>236825</v>
      </c>
      <c r="K268" s="5">
        <v>23323775</v>
      </c>
      <c r="L268" s="6">
        <v>24886735</v>
      </c>
    </row>
    <row r="269" spans="1:12" ht="16.5" x14ac:dyDescent="0.25">
      <c r="A269" s="4" t="s">
        <v>7</v>
      </c>
      <c r="B269" s="5"/>
      <c r="C269" s="5"/>
      <c r="D269" s="5"/>
      <c r="E269" s="5">
        <v>245619</v>
      </c>
      <c r="F269" s="5"/>
      <c r="G269" s="5">
        <v>8233785</v>
      </c>
      <c r="H269" s="5"/>
      <c r="I269" s="5"/>
      <c r="J269" s="5">
        <v>280118</v>
      </c>
      <c r="K269" s="5"/>
      <c r="L269" s="6">
        <v>8759522</v>
      </c>
    </row>
    <row r="270" spans="1:12" ht="16.5" x14ac:dyDescent="0.25">
      <c r="A270" s="4" t="s">
        <v>15</v>
      </c>
      <c r="B270" s="5"/>
      <c r="C270" s="5"/>
      <c r="D270" s="5"/>
      <c r="E270" s="5">
        <v>1257992</v>
      </c>
      <c r="F270" s="5"/>
      <c r="G270" s="5"/>
      <c r="H270" s="5"/>
      <c r="I270" s="5"/>
      <c r="J270" s="5">
        <v>113120</v>
      </c>
      <c r="K270" s="5"/>
      <c r="L270" s="6">
        <v>1371112</v>
      </c>
    </row>
    <row r="271" spans="1:12" ht="16.5" x14ac:dyDescent="0.25">
      <c r="A271" s="4" t="s">
        <v>19</v>
      </c>
      <c r="B271" s="5">
        <v>0</v>
      </c>
      <c r="C271" s="5">
        <v>0</v>
      </c>
      <c r="D271" s="5">
        <v>0</v>
      </c>
      <c r="E271" s="5">
        <v>1494</v>
      </c>
      <c r="F271" s="5">
        <v>0</v>
      </c>
      <c r="G271" s="5">
        <v>0</v>
      </c>
      <c r="H271" s="5">
        <v>82736</v>
      </c>
      <c r="I271" s="5">
        <v>0</v>
      </c>
      <c r="J271" s="5">
        <v>4983030</v>
      </c>
      <c r="K271" s="5">
        <v>0</v>
      </c>
      <c r="L271" s="6">
        <v>5067260</v>
      </c>
    </row>
    <row r="272" spans="1:12" ht="16.5" x14ac:dyDescent="0.25">
      <c r="A272" s="4" t="s">
        <v>17</v>
      </c>
      <c r="B272" s="5"/>
      <c r="C272" s="5"/>
      <c r="D272" s="5"/>
      <c r="E272" s="5"/>
      <c r="F272" s="5"/>
      <c r="G272" s="5">
        <v>652490</v>
      </c>
      <c r="H272" s="5">
        <v>33226</v>
      </c>
      <c r="I272" s="5"/>
      <c r="J272" s="5">
        <v>3304114</v>
      </c>
      <c r="K272" s="5"/>
      <c r="L272" s="6">
        <v>3989830</v>
      </c>
    </row>
    <row r="273" spans="1:12" ht="16.5" x14ac:dyDescent="0.25">
      <c r="A273" s="4" t="s">
        <v>3</v>
      </c>
      <c r="B273" s="5"/>
      <c r="C273" s="5"/>
      <c r="D273" s="5"/>
      <c r="E273" s="5">
        <v>1408245</v>
      </c>
      <c r="F273" s="5"/>
      <c r="G273" s="5"/>
      <c r="H273" s="5"/>
      <c r="I273" s="5"/>
      <c r="J273" s="5">
        <v>3165709</v>
      </c>
      <c r="K273" s="5"/>
      <c r="L273" s="6">
        <v>4573954</v>
      </c>
    </row>
    <row r="274" spans="1:12" ht="16.5" x14ac:dyDescent="0.25">
      <c r="A274" s="4" t="s">
        <v>29</v>
      </c>
      <c r="B274" s="5"/>
      <c r="C274" s="5"/>
      <c r="D274" s="5"/>
      <c r="E274" s="5"/>
      <c r="F274" s="5"/>
      <c r="G274" s="5"/>
      <c r="H274" s="5"/>
      <c r="I274" s="5"/>
      <c r="J274" s="5">
        <v>173819</v>
      </c>
      <c r="K274" s="5"/>
      <c r="L274" s="6">
        <v>173819</v>
      </c>
    </row>
    <row r="275" spans="1:12" ht="16.5" x14ac:dyDescent="0.25">
      <c r="A275" s="4" t="s">
        <v>28</v>
      </c>
      <c r="B275" s="5"/>
      <c r="C275" s="5"/>
      <c r="D275" s="5"/>
      <c r="E275" s="5">
        <v>7510</v>
      </c>
      <c r="F275" s="5"/>
      <c r="G275" s="5"/>
      <c r="H275" s="5"/>
      <c r="I275" s="5"/>
      <c r="J275" s="5">
        <v>9243</v>
      </c>
      <c r="K275" s="5"/>
      <c r="L275" s="6">
        <v>16753</v>
      </c>
    </row>
    <row r="276" spans="1:12" ht="16.5" x14ac:dyDescent="0.25">
      <c r="A276" s="4" t="s">
        <v>4</v>
      </c>
      <c r="B276" s="5">
        <v>0</v>
      </c>
      <c r="C276" s="5">
        <v>48532</v>
      </c>
      <c r="D276" s="5">
        <v>0</v>
      </c>
      <c r="E276" s="5">
        <v>0</v>
      </c>
      <c r="F276" s="5">
        <v>0</v>
      </c>
      <c r="G276" s="5">
        <v>0</v>
      </c>
      <c r="H276" s="5">
        <v>0</v>
      </c>
      <c r="I276" s="5">
        <v>0</v>
      </c>
      <c r="J276" s="5">
        <v>108077</v>
      </c>
      <c r="K276" s="5">
        <v>0</v>
      </c>
      <c r="L276" s="6">
        <v>156609</v>
      </c>
    </row>
    <row r="277" spans="1:12" ht="16.5" x14ac:dyDescent="0.25">
      <c r="A277" s="4" t="s">
        <v>6</v>
      </c>
      <c r="B277" s="5">
        <v>5253</v>
      </c>
      <c r="C277" s="5"/>
      <c r="D277" s="5"/>
      <c r="E277" s="5">
        <v>285</v>
      </c>
      <c r="F277" s="5"/>
      <c r="G277" s="5"/>
      <c r="H277" s="5">
        <v>1197</v>
      </c>
      <c r="I277" s="5"/>
      <c r="J277" s="5">
        <v>8048</v>
      </c>
      <c r="K277" s="5">
        <v>57105</v>
      </c>
      <c r="L277" s="6">
        <v>71888</v>
      </c>
    </row>
    <row r="283" spans="1:12" ht="16.5" x14ac:dyDescent="0.25">
      <c r="A283" s="1"/>
      <c r="B283" s="1" t="s">
        <v>183</v>
      </c>
      <c r="C283" s="1" t="s">
        <v>184</v>
      </c>
      <c r="D283" s="1" t="s">
        <v>185</v>
      </c>
      <c r="E283" s="1" t="s">
        <v>186</v>
      </c>
      <c r="F283" s="1" t="s">
        <v>187</v>
      </c>
      <c r="G283" s="1" t="s">
        <v>188</v>
      </c>
      <c r="H283" s="7" t="s">
        <v>67</v>
      </c>
    </row>
    <row r="284" spans="1:12" ht="16.5" x14ac:dyDescent="0.25">
      <c r="A284" s="4" t="s">
        <v>162</v>
      </c>
      <c r="B284" s="5">
        <v>172406537</v>
      </c>
      <c r="C284" s="5">
        <v>414612653</v>
      </c>
      <c r="D284" s="5">
        <v>21300224</v>
      </c>
      <c r="E284" s="5">
        <v>254923891</v>
      </c>
      <c r="F284" s="5">
        <v>10660454</v>
      </c>
      <c r="G284" s="5"/>
      <c r="H284" s="6">
        <v>873903759</v>
      </c>
    </row>
    <row r="285" spans="1:12" ht="16.5" x14ac:dyDescent="0.25">
      <c r="A285" s="4" t="s">
        <v>163</v>
      </c>
      <c r="B285" s="5"/>
      <c r="C285" s="5">
        <v>99437376</v>
      </c>
      <c r="D285" s="5"/>
      <c r="E285" s="5">
        <v>71973087</v>
      </c>
      <c r="F285" s="5">
        <v>6937858</v>
      </c>
      <c r="G285" s="5">
        <v>1429009</v>
      </c>
      <c r="H285" s="6">
        <v>179777330</v>
      </c>
    </row>
    <row r="286" spans="1:12" ht="16.5" x14ac:dyDescent="0.25">
      <c r="A286" s="4" t="s">
        <v>164</v>
      </c>
      <c r="B286" s="5">
        <v>25564105</v>
      </c>
      <c r="C286" s="5"/>
      <c r="D286" s="5"/>
      <c r="E286" s="5">
        <v>93119421</v>
      </c>
      <c r="F286" s="5">
        <v>10110718</v>
      </c>
      <c r="G286" s="5"/>
      <c r="H286" s="6">
        <v>128794244</v>
      </c>
    </row>
    <row r="287" spans="1:12" ht="16.5" x14ac:dyDescent="0.25">
      <c r="A287" s="4" t="s">
        <v>165</v>
      </c>
      <c r="B287" s="5">
        <v>28974926</v>
      </c>
      <c r="C287" s="5">
        <v>1850503</v>
      </c>
      <c r="D287" s="5">
        <v>74698258</v>
      </c>
      <c r="E287" s="5">
        <v>21348441</v>
      </c>
      <c r="F287" s="5">
        <v>5538887</v>
      </c>
      <c r="G287" s="5">
        <v>682321</v>
      </c>
      <c r="H287" s="6">
        <v>133093336</v>
      </c>
    </row>
    <row r="288" spans="1:12" ht="16.5" x14ac:dyDescent="0.25">
      <c r="A288" s="4" t="s">
        <v>166</v>
      </c>
      <c r="B288" s="5">
        <v>7727300</v>
      </c>
      <c r="C288" s="5">
        <v>189754461</v>
      </c>
      <c r="D288" s="5">
        <v>186834</v>
      </c>
      <c r="E288" s="5">
        <v>48300602</v>
      </c>
      <c r="F288" s="5">
        <v>3085540</v>
      </c>
      <c r="G288" s="5">
        <v>2123360</v>
      </c>
      <c r="H288" s="6">
        <v>251178097</v>
      </c>
    </row>
    <row r="289" spans="1:8" ht="16.5" x14ac:dyDescent="0.25">
      <c r="A289" s="4" t="s">
        <v>167</v>
      </c>
      <c r="B289" s="5">
        <v>32009048</v>
      </c>
      <c r="C289" s="5">
        <v>45006219</v>
      </c>
      <c r="D289" s="5">
        <v>10137359</v>
      </c>
      <c r="E289" s="5">
        <v>102980792</v>
      </c>
      <c r="F289" s="5"/>
      <c r="G289" s="5">
        <v>1686289</v>
      </c>
      <c r="H289" s="6">
        <v>191819707</v>
      </c>
    </row>
    <row r="290" spans="1:8" ht="16.5" x14ac:dyDescent="0.25">
      <c r="A290" s="4" t="s">
        <v>168</v>
      </c>
      <c r="B290" s="5">
        <v>9337063</v>
      </c>
      <c r="C290" s="5">
        <v>84450624</v>
      </c>
      <c r="D290" s="5"/>
      <c r="E290" s="5">
        <v>64431373</v>
      </c>
      <c r="F290" s="5">
        <v>8560213</v>
      </c>
      <c r="G290" s="5">
        <v>2866190</v>
      </c>
      <c r="H290" s="6">
        <v>169645463</v>
      </c>
    </row>
    <row r="291" spans="1:8" ht="16.5" x14ac:dyDescent="0.25">
      <c r="A291" s="4" t="s">
        <v>169</v>
      </c>
      <c r="B291" s="5">
        <v>48898319</v>
      </c>
      <c r="C291" s="5">
        <v>272220688</v>
      </c>
      <c r="D291" s="5">
        <v>2737748</v>
      </c>
      <c r="E291" s="5">
        <v>19749994</v>
      </c>
      <c r="F291" s="5"/>
      <c r="G291" s="5">
        <v>319719</v>
      </c>
      <c r="H291" s="6">
        <v>343926468</v>
      </c>
    </row>
    <row r="292" spans="1:8" ht="16.5" x14ac:dyDescent="0.25">
      <c r="A292" s="4" t="s">
        <v>170</v>
      </c>
      <c r="B292" s="5">
        <v>1947895</v>
      </c>
      <c r="C292" s="5">
        <v>2638936</v>
      </c>
      <c r="D292" s="5">
        <v>12750564</v>
      </c>
      <c r="E292" s="5">
        <v>38806585</v>
      </c>
      <c r="F292" s="5">
        <v>4511295</v>
      </c>
      <c r="G292" s="5">
        <v>2700240</v>
      </c>
      <c r="H292" s="6">
        <v>63355515</v>
      </c>
    </row>
    <row r="293" spans="1:8" ht="16.5" x14ac:dyDescent="0.25">
      <c r="A293" s="4" t="s">
        <v>171</v>
      </c>
      <c r="B293" s="5"/>
      <c r="C293" s="5">
        <v>38252473</v>
      </c>
      <c r="D293" s="5">
        <v>3089174</v>
      </c>
      <c r="E293" s="5">
        <v>17616053</v>
      </c>
      <c r="F293" s="5">
        <v>1626399</v>
      </c>
      <c r="G293" s="5">
        <v>906442</v>
      </c>
      <c r="H293" s="6">
        <v>61490541</v>
      </c>
    </row>
    <row r="294" spans="1:8" ht="16.5" x14ac:dyDescent="0.25">
      <c r="A294" s="4" t="s">
        <v>20</v>
      </c>
      <c r="B294" s="5"/>
      <c r="C294" s="5">
        <v>3674797</v>
      </c>
      <c r="D294" s="5">
        <v>2054514</v>
      </c>
      <c r="E294" s="5">
        <v>22703083</v>
      </c>
      <c r="F294" s="5">
        <v>2023882</v>
      </c>
      <c r="G294" s="5">
        <v>173294</v>
      </c>
      <c r="H294" s="6">
        <v>30629570</v>
      </c>
    </row>
    <row r="295" spans="1:8" ht="16.5" x14ac:dyDescent="0.25">
      <c r="A295" s="4" t="s">
        <v>22</v>
      </c>
      <c r="B295" s="5"/>
      <c r="C295" s="5">
        <v>8214361</v>
      </c>
      <c r="D295" s="5">
        <v>6141195</v>
      </c>
      <c r="E295" s="5">
        <v>19870533</v>
      </c>
      <c r="F295" s="5">
        <v>712906</v>
      </c>
      <c r="G295" s="5">
        <v>223891</v>
      </c>
      <c r="H295" s="6">
        <v>35162886</v>
      </c>
    </row>
    <row r="296" spans="1:8" ht="16.5" x14ac:dyDescent="0.25">
      <c r="A296" s="4" t="s">
        <v>23</v>
      </c>
      <c r="B296" s="5"/>
      <c r="C296" s="5">
        <v>12648881</v>
      </c>
      <c r="D296" s="5">
        <v>2156826</v>
      </c>
      <c r="E296" s="5">
        <v>36604421</v>
      </c>
      <c r="F296" s="5">
        <v>1148342</v>
      </c>
      <c r="G296" s="5">
        <v>123083</v>
      </c>
      <c r="H296" s="6">
        <v>52681553</v>
      </c>
    </row>
    <row r="297" spans="1:8" ht="16.5" x14ac:dyDescent="0.25">
      <c r="A297" s="4" t="s">
        <v>10</v>
      </c>
      <c r="B297" s="5">
        <v>335283</v>
      </c>
      <c r="C297" s="5"/>
      <c r="D297" s="5">
        <v>648389</v>
      </c>
      <c r="E297" s="5">
        <v>444860</v>
      </c>
      <c r="F297" s="5"/>
      <c r="G297" s="5">
        <v>137217</v>
      </c>
      <c r="H297" s="6">
        <v>1565749</v>
      </c>
    </row>
    <row r="298" spans="1:8" ht="16.5" x14ac:dyDescent="0.25">
      <c r="A298" s="4" t="s">
        <v>16</v>
      </c>
      <c r="B298" s="5">
        <v>147065</v>
      </c>
      <c r="C298" s="5">
        <v>1210432</v>
      </c>
      <c r="D298" s="5">
        <v>4512393</v>
      </c>
      <c r="E298" s="5">
        <v>14608788</v>
      </c>
      <c r="F298" s="5"/>
      <c r="G298" s="5">
        <v>969081</v>
      </c>
      <c r="H298" s="6">
        <v>21447759</v>
      </c>
    </row>
    <row r="299" spans="1:8" ht="16.5" x14ac:dyDescent="0.25">
      <c r="A299" s="4" t="s">
        <v>34</v>
      </c>
      <c r="B299" s="5">
        <v>4710155</v>
      </c>
      <c r="C299" s="5">
        <v>23143948</v>
      </c>
      <c r="D299" s="5">
        <v>1213773</v>
      </c>
      <c r="E299" s="5">
        <v>12568674</v>
      </c>
      <c r="F299" s="5">
        <v>61907</v>
      </c>
      <c r="G299" s="5">
        <v>215214</v>
      </c>
      <c r="H299" s="6">
        <v>41913671</v>
      </c>
    </row>
    <row r="300" spans="1:8" ht="16.5" x14ac:dyDescent="0.25">
      <c r="A300" s="4" t="s">
        <v>11</v>
      </c>
      <c r="B300" s="5">
        <v>2143041</v>
      </c>
      <c r="C300" s="5">
        <v>14110280</v>
      </c>
      <c r="D300" s="5">
        <v>5547552</v>
      </c>
      <c r="E300" s="5">
        <v>7199918</v>
      </c>
      <c r="F300" s="5"/>
      <c r="G300" s="5">
        <v>1040914</v>
      </c>
      <c r="H300" s="6">
        <v>30041705</v>
      </c>
    </row>
    <row r="301" spans="1:8" ht="16.5" x14ac:dyDescent="0.25">
      <c r="A301" s="4" t="s">
        <v>35</v>
      </c>
      <c r="B301" s="5">
        <v>1317670</v>
      </c>
      <c r="C301" s="5"/>
      <c r="D301" s="5">
        <v>0</v>
      </c>
      <c r="E301" s="5">
        <v>32557020</v>
      </c>
      <c r="F301" s="5">
        <v>4614138</v>
      </c>
      <c r="G301" s="5">
        <v>0</v>
      </c>
      <c r="H301" s="6">
        <v>38488828</v>
      </c>
    </row>
    <row r="302" spans="1:8" ht="16.5" x14ac:dyDescent="0.25">
      <c r="A302" s="4" t="s">
        <v>33</v>
      </c>
      <c r="B302" s="5"/>
      <c r="C302" s="5">
        <v>9100010</v>
      </c>
      <c r="D302" s="5">
        <v>1031333</v>
      </c>
      <c r="E302" s="5">
        <v>23035204</v>
      </c>
      <c r="F302" s="5">
        <v>68310</v>
      </c>
      <c r="G302" s="5">
        <v>188612</v>
      </c>
      <c r="H302" s="6">
        <v>33423469</v>
      </c>
    </row>
    <row r="303" spans="1:8" ht="16.5" x14ac:dyDescent="0.25">
      <c r="A303" s="4" t="s">
        <v>12</v>
      </c>
      <c r="B303" s="5"/>
      <c r="C303" s="5">
        <v>11006850</v>
      </c>
      <c r="D303" s="5">
        <v>1418856</v>
      </c>
      <c r="E303" s="5">
        <v>4673880</v>
      </c>
      <c r="F303" s="5">
        <v>463456</v>
      </c>
      <c r="G303" s="5">
        <v>429376</v>
      </c>
      <c r="H303" s="6">
        <v>17992418</v>
      </c>
    </row>
    <row r="304" spans="1:8" ht="16.5" x14ac:dyDescent="0.25">
      <c r="A304" s="4" t="s">
        <v>8</v>
      </c>
      <c r="B304" s="5">
        <v>767610</v>
      </c>
      <c r="C304" s="5">
        <v>4562520</v>
      </c>
      <c r="D304" s="5">
        <v>255824</v>
      </c>
      <c r="E304" s="5">
        <v>2201422</v>
      </c>
      <c r="F304" s="5">
        <v>0</v>
      </c>
      <c r="G304" s="5">
        <v>90618</v>
      </c>
      <c r="H304" s="6">
        <v>7877994</v>
      </c>
    </row>
    <row r="305" spans="1:8" ht="16.5" x14ac:dyDescent="0.25">
      <c r="A305" s="4" t="s">
        <v>1</v>
      </c>
      <c r="B305" s="5"/>
      <c r="C305" s="5">
        <v>10177136</v>
      </c>
      <c r="D305" s="5">
        <v>719174</v>
      </c>
      <c r="E305" s="5">
        <v>4288901</v>
      </c>
      <c r="F305" s="5"/>
      <c r="G305" s="5">
        <v>466792</v>
      </c>
      <c r="H305" s="6">
        <v>15652003</v>
      </c>
    </row>
    <row r="306" spans="1:8" ht="16.5" x14ac:dyDescent="0.25">
      <c r="A306" s="4" t="s">
        <v>13</v>
      </c>
      <c r="B306" s="5"/>
      <c r="C306" s="5">
        <v>9429105</v>
      </c>
      <c r="D306" s="5"/>
      <c r="E306" s="5">
        <v>7301701</v>
      </c>
      <c r="F306" s="5"/>
      <c r="G306" s="5"/>
      <c r="H306" s="6">
        <v>16730806</v>
      </c>
    </row>
    <row r="307" spans="1:8" ht="16.5" x14ac:dyDescent="0.25">
      <c r="A307" s="4" t="s">
        <v>27</v>
      </c>
      <c r="B307" s="5">
        <v>787355</v>
      </c>
      <c r="C307" s="5"/>
      <c r="D307" s="5">
        <v>135509</v>
      </c>
      <c r="E307" s="5">
        <v>6530618</v>
      </c>
      <c r="F307" s="5"/>
      <c r="G307" s="5">
        <v>87607</v>
      </c>
      <c r="H307" s="6">
        <v>7541089</v>
      </c>
    </row>
    <row r="308" spans="1:8" ht="16.5" x14ac:dyDescent="0.25">
      <c r="A308" s="4" t="s">
        <v>5</v>
      </c>
      <c r="B308" s="5">
        <v>4000024</v>
      </c>
      <c r="C308" s="5">
        <v>2798475</v>
      </c>
      <c r="D308" s="5">
        <v>1849800</v>
      </c>
      <c r="E308" s="5">
        <v>5733311</v>
      </c>
      <c r="F308" s="5"/>
      <c r="G308" s="5">
        <v>344401</v>
      </c>
      <c r="H308" s="6">
        <v>14726011</v>
      </c>
    </row>
    <row r="309" spans="1:8" ht="16.5" x14ac:dyDescent="0.25">
      <c r="A309" s="4" t="s">
        <v>21</v>
      </c>
      <c r="B309" s="5">
        <v>0</v>
      </c>
      <c r="C309" s="5">
        <v>3915103</v>
      </c>
      <c r="D309" s="5">
        <v>0</v>
      </c>
      <c r="E309" s="5">
        <v>1720560</v>
      </c>
      <c r="F309" s="5">
        <v>0</v>
      </c>
      <c r="G309" s="5">
        <v>0</v>
      </c>
      <c r="H309" s="6">
        <v>5635663</v>
      </c>
    </row>
    <row r="310" spans="1:8" ht="16.5" x14ac:dyDescent="0.25">
      <c r="A310" s="4" t="s">
        <v>7</v>
      </c>
      <c r="B310" s="5">
        <v>2711561</v>
      </c>
      <c r="C310" s="5">
        <v>5226035</v>
      </c>
      <c r="D310" s="5">
        <v>1081582</v>
      </c>
      <c r="E310" s="5">
        <v>5376392</v>
      </c>
      <c r="F310" s="5"/>
      <c r="G310" s="5">
        <v>268617</v>
      </c>
      <c r="H310" s="6">
        <v>14664187</v>
      </c>
    </row>
    <row r="311" spans="1:8" ht="16.5" x14ac:dyDescent="0.25">
      <c r="A311" s="4" t="s">
        <v>15</v>
      </c>
      <c r="B311" s="5">
        <v>5981</v>
      </c>
      <c r="C311" s="5"/>
      <c r="D311" s="5">
        <v>31984</v>
      </c>
      <c r="E311" s="5">
        <v>210922</v>
      </c>
      <c r="F311" s="5"/>
      <c r="G311" s="5">
        <v>20211</v>
      </c>
      <c r="H311" s="6">
        <v>269098</v>
      </c>
    </row>
    <row r="312" spans="1:8" ht="16.5" x14ac:dyDescent="0.25">
      <c r="A312" s="4" t="s">
        <v>19</v>
      </c>
      <c r="B312" s="5">
        <v>1789958</v>
      </c>
      <c r="C312" s="5">
        <v>2809762</v>
      </c>
      <c r="D312" s="5">
        <v>914142</v>
      </c>
      <c r="E312" s="5">
        <v>1136919</v>
      </c>
      <c r="F312" s="5">
        <v>0</v>
      </c>
      <c r="G312" s="5">
        <v>140901</v>
      </c>
      <c r="H312" s="6">
        <v>6791682</v>
      </c>
    </row>
    <row r="313" spans="1:8" ht="16.5" x14ac:dyDescent="0.25">
      <c r="A313" s="4" t="s">
        <v>17</v>
      </c>
      <c r="B313" s="5">
        <v>1590869</v>
      </c>
      <c r="C313" s="5">
        <v>1141259</v>
      </c>
      <c r="D313" s="5">
        <v>1409527</v>
      </c>
      <c r="E313" s="5">
        <v>1303668</v>
      </c>
      <c r="F313" s="5"/>
      <c r="G313" s="5">
        <v>146826</v>
      </c>
      <c r="H313" s="6">
        <v>5592149</v>
      </c>
    </row>
    <row r="314" spans="1:8" ht="16.5" x14ac:dyDescent="0.25">
      <c r="A314" s="4" t="s">
        <v>3</v>
      </c>
      <c r="B314" s="5">
        <v>1176579</v>
      </c>
      <c r="C314" s="5">
        <v>2668127</v>
      </c>
      <c r="D314" s="5">
        <v>811978</v>
      </c>
      <c r="E314" s="5">
        <v>1219410</v>
      </c>
      <c r="F314" s="5"/>
      <c r="G314" s="5">
        <v>172479</v>
      </c>
      <c r="H314" s="6">
        <v>6048573</v>
      </c>
    </row>
    <row r="315" spans="1:8" ht="16.5" x14ac:dyDescent="0.25">
      <c r="A315" s="4" t="s">
        <v>29</v>
      </c>
      <c r="B315" s="5">
        <v>10933</v>
      </c>
      <c r="C315" s="5">
        <v>3198293</v>
      </c>
      <c r="D315" s="5">
        <v>1229247</v>
      </c>
      <c r="E315" s="5">
        <v>1927016</v>
      </c>
      <c r="F315" s="5"/>
      <c r="G315" s="5"/>
      <c r="H315" s="6">
        <v>6365489</v>
      </c>
    </row>
    <row r="316" spans="1:8" ht="16.5" x14ac:dyDescent="0.25">
      <c r="A316" s="4" t="s">
        <v>28</v>
      </c>
      <c r="B316" s="5">
        <v>28772</v>
      </c>
      <c r="C316" s="5"/>
      <c r="D316" s="5">
        <v>33057</v>
      </c>
      <c r="E316" s="5">
        <v>84330</v>
      </c>
      <c r="F316" s="5">
        <v>180491</v>
      </c>
      <c r="G316" s="5">
        <v>6675</v>
      </c>
      <c r="H316" s="6">
        <v>333325</v>
      </c>
    </row>
    <row r="317" spans="1:8" ht="16.5" x14ac:dyDescent="0.25">
      <c r="A317" s="4" t="s">
        <v>4</v>
      </c>
      <c r="B317" s="5">
        <v>1132</v>
      </c>
      <c r="C317" s="5">
        <v>0</v>
      </c>
      <c r="D317" s="5">
        <v>1853</v>
      </c>
      <c r="E317" s="5">
        <v>195157</v>
      </c>
      <c r="F317" s="5"/>
      <c r="G317" s="5">
        <v>0</v>
      </c>
      <c r="H317" s="6">
        <v>198142</v>
      </c>
    </row>
    <row r="318" spans="1:8" ht="16.5" x14ac:dyDescent="0.25">
      <c r="A318" s="4" t="s">
        <v>6</v>
      </c>
      <c r="B318" s="5">
        <v>13880</v>
      </c>
      <c r="C318" s="5">
        <v>35077</v>
      </c>
      <c r="D318" s="5"/>
      <c r="E318" s="5">
        <v>5773</v>
      </c>
      <c r="F318" s="5"/>
      <c r="G318" s="5">
        <v>1597</v>
      </c>
      <c r="H318" s="6">
        <v>56327</v>
      </c>
    </row>
    <row r="324" spans="1:9" ht="16.5" x14ac:dyDescent="0.25">
      <c r="A324" s="1"/>
      <c r="B324" s="1" t="s">
        <v>183</v>
      </c>
      <c r="C324" s="1" t="s">
        <v>184</v>
      </c>
      <c r="D324" s="1" t="s">
        <v>185</v>
      </c>
      <c r="E324" s="1" t="s">
        <v>189</v>
      </c>
      <c r="F324" s="1" t="s">
        <v>186</v>
      </c>
      <c r="G324" s="1" t="s">
        <v>187</v>
      </c>
      <c r="H324" s="1" t="s">
        <v>188</v>
      </c>
      <c r="I324" s="7" t="s">
        <v>76</v>
      </c>
    </row>
    <row r="325" spans="1:9" ht="16.5" x14ac:dyDescent="0.25">
      <c r="A325" s="4" t="s">
        <v>162</v>
      </c>
      <c r="B325" s="5">
        <v>4171739</v>
      </c>
      <c r="C325" s="5"/>
      <c r="D325" s="5"/>
      <c r="E325" s="5">
        <v>1090344</v>
      </c>
      <c r="F325" s="5"/>
      <c r="G325" s="5">
        <v>6244360</v>
      </c>
      <c r="H325" s="5"/>
      <c r="I325" s="6">
        <v>11506443</v>
      </c>
    </row>
    <row r="326" spans="1:9" ht="16.5" x14ac:dyDescent="0.25">
      <c r="A326" s="4" t="s">
        <v>163</v>
      </c>
      <c r="B326" s="5"/>
      <c r="C326" s="5"/>
      <c r="D326" s="5"/>
      <c r="E326" s="5">
        <v>12403326</v>
      </c>
      <c r="F326" s="5"/>
      <c r="G326" s="5">
        <v>27024658</v>
      </c>
      <c r="H326" s="5"/>
      <c r="I326" s="6">
        <v>39427984</v>
      </c>
    </row>
    <row r="327" spans="1:9" ht="16.5" x14ac:dyDescent="0.25">
      <c r="A327" s="4" t="s">
        <v>164</v>
      </c>
      <c r="B327" s="5"/>
      <c r="C327" s="5"/>
      <c r="D327" s="5"/>
      <c r="E327" s="5"/>
      <c r="F327" s="5">
        <v>13712419</v>
      </c>
      <c r="G327" s="5"/>
      <c r="H327" s="5"/>
      <c r="I327" s="6">
        <v>13712419</v>
      </c>
    </row>
    <row r="328" spans="1:9" ht="16.5" x14ac:dyDescent="0.25">
      <c r="A328" s="4" t="s">
        <v>165</v>
      </c>
      <c r="B328" s="5">
        <v>127970676</v>
      </c>
      <c r="C328" s="5"/>
      <c r="D328" s="5"/>
      <c r="E328" s="5"/>
      <c r="F328" s="5"/>
      <c r="G328" s="5"/>
      <c r="H328" s="5"/>
      <c r="I328" s="6">
        <v>127970676</v>
      </c>
    </row>
    <row r="329" spans="1:9" ht="16.5" x14ac:dyDescent="0.25">
      <c r="A329" s="4" t="s">
        <v>166</v>
      </c>
      <c r="B329" s="5"/>
      <c r="C329" s="5">
        <v>12326782</v>
      </c>
      <c r="D329" s="5"/>
      <c r="E329" s="5"/>
      <c r="F329" s="5"/>
      <c r="G329" s="5"/>
      <c r="H329" s="5"/>
      <c r="I329" s="6">
        <v>12326782</v>
      </c>
    </row>
    <row r="330" spans="1:9" ht="16.5" x14ac:dyDescent="0.25">
      <c r="A330" s="4" t="s">
        <v>167</v>
      </c>
      <c r="B330" s="5">
        <v>3309965</v>
      </c>
      <c r="C330" s="5">
        <v>32296479</v>
      </c>
      <c r="D330" s="5"/>
      <c r="E330" s="5">
        <v>8161881</v>
      </c>
      <c r="F330" s="5"/>
      <c r="G330" s="5"/>
      <c r="H330" s="5"/>
      <c r="I330" s="6">
        <v>43768325</v>
      </c>
    </row>
    <row r="331" spans="1:9" ht="16.5" x14ac:dyDescent="0.25">
      <c r="A331" s="4" t="s">
        <v>168</v>
      </c>
      <c r="B331" s="5"/>
      <c r="C331" s="5">
        <v>6225055</v>
      </c>
      <c r="D331" s="5"/>
      <c r="E331" s="5"/>
      <c r="F331" s="5"/>
      <c r="G331" s="5"/>
      <c r="H331" s="5"/>
      <c r="I331" s="6">
        <v>6225055</v>
      </c>
    </row>
    <row r="332" spans="1:9" ht="16.5" x14ac:dyDescent="0.25">
      <c r="A332" s="4" t="s">
        <v>169</v>
      </c>
      <c r="B332" s="5">
        <v>570102</v>
      </c>
      <c r="C332" s="5">
        <v>34305215</v>
      </c>
      <c r="D332" s="5"/>
      <c r="E332" s="5"/>
      <c r="F332" s="5"/>
      <c r="G332" s="5">
        <v>3769118</v>
      </c>
      <c r="H332" s="5"/>
      <c r="I332" s="6">
        <v>38644435</v>
      </c>
    </row>
    <row r="333" spans="1:9" ht="16.5" x14ac:dyDescent="0.25">
      <c r="A333" s="4" t="s">
        <v>170</v>
      </c>
      <c r="B333" s="5">
        <v>785728</v>
      </c>
      <c r="C333" s="5">
        <v>9612062</v>
      </c>
      <c r="D333" s="5"/>
      <c r="E333" s="5"/>
      <c r="F333" s="5"/>
      <c r="G333" s="5">
        <v>10561494</v>
      </c>
      <c r="H333" s="5"/>
      <c r="I333" s="6">
        <v>20959284</v>
      </c>
    </row>
    <row r="334" spans="1:9" ht="16.5" x14ac:dyDescent="0.25">
      <c r="A334" s="4" t="s">
        <v>171</v>
      </c>
      <c r="B334" s="5"/>
      <c r="C334" s="5">
        <v>27354481</v>
      </c>
      <c r="D334" s="5"/>
      <c r="E334" s="5">
        <v>1683222</v>
      </c>
      <c r="F334" s="5"/>
      <c r="G334" s="5"/>
      <c r="H334" s="5"/>
      <c r="I334" s="6">
        <v>29037703</v>
      </c>
    </row>
    <row r="335" spans="1:9" ht="16.5" x14ac:dyDescent="0.25">
      <c r="A335" s="4" t="s">
        <v>20</v>
      </c>
      <c r="B335" s="5">
        <v>1587329</v>
      </c>
      <c r="C335" s="5">
        <v>72545822</v>
      </c>
      <c r="D335" s="5"/>
      <c r="E335" s="5"/>
      <c r="F335" s="5"/>
      <c r="G335" s="5"/>
      <c r="H335" s="5"/>
      <c r="I335" s="6">
        <v>74133151</v>
      </c>
    </row>
    <row r="336" spans="1:9" ht="16.5" x14ac:dyDescent="0.25">
      <c r="A336" s="4" t="s">
        <v>22</v>
      </c>
      <c r="B336" s="5"/>
      <c r="C336" s="5">
        <v>35278051</v>
      </c>
      <c r="D336" s="5"/>
      <c r="E336" s="5"/>
      <c r="F336" s="5"/>
      <c r="G336" s="5"/>
      <c r="H336" s="5"/>
      <c r="I336" s="6">
        <v>35278051</v>
      </c>
    </row>
    <row r="337" spans="1:9" ht="16.5" x14ac:dyDescent="0.25">
      <c r="A337" s="4" t="s">
        <v>23</v>
      </c>
      <c r="B337" s="5"/>
      <c r="C337" s="5">
        <v>5401862</v>
      </c>
      <c r="D337" s="5"/>
      <c r="E337" s="5"/>
      <c r="F337" s="5"/>
      <c r="G337" s="5"/>
      <c r="H337" s="5"/>
      <c r="I337" s="6">
        <v>5401862</v>
      </c>
    </row>
    <row r="338" spans="1:9" ht="16.5" x14ac:dyDescent="0.25">
      <c r="A338" s="4" t="s">
        <v>10</v>
      </c>
      <c r="B338" s="5"/>
      <c r="C338" s="5">
        <v>38396340</v>
      </c>
      <c r="D338" s="5">
        <v>16915501</v>
      </c>
      <c r="E338" s="5">
        <v>41888</v>
      </c>
      <c r="F338" s="5">
        <v>7696028</v>
      </c>
      <c r="G338" s="5">
        <v>4527614</v>
      </c>
      <c r="H338" s="5">
        <v>19916</v>
      </c>
      <c r="I338" s="6">
        <v>67597287</v>
      </c>
    </row>
    <row r="339" spans="1:9" ht="16.5" x14ac:dyDescent="0.25">
      <c r="A339" s="4" t="s">
        <v>16</v>
      </c>
      <c r="B339" s="5"/>
      <c r="C339" s="5"/>
      <c r="D339" s="5"/>
      <c r="E339" s="5"/>
      <c r="F339" s="5"/>
      <c r="G339" s="5"/>
      <c r="H339" s="5"/>
      <c r="I339" s="6">
        <v>0</v>
      </c>
    </row>
    <row r="340" spans="1:9" ht="16.5" x14ac:dyDescent="0.25">
      <c r="A340" s="4" t="s">
        <v>34</v>
      </c>
      <c r="B340" s="5"/>
      <c r="C340" s="5"/>
      <c r="D340" s="5"/>
      <c r="E340" s="5"/>
      <c r="F340" s="5"/>
      <c r="G340" s="5"/>
      <c r="H340" s="5"/>
      <c r="I340" s="6">
        <v>0</v>
      </c>
    </row>
    <row r="341" spans="1:9" ht="16.5" x14ac:dyDescent="0.25">
      <c r="A341" s="4" t="s">
        <v>11</v>
      </c>
      <c r="B341" s="5">
        <v>7007098</v>
      </c>
      <c r="C341" s="5"/>
      <c r="D341" s="5"/>
      <c r="E341" s="5"/>
      <c r="F341" s="5"/>
      <c r="G341" s="5"/>
      <c r="H341" s="5"/>
      <c r="I341" s="6">
        <v>7007098</v>
      </c>
    </row>
    <row r="342" spans="1:9" ht="16.5" x14ac:dyDescent="0.25">
      <c r="A342" s="4" t="s">
        <v>35</v>
      </c>
      <c r="B342" s="5"/>
      <c r="C342" s="5"/>
      <c r="D342" s="5">
        <v>0</v>
      </c>
      <c r="E342" s="5">
        <v>0</v>
      </c>
      <c r="F342" s="5">
        <v>0</v>
      </c>
      <c r="G342" s="5">
        <v>4086263</v>
      </c>
      <c r="H342" s="5">
        <v>0</v>
      </c>
      <c r="I342" s="6">
        <v>4086263</v>
      </c>
    </row>
    <row r="343" spans="1:9" ht="16.5" x14ac:dyDescent="0.25">
      <c r="A343" s="4" t="s">
        <v>33</v>
      </c>
      <c r="B343" s="5"/>
      <c r="C343" s="5"/>
      <c r="D343" s="5"/>
      <c r="E343" s="5"/>
      <c r="F343" s="5"/>
      <c r="G343" s="5"/>
      <c r="H343" s="5"/>
      <c r="I343" s="6">
        <v>0</v>
      </c>
    </row>
    <row r="344" spans="1:9" ht="16.5" x14ac:dyDescent="0.25">
      <c r="A344" s="4" t="s">
        <v>12</v>
      </c>
      <c r="B344" s="5"/>
      <c r="C344" s="5">
        <v>1149144</v>
      </c>
      <c r="D344" s="5"/>
      <c r="E344" s="5">
        <v>1165199</v>
      </c>
      <c r="F344" s="5"/>
      <c r="G344" s="5"/>
      <c r="H344" s="5"/>
      <c r="I344" s="6">
        <v>2314343</v>
      </c>
    </row>
    <row r="345" spans="1:9" ht="16.5" x14ac:dyDescent="0.25">
      <c r="A345" s="4" t="s">
        <v>8</v>
      </c>
      <c r="B345" s="5"/>
      <c r="C345" s="5">
        <v>10071377</v>
      </c>
      <c r="D345" s="5">
        <v>0</v>
      </c>
      <c r="E345" s="5">
        <v>975291</v>
      </c>
      <c r="F345" s="5">
        <v>1486671</v>
      </c>
      <c r="G345" s="5"/>
      <c r="H345" s="5"/>
      <c r="I345" s="6">
        <v>12533339</v>
      </c>
    </row>
    <row r="346" spans="1:9" ht="16.5" x14ac:dyDescent="0.25">
      <c r="A346" s="4" t="s">
        <v>1</v>
      </c>
      <c r="B346" s="5"/>
      <c r="C346" s="5">
        <v>1043985</v>
      </c>
      <c r="D346" s="5"/>
      <c r="E346" s="5">
        <v>158164</v>
      </c>
      <c r="F346" s="5"/>
      <c r="G346" s="5"/>
      <c r="H346" s="5"/>
      <c r="I346" s="6">
        <v>1202149</v>
      </c>
    </row>
    <row r="347" spans="1:9" ht="16.5" x14ac:dyDescent="0.25">
      <c r="A347" s="4" t="s">
        <v>13</v>
      </c>
      <c r="B347" s="5"/>
      <c r="C347" s="5">
        <v>20962</v>
      </c>
      <c r="D347" s="5"/>
      <c r="E347" s="5"/>
      <c r="F347" s="5">
        <v>5374686</v>
      </c>
      <c r="G347" s="5"/>
      <c r="H347" s="5"/>
      <c r="I347" s="6">
        <v>5395648</v>
      </c>
    </row>
    <row r="348" spans="1:9" ht="16.5" x14ac:dyDescent="0.25">
      <c r="A348" s="4" t="s">
        <v>27</v>
      </c>
      <c r="B348" s="5"/>
      <c r="C348" s="5"/>
      <c r="D348" s="5"/>
      <c r="E348" s="5"/>
      <c r="F348" s="5">
        <v>18085195</v>
      </c>
      <c r="G348" s="5"/>
      <c r="H348" s="5"/>
      <c r="I348" s="6">
        <v>18085195</v>
      </c>
    </row>
    <row r="349" spans="1:9" ht="16.5" x14ac:dyDescent="0.25">
      <c r="A349" s="4" t="s">
        <v>5</v>
      </c>
      <c r="B349" s="5">
        <v>1042656</v>
      </c>
      <c r="C349" s="5"/>
      <c r="D349" s="5"/>
      <c r="E349" s="5">
        <v>679807</v>
      </c>
      <c r="F349" s="5">
        <v>3017332</v>
      </c>
      <c r="G349" s="5"/>
      <c r="H349" s="5"/>
      <c r="I349" s="6">
        <v>4739795</v>
      </c>
    </row>
    <row r="350" spans="1:9" ht="16.5" x14ac:dyDescent="0.25">
      <c r="A350" s="4" t="s">
        <v>21</v>
      </c>
      <c r="B350" s="5"/>
      <c r="C350" s="5">
        <v>5832384</v>
      </c>
      <c r="D350" s="5">
        <v>0</v>
      </c>
      <c r="E350" s="5">
        <v>0</v>
      </c>
      <c r="F350" s="5">
        <v>0</v>
      </c>
      <c r="G350" s="5">
        <v>0</v>
      </c>
      <c r="H350" s="5">
        <v>0</v>
      </c>
      <c r="I350" s="6">
        <v>5832384</v>
      </c>
    </row>
    <row r="351" spans="1:9" ht="16.5" x14ac:dyDescent="0.25">
      <c r="A351" s="4" t="s">
        <v>7</v>
      </c>
      <c r="B351" s="5"/>
      <c r="C351" s="5">
        <v>1933333</v>
      </c>
      <c r="D351" s="5"/>
      <c r="E351" s="5">
        <v>222044</v>
      </c>
      <c r="F351" s="5">
        <v>2597</v>
      </c>
      <c r="G351" s="5"/>
      <c r="H351" s="5"/>
      <c r="I351" s="6">
        <v>2157974</v>
      </c>
    </row>
    <row r="352" spans="1:9" ht="16.5" x14ac:dyDescent="0.25">
      <c r="A352" s="4" t="s">
        <v>15</v>
      </c>
      <c r="B352" s="5"/>
      <c r="C352" s="5">
        <v>5618272</v>
      </c>
      <c r="D352" s="5">
        <v>3434260</v>
      </c>
      <c r="E352" s="5">
        <v>3784</v>
      </c>
      <c r="F352" s="5">
        <v>11941508</v>
      </c>
      <c r="G352" s="5">
        <v>103705</v>
      </c>
      <c r="H352" s="5">
        <v>182</v>
      </c>
      <c r="I352" s="6">
        <v>21101711</v>
      </c>
    </row>
    <row r="353" spans="1:9" ht="16.5" x14ac:dyDescent="0.25">
      <c r="A353" s="4" t="s">
        <v>19</v>
      </c>
      <c r="B353" s="5">
        <v>0</v>
      </c>
      <c r="C353" s="5">
        <v>4152304</v>
      </c>
      <c r="D353" s="5">
        <v>0</v>
      </c>
      <c r="E353" s="5">
        <v>50728</v>
      </c>
      <c r="F353" s="5">
        <v>0</v>
      </c>
      <c r="G353" s="5">
        <v>0</v>
      </c>
      <c r="H353" s="5">
        <v>0</v>
      </c>
      <c r="I353" s="6">
        <v>4203032</v>
      </c>
    </row>
    <row r="354" spans="1:9" ht="16.5" x14ac:dyDescent="0.25">
      <c r="A354" s="4" t="s">
        <v>17</v>
      </c>
      <c r="B354" s="5"/>
      <c r="C354" s="5">
        <v>652490</v>
      </c>
      <c r="D354" s="5"/>
      <c r="E354" s="5"/>
      <c r="F354" s="5"/>
      <c r="G354" s="5"/>
      <c r="H354" s="5"/>
      <c r="I354" s="6">
        <v>652490</v>
      </c>
    </row>
    <row r="355" spans="1:9" ht="16.5" x14ac:dyDescent="0.25">
      <c r="A355" s="4" t="s">
        <v>3</v>
      </c>
      <c r="B355" s="5">
        <v>1171397</v>
      </c>
      <c r="C355" s="5">
        <v>3276638</v>
      </c>
      <c r="D355" s="5"/>
      <c r="E355" s="5">
        <v>1409356</v>
      </c>
      <c r="F355" s="5"/>
      <c r="G355" s="5"/>
      <c r="H355" s="5"/>
      <c r="I355" s="6">
        <v>5857391</v>
      </c>
    </row>
    <row r="356" spans="1:9" ht="16.5" x14ac:dyDescent="0.25">
      <c r="A356" s="4" t="s">
        <v>29</v>
      </c>
      <c r="B356" s="5"/>
      <c r="C356" s="5"/>
      <c r="D356" s="5"/>
      <c r="E356" s="5">
        <v>29696</v>
      </c>
      <c r="F356" s="5"/>
      <c r="G356" s="5"/>
      <c r="H356" s="5"/>
      <c r="I356" s="6">
        <v>29696</v>
      </c>
    </row>
    <row r="357" spans="1:9" ht="16.5" x14ac:dyDescent="0.25">
      <c r="A357" s="4" t="s">
        <v>28</v>
      </c>
      <c r="B357" s="5"/>
      <c r="C357" s="5"/>
      <c r="D357" s="5"/>
      <c r="E357" s="5"/>
      <c r="F357" s="5">
        <v>0</v>
      </c>
      <c r="G357" s="5"/>
      <c r="H357" s="5"/>
      <c r="I357" s="6">
        <v>0</v>
      </c>
    </row>
    <row r="358" spans="1:9" ht="16.5" x14ac:dyDescent="0.25">
      <c r="A358" s="4" t="s">
        <v>4</v>
      </c>
      <c r="B358" s="5"/>
      <c r="C358" s="5"/>
      <c r="D358" s="5"/>
      <c r="E358" s="5">
        <v>3026</v>
      </c>
      <c r="F358" s="5"/>
      <c r="G358" s="5"/>
      <c r="H358" s="5"/>
      <c r="I358" s="6">
        <v>3026</v>
      </c>
    </row>
    <row r="359" spans="1:9" ht="16.5" x14ac:dyDescent="0.25">
      <c r="A359" s="4" t="s">
        <v>6</v>
      </c>
      <c r="B359" s="5"/>
      <c r="C359" s="5">
        <v>48842</v>
      </c>
      <c r="D359" s="5"/>
      <c r="E359" s="5">
        <v>244</v>
      </c>
      <c r="F359" s="5"/>
      <c r="G359" s="5"/>
      <c r="H359" s="5"/>
      <c r="I359" s="6">
        <v>49086</v>
      </c>
    </row>
    <row r="365" spans="1:9" ht="16.5" x14ac:dyDescent="0.25">
      <c r="A365" s="1"/>
      <c r="B365" s="1" t="s">
        <v>190</v>
      </c>
      <c r="C365" s="1" t="s">
        <v>82</v>
      </c>
      <c r="D365" s="1" t="s">
        <v>191</v>
      </c>
      <c r="E365" s="1" t="s">
        <v>192</v>
      </c>
      <c r="F365" s="1" t="s">
        <v>79</v>
      </c>
      <c r="G365" s="1" t="s">
        <v>78</v>
      </c>
      <c r="H365" s="7" t="s">
        <v>84</v>
      </c>
    </row>
    <row r="366" spans="1:9" ht="16.5" x14ac:dyDescent="0.25">
      <c r="A366" s="4" t="s">
        <v>162</v>
      </c>
      <c r="B366" s="5">
        <v>51473206</v>
      </c>
      <c r="C366" s="5"/>
      <c r="D366" s="5"/>
      <c r="E366" s="5"/>
      <c r="F366" s="5">
        <v>22282845</v>
      </c>
      <c r="G366" s="5">
        <v>6927454</v>
      </c>
      <c r="H366" s="6">
        <v>80683505</v>
      </c>
    </row>
    <row r="367" spans="1:9" ht="16.5" x14ac:dyDescent="0.25">
      <c r="A367" s="4" t="s">
        <v>163</v>
      </c>
      <c r="B367" s="5">
        <v>8140550</v>
      </c>
      <c r="C367" s="5">
        <v>126379210</v>
      </c>
      <c r="D367" s="5">
        <v>125716273</v>
      </c>
      <c r="E367" s="5"/>
      <c r="F367" s="5"/>
      <c r="G367" s="5">
        <v>40000000</v>
      </c>
      <c r="H367" s="6">
        <v>300236033</v>
      </c>
    </row>
    <row r="368" spans="1:9" ht="16.5" x14ac:dyDescent="0.25">
      <c r="A368" s="4" t="s">
        <v>164</v>
      </c>
      <c r="B368" s="5">
        <v>208550659</v>
      </c>
      <c r="C368" s="5"/>
      <c r="D368" s="5"/>
      <c r="E368" s="5"/>
      <c r="F368" s="5"/>
      <c r="G368" s="5">
        <v>4088000</v>
      </c>
      <c r="H368" s="6">
        <v>212638659</v>
      </c>
    </row>
    <row r="369" spans="1:8" ht="16.5" x14ac:dyDescent="0.25">
      <c r="A369" s="4" t="s">
        <v>165</v>
      </c>
      <c r="B369" s="5">
        <v>63431558</v>
      </c>
      <c r="C369" s="5">
        <v>23765946</v>
      </c>
      <c r="D369" s="5"/>
      <c r="E369" s="5"/>
      <c r="F369" s="5"/>
      <c r="G369" s="5">
        <v>1400000</v>
      </c>
      <c r="H369" s="6">
        <v>88597504</v>
      </c>
    </row>
    <row r="370" spans="1:8" ht="16.5" x14ac:dyDescent="0.25">
      <c r="A370" s="4" t="s">
        <v>166</v>
      </c>
      <c r="B370" s="5">
        <v>-91081319</v>
      </c>
      <c r="C370" s="5">
        <v>71714</v>
      </c>
      <c r="D370" s="5"/>
      <c r="E370" s="5"/>
      <c r="F370" s="5">
        <v>116498115</v>
      </c>
      <c r="G370" s="5">
        <v>58241001</v>
      </c>
      <c r="H370" s="6">
        <v>83729511</v>
      </c>
    </row>
    <row r="371" spans="1:8" ht="16.5" x14ac:dyDescent="0.25">
      <c r="A371" s="4" t="s">
        <v>167</v>
      </c>
      <c r="B371" s="5">
        <v>66805805</v>
      </c>
      <c r="C371" s="5">
        <v>1474551</v>
      </c>
      <c r="D371" s="5">
        <v>18537745</v>
      </c>
      <c r="E371" s="5"/>
      <c r="F371" s="5">
        <v>17900000</v>
      </c>
      <c r="G371" s="5">
        <v>3200000</v>
      </c>
      <c r="H371" s="6">
        <v>107918101</v>
      </c>
    </row>
    <row r="372" spans="1:8" ht="16.5" x14ac:dyDescent="0.25">
      <c r="A372" s="4" t="s">
        <v>168</v>
      </c>
      <c r="B372" s="5">
        <v>154167374</v>
      </c>
      <c r="C372" s="5">
        <v>3105723</v>
      </c>
      <c r="D372" s="5"/>
      <c r="E372" s="5"/>
      <c r="F372" s="5"/>
      <c r="G372" s="5">
        <v>7822350</v>
      </c>
      <c r="H372" s="6">
        <v>165095447</v>
      </c>
    </row>
    <row r="373" spans="1:8" ht="16.5" x14ac:dyDescent="0.25">
      <c r="A373" s="4" t="s">
        <v>169</v>
      </c>
      <c r="B373" s="5">
        <v>-88409148</v>
      </c>
      <c r="C373" s="5"/>
      <c r="D373" s="5"/>
      <c r="E373" s="5"/>
      <c r="F373" s="5">
        <v>7147118</v>
      </c>
      <c r="G373" s="5">
        <v>14687212</v>
      </c>
      <c r="H373" s="6">
        <v>-66574818</v>
      </c>
    </row>
    <row r="374" spans="1:8" ht="16.5" x14ac:dyDescent="0.25">
      <c r="A374" s="4" t="s">
        <v>170</v>
      </c>
      <c r="B374" s="5">
        <v>53769703</v>
      </c>
      <c r="C374" s="5"/>
      <c r="D374" s="5"/>
      <c r="E374" s="5"/>
      <c r="F374" s="5">
        <v>39122444</v>
      </c>
      <c r="G374" s="5">
        <v>60000</v>
      </c>
      <c r="H374" s="6">
        <v>92952147</v>
      </c>
    </row>
    <row r="375" spans="1:8" ht="16.5" x14ac:dyDescent="0.25">
      <c r="A375" s="4" t="s">
        <v>171</v>
      </c>
      <c r="B375" s="5">
        <v>35955580</v>
      </c>
      <c r="C375" s="5"/>
      <c r="D375" s="5"/>
      <c r="E375" s="5"/>
      <c r="F375" s="5"/>
      <c r="G375" s="5">
        <v>3300000</v>
      </c>
      <c r="H375" s="6">
        <v>39255580</v>
      </c>
    </row>
    <row r="376" spans="1:8" ht="16.5" x14ac:dyDescent="0.25">
      <c r="A376" s="4" t="s">
        <v>20</v>
      </c>
      <c r="B376" s="5">
        <v>-58748259</v>
      </c>
      <c r="C376" s="5"/>
      <c r="D376" s="5">
        <v>4682313</v>
      </c>
      <c r="E376" s="5"/>
      <c r="F376" s="5">
        <v>60152500</v>
      </c>
      <c r="G376" s="5">
        <v>1500000</v>
      </c>
      <c r="H376" s="6">
        <v>7586554</v>
      </c>
    </row>
    <row r="377" spans="1:8" ht="16.5" x14ac:dyDescent="0.25">
      <c r="A377" s="4" t="s">
        <v>22</v>
      </c>
      <c r="B377" s="5">
        <v>12244453</v>
      </c>
      <c r="C377" s="5"/>
      <c r="D377" s="5"/>
      <c r="E377" s="5"/>
      <c r="F377" s="5">
        <v>11116376</v>
      </c>
      <c r="G377" s="5">
        <v>2149830</v>
      </c>
      <c r="H377" s="6">
        <v>25510659</v>
      </c>
    </row>
    <row r="378" spans="1:8" ht="16.5" x14ac:dyDescent="0.25">
      <c r="A378" s="4" t="s">
        <v>23</v>
      </c>
      <c r="B378" s="5">
        <v>5206019</v>
      </c>
      <c r="C378" s="5"/>
      <c r="D378" s="5"/>
      <c r="E378" s="5"/>
      <c r="F378" s="5">
        <v>8112409</v>
      </c>
      <c r="G378" s="5">
        <v>1956582</v>
      </c>
      <c r="H378" s="6">
        <v>15275010</v>
      </c>
    </row>
    <row r="379" spans="1:8" ht="16.5" x14ac:dyDescent="0.25">
      <c r="A379" s="4" t="s">
        <v>10</v>
      </c>
      <c r="B379" s="5">
        <v>-19612976</v>
      </c>
      <c r="C379" s="5">
        <v>1784479</v>
      </c>
      <c r="D379" s="5"/>
      <c r="E379" s="5"/>
      <c r="F379" s="5"/>
      <c r="G379" s="5">
        <v>6284540</v>
      </c>
      <c r="H379" s="6">
        <v>-11543957</v>
      </c>
    </row>
    <row r="380" spans="1:8" ht="16.5" x14ac:dyDescent="0.25">
      <c r="A380" s="4" t="s">
        <v>16</v>
      </c>
      <c r="B380" s="5">
        <v>22815585</v>
      </c>
      <c r="C380" s="5">
        <v>466460</v>
      </c>
      <c r="D380" s="5"/>
      <c r="E380" s="5">
        <v>1662161</v>
      </c>
      <c r="F380" s="5"/>
      <c r="G380" s="5">
        <v>10620341</v>
      </c>
      <c r="H380" s="6">
        <v>35564547</v>
      </c>
    </row>
    <row r="381" spans="1:8" ht="16.5" x14ac:dyDescent="0.25">
      <c r="A381" s="4" t="s">
        <v>34</v>
      </c>
      <c r="B381" s="5">
        <v>-14863462</v>
      </c>
      <c r="C381" s="5">
        <v>996920</v>
      </c>
      <c r="D381" s="5"/>
      <c r="E381" s="5"/>
      <c r="F381" s="5">
        <v>19495000</v>
      </c>
      <c r="G381" s="5">
        <v>4655000</v>
      </c>
      <c r="H381" s="6">
        <v>10283458</v>
      </c>
    </row>
    <row r="382" spans="1:8" ht="16.5" x14ac:dyDescent="0.25">
      <c r="A382" s="4" t="s">
        <v>11</v>
      </c>
      <c r="B382" s="5">
        <v>6492418</v>
      </c>
      <c r="C382" s="5">
        <v>897989</v>
      </c>
      <c r="D382" s="5"/>
      <c r="E382" s="5">
        <v>361539</v>
      </c>
      <c r="F382" s="5"/>
      <c r="G382" s="5">
        <v>3209261</v>
      </c>
      <c r="H382" s="6">
        <v>10961207</v>
      </c>
    </row>
    <row r="383" spans="1:8" ht="16.5" x14ac:dyDescent="0.25">
      <c r="A383" s="4" t="s">
        <v>35</v>
      </c>
      <c r="B383" s="5">
        <v>-20956856</v>
      </c>
      <c r="C383" s="5">
        <v>0</v>
      </c>
      <c r="D383" s="5">
        <v>0</v>
      </c>
      <c r="E383" s="5">
        <v>0</v>
      </c>
      <c r="F383" s="5">
        <v>21999999</v>
      </c>
      <c r="G383" s="5">
        <v>100000</v>
      </c>
      <c r="H383" s="6">
        <v>1143143</v>
      </c>
    </row>
    <row r="384" spans="1:8" ht="16.5" x14ac:dyDescent="0.25">
      <c r="A384" s="4" t="s">
        <v>33</v>
      </c>
      <c r="B384" s="5">
        <v>-3704753</v>
      </c>
      <c r="C384" s="5"/>
      <c r="D384" s="5"/>
      <c r="E384" s="5"/>
      <c r="F384" s="5">
        <v>11411384</v>
      </c>
      <c r="G384" s="5">
        <v>1367931</v>
      </c>
      <c r="H384" s="6">
        <v>9074562</v>
      </c>
    </row>
    <row r="385" spans="1:8" ht="16.5" x14ac:dyDescent="0.25">
      <c r="A385" s="4" t="s">
        <v>12</v>
      </c>
      <c r="B385" s="5">
        <v>2241214</v>
      </c>
      <c r="C385" s="5">
        <v>1590346</v>
      </c>
      <c r="D385" s="5">
        <v>8463301</v>
      </c>
      <c r="E385" s="5"/>
      <c r="F385" s="5"/>
      <c r="G385" s="5">
        <v>4957348</v>
      </c>
      <c r="H385" s="6">
        <v>17252209</v>
      </c>
    </row>
    <row r="386" spans="1:8" ht="16.5" x14ac:dyDescent="0.25">
      <c r="A386" s="4" t="s">
        <v>8</v>
      </c>
      <c r="B386" s="5">
        <v>-3015209</v>
      </c>
      <c r="C386" s="5">
        <v>67584</v>
      </c>
      <c r="D386" s="5">
        <v>15720604</v>
      </c>
      <c r="E386" s="5"/>
      <c r="F386" s="5"/>
      <c r="G386" s="5">
        <v>3274000</v>
      </c>
      <c r="H386" s="6">
        <v>16046979</v>
      </c>
    </row>
    <row r="387" spans="1:8" ht="16.5" x14ac:dyDescent="0.25">
      <c r="A387" s="4" t="s">
        <v>1</v>
      </c>
      <c r="B387" s="5">
        <v>1661793</v>
      </c>
      <c r="C387" s="5">
        <v>2111803</v>
      </c>
      <c r="D387" s="5"/>
      <c r="E387" s="5"/>
      <c r="F387" s="5">
        <v>1683007</v>
      </c>
      <c r="G387" s="5">
        <v>8661229</v>
      </c>
      <c r="H387" s="6">
        <v>14117832</v>
      </c>
    </row>
    <row r="388" spans="1:8" ht="16.5" x14ac:dyDescent="0.25">
      <c r="A388" s="4" t="s">
        <v>13</v>
      </c>
      <c r="B388" s="5">
        <v>5699144</v>
      </c>
      <c r="C388" s="5">
        <v>948339</v>
      </c>
      <c r="D388" s="5"/>
      <c r="E388" s="5"/>
      <c r="F388" s="5"/>
      <c r="G388" s="5">
        <v>1789403</v>
      </c>
      <c r="H388" s="6">
        <v>8436886</v>
      </c>
    </row>
    <row r="389" spans="1:8" ht="16.5" x14ac:dyDescent="0.25">
      <c r="A389" s="4" t="s">
        <v>27</v>
      </c>
      <c r="B389" s="5">
        <v>-22528913</v>
      </c>
      <c r="C389" s="5"/>
      <c r="D389" s="5"/>
      <c r="E389" s="5"/>
      <c r="F389" s="5">
        <v>24127238</v>
      </c>
      <c r="G389" s="5">
        <v>297500</v>
      </c>
      <c r="H389" s="6">
        <v>1895825</v>
      </c>
    </row>
    <row r="390" spans="1:8" ht="16.5" x14ac:dyDescent="0.25">
      <c r="A390" s="4" t="s">
        <v>5</v>
      </c>
      <c r="B390" s="5">
        <v>1981246</v>
      </c>
      <c r="C390" s="5">
        <v>339837</v>
      </c>
      <c r="D390" s="5">
        <v>698109</v>
      </c>
      <c r="E390" s="5"/>
      <c r="F390" s="5"/>
      <c r="G390" s="5">
        <v>3556000</v>
      </c>
      <c r="H390" s="6">
        <v>6575192</v>
      </c>
    </row>
    <row r="391" spans="1:8" ht="16.5" x14ac:dyDescent="0.25">
      <c r="A391" s="4" t="s">
        <v>21</v>
      </c>
      <c r="B391" s="5">
        <v>-18014068</v>
      </c>
      <c r="C391" s="5">
        <v>4473319</v>
      </c>
      <c r="D391" s="5">
        <v>3349567</v>
      </c>
      <c r="E391" s="5">
        <v>0</v>
      </c>
      <c r="F391" s="5">
        <v>19011230</v>
      </c>
      <c r="G391" s="5">
        <v>5460000</v>
      </c>
      <c r="H391" s="6">
        <v>14280048</v>
      </c>
    </row>
    <row r="392" spans="1:8" ht="16.5" x14ac:dyDescent="0.25">
      <c r="A392" s="4" t="s">
        <v>7</v>
      </c>
      <c r="B392" s="5">
        <v>2271917</v>
      </c>
      <c r="C392" s="5">
        <v>142432</v>
      </c>
      <c r="D392" s="5">
        <v>27538</v>
      </c>
      <c r="E392" s="5"/>
      <c r="F392" s="5"/>
      <c r="G392" s="5">
        <v>168000</v>
      </c>
      <c r="H392" s="6">
        <v>2609887</v>
      </c>
    </row>
    <row r="393" spans="1:8" ht="16.5" x14ac:dyDescent="0.25">
      <c r="A393" s="4" t="s">
        <v>15</v>
      </c>
      <c r="B393" s="5">
        <v>-5675891</v>
      </c>
      <c r="C393" s="5">
        <v>1514983</v>
      </c>
      <c r="D393" s="5"/>
      <c r="E393" s="5"/>
      <c r="F393" s="5"/>
      <c r="G393" s="5">
        <v>1600000</v>
      </c>
      <c r="H393" s="6">
        <v>-2560908</v>
      </c>
    </row>
    <row r="394" spans="1:8" ht="16.5" x14ac:dyDescent="0.25">
      <c r="A394" s="4" t="s">
        <v>19</v>
      </c>
      <c r="B394" s="5">
        <v>-5537754</v>
      </c>
      <c r="C394" s="5">
        <v>135315</v>
      </c>
      <c r="D394" s="5">
        <v>0</v>
      </c>
      <c r="E394" s="5">
        <v>0</v>
      </c>
      <c r="F394" s="5">
        <v>7376801</v>
      </c>
      <c r="G394" s="5">
        <v>1981668</v>
      </c>
      <c r="H394" s="6">
        <v>3956030</v>
      </c>
    </row>
    <row r="395" spans="1:8" ht="16.5" x14ac:dyDescent="0.25">
      <c r="A395" s="4" t="s">
        <v>17</v>
      </c>
      <c r="B395" s="5">
        <v>2585609</v>
      </c>
      <c r="C395" s="5">
        <v>525510</v>
      </c>
      <c r="D395" s="5"/>
      <c r="E395" s="5"/>
      <c r="F395" s="5"/>
      <c r="G395" s="5">
        <v>5000000</v>
      </c>
      <c r="H395" s="6">
        <v>8111119</v>
      </c>
    </row>
    <row r="396" spans="1:8" ht="16.5" x14ac:dyDescent="0.25">
      <c r="A396" s="4" t="s">
        <v>3</v>
      </c>
      <c r="B396" s="5">
        <v>-798157</v>
      </c>
      <c r="C396" s="5"/>
      <c r="D396" s="5"/>
      <c r="E396" s="5"/>
      <c r="F396" s="5">
        <v>599244</v>
      </c>
      <c r="G396" s="5">
        <v>1500000</v>
      </c>
      <c r="H396" s="6">
        <v>1301087</v>
      </c>
    </row>
    <row r="397" spans="1:8" ht="16.5" x14ac:dyDescent="0.25">
      <c r="A397" s="4" t="s">
        <v>29</v>
      </c>
      <c r="B397" s="5">
        <v>763893</v>
      </c>
      <c r="C397" s="5">
        <v>168334</v>
      </c>
      <c r="D397" s="5"/>
      <c r="E397" s="5"/>
      <c r="F397" s="5"/>
      <c r="G397" s="5">
        <v>500000</v>
      </c>
      <c r="H397" s="6">
        <v>1432227</v>
      </c>
    </row>
    <row r="398" spans="1:8" ht="16.5" x14ac:dyDescent="0.25">
      <c r="A398" s="4" t="s">
        <v>28</v>
      </c>
      <c r="B398" s="5">
        <v>106140</v>
      </c>
      <c r="C398" s="5">
        <v>29339</v>
      </c>
      <c r="D398" s="5"/>
      <c r="E398" s="5"/>
      <c r="F398" s="5"/>
      <c r="G398" s="5">
        <v>400000</v>
      </c>
      <c r="H398" s="6">
        <v>535479</v>
      </c>
    </row>
    <row r="399" spans="1:8" ht="16.5" x14ac:dyDescent="0.25">
      <c r="A399" s="4" t="s">
        <v>4</v>
      </c>
      <c r="B399" s="5">
        <v>-7013964</v>
      </c>
      <c r="C399" s="5">
        <v>583497</v>
      </c>
      <c r="D399" s="5"/>
      <c r="E399" s="5"/>
      <c r="F399" s="5">
        <v>2957920</v>
      </c>
      <c r="G399" s="5">
        <v>3600000</v>
      </c>
      <c r="H399" s="6">
        <v>127453</v>
      </c>
    </row>
    <row r="400" spans="1:8" ht="16.5" x14ac:dyDescent="0.25">
      <c r="A400" s="4" t="s">
        <v>6</v>
      </c>
      <c r="B400" s="5">
        <v>2611</v>
      </c>
      <c r="C400" s="5">
        <v>68068</v>
      </c>
      <c r="D400" s="5"/>
      <c r="E400" s="5">
        <v>2347</v>
      </c>
      <c r="F400" s="5">
        <v>10479</v>
      </c>
      <c r="G400" s="5">
        <v>400</v>
      </c>
      <c r="H400" s="6">
        <v>83905</v>
      </c>
    </row>
    <row r="410" spans="1:36" ht="16.5" x14ac:dyDescent="0.25">
      <c r="B410" s="4" t="s">
        <v>1</v>
      </c>
      <c r="C410" s="4" t="s">
        <v>2</v>
      </c>
      <c r="D410" s="4" t="s">
        <v>3</v>
      </c>
      <c r="E410" s="4" t="s">
        <v>4</v>
      </c>
      <c r="F410" s="4" t="s">
        <v>5</v>
      </c>
      <c r="G410" s="4" t="s">
        <v>6</v>
      </c>
      <c r="H410" s="4" t="s">
        <v>7</v>
      </c>
      <c r="I410" s="4" t="s">
        <v>8</v>
      </c>
      <c r="J410" s="4" t="s">
        <v>9</v>
      </c>
      <c r="K410" s="4" t="s">
        <v>10</v>
      </c>
      <c r="L410" s="4" t="s">
        <v>11</v>
      </c>
      <c r="M410" s="4" t="s">
        <v>12</v>
      </c>
      <c r="N410" s="4" t="s">
        <v>13</v>
      </c>
      <c r="O410" s="4" t="s">
        <v>14</v>
      </c>
      <c r="P410" s="4" t="s">
        <v>15</v>
      </c>
      <c r="Q410" s="4" t="s">
        <v>16</v>
      </c>
      <c r="R410" s="4" t="s">
        <v>17</v>
      </c>
      <c r="S410" s="4" t="s">
        <v>18</v>
      </c>
      <c r="T410" s="4" t="s">
        <v>19</v>
      </c>
      <c r="U410" s="4" t="s">
        <v>20</v>
      </c>
      <c r="V410" s="4" t="s">
        <v>21</v>
      </c>
      <c r="W410" s="4" t="s">
        <v>22</v>
      </c>
      <c r="X410" s="4" t="s">
        <v>23</v>
      </c>
      <c r="Y410" s="4" t="s">
        <v>24</v>
      </c>
      <c r="Z410" s="4" t="s">
        <v>25</v>
      </c>
      <c r="AA410" s="4" t="s">
        <v>26</v>
      </c>
      <c r="AB410" s="4" t="s">
        <v>27</v>
      </c>
      <c r="AC410" s="4" t="s">
        <v>28</v>
      </c>
      <c r="AD410" s="4" t="s">
        <v>29</v>
      </c>
      <c r="AE410" s="4" t="s">
        <v>30</v>
      </c>
      <c r="AF410" s="4" t="s">
        <v>31</v>
      </c>
      <c r="AG410" s="4" t="s">
        <v>32</v>
      </c>
      <c r="AH410" s="4" t="s">
        <v>33</v>
      </c>
      <c r="AI410" s="4" t="s">
        <v>34</v>
      </c>
      <c r="AJ410" s="4" t="s">
        <v>35</v>
      </c>
    </row>
    <row r="411" spans="1:36" ht="16.5" x14ac:dyDescent="0.25">
      <c r="A411" s="4" t="s">
        <v>193</v>
      </c>
      <c r="B411" s="5">
        <f>+B3+B4+B5+B6+B8-B25-B26-B28-B29-B31</f>
        <v>19942964</v>
      </c>
      <c r="C411" s="5">
        <f t="shared" ref="C411:AJ411" si="26">+C3+C4+C5+C6+C8-C25-C26-C28-C29-C31</f>
        <v>59871486</v>
      </c>
      <c r="D411" s="5">
        <f t="shared" si="26"/>
        <v>5252651</v>
      </c>
      <c r="E411" s="5">
        <f t="shared" si="26"/>
        <v>-26130</v>
      </c>
      <c r="F411" s="5">
        <f t="shared" si="26"/>
        <v>7080653</v>
      </c>
      <c r="G411" s="5">
        <f t="shared" si="26"/>
        <v>96180</v>
      </c>
      <c r="H411" s="5">
        <f t="shared" si="26"/>
        <v>1234374</v>
      </c>
      <c r="I411" s="5">
        <f t="shared" si="26"/>
        <v>816869</v>
      </c>
      <c r="J411" s="5">
        <f t="shared" si="26"/>
        <v>208709344</v>
      </c>
      <c r="K411" s="5">
        <f t="shared" si="26"/>
        <v>47564866</v>
      </c>
      <c r="L411" s="5">
        <f t="shared" si="26"/>
        <v>14808507</v>
      </c>
      <c r="M411" s="5">
        <f t="shared" si="26"/>
        <v>13216029</v>
      </c>
      <c r="N411" s="5">
        <f t="shared" si="26"/>
        <v>13347365</v>
      </c>
      <c r="O411" s="5">
        <f t="shared" si="26"/>
        <v>162808635</v>
      </c>
      <c r="P411" s="5">
        <f t="shared" si="26"/>
        <v>17169691</v>
      </c>
      <c r="Q411" s="5">
        <f t="shared" si="26"/>
        <v>33160986</v>
      </c>
      <c r="R411" s="5">
        <f t="shared" si="26"/>
        <v>4571917</v>
      </c>
      <c r="S411" s="5">
        <f t="shared" si="26"/>
        <v>38817762</v>
      </c>
      <c r="T411" s="5">
        <f t="shared" si="26"/>
        <v>5901564</v>
      </c>
      <c r="U411" s="5">
        <f t="shared" si="26"/>
        <v>57696549</v>
      </c>
      <c r="V411" s="5">
        <f t="shared" si="26"/>
        <v>-936557</v>
      </c>
      <c r="W411" s="5">
        <f t="shared" si="26"/>
        <v>47966049</v>
      </c>
      <c r="X411" s="5">
        <f t="shared" si="26"/>
        <v>27604791</v>
      </c>
      <c r="Y411" s="5">
        <f t="shared" si="26"/>
        <v>106275661</v>
      </c>
      <c r="Z411" s="5">
        <f t="shared" si="26"/>
        <v>180986523</v>
      </c>
      <c r="AA411" s="5">
        <f t="shared" si="26"/>
        <v>496269277</v>
      </c>
      <c r="AB411" s="5">
        <f t="shared" si="26"/>
        <v>19284614</v>
      </c>
      <c r="AC411" s="5">
        <f t="shared" si="26"/>
        <v>518726</v>
      </c>
      <c r="AD411" s="5">
        <f t="shared" si="26"/>
        <v>4486397</v>
      </c>
      <c r="AE411" s="5">
        <f t="shared" si="26"/>
        <v>208205217</v>
      </c>
      <c r="AF411" s="5">
        <f t="shared" si="26"/>
        <v>175424231</v>
      </c>
      <c r="AG411" s="5">
        <f t="shared" si="26"/>
        <v>102296914</v>
      </c>
      <c r="AH411" s="5">
        <f t="shared" si="26"/>
        <v>14925790</v>
      </c>
      <c r="AI411" s="5">
        <f t="shared" si="26"/>
        <v>16381887</v>
      </c>
      <c r="AJ411" s="5">
        <f t="shared" si="26"/>
        <v>4965524</v>
      </c>
    </row>
    <row r="412" spans="1:36" ht="16.5" x14ac:dyDescent="0.25">
      <c r="A412" s="4" t="s">
        <v>194</v>
      </c>
      <c r="B412" s="5">
        <f>+B14+B16</f>
        <v>1241403</v>
      </c>
      <c r="C412" s="5">
        <f t="shared" ref="C412:AJ412" si="27">+C14+C16</f>
        <v>54866834</v>
      </c>
      <c r="D412" s="5">
        <f t="shared" si="27"/>
        <v>3165709</v>
      </c>
      <c r="E412" s="5">
        <f t="shared" si="27"/>
        <v>108077</v>
      </c>
      <c r="F412" s="5">
        <f t="shared" si="27"/>
        <v>1488720</v>
      </c>
      <c r="G412" s="5">
        <f t="shared" si="27"/>
        <v>9245</v>
      </c>
      <c r="H412" s="5">
        <f t="shared" si="27"/>
        <v>280118</v>
      </c>
      <c r="I412" s="5">
        <f t="shared" si="27"/>
        <v>30169830</v>
      </c>
      <c r="J412" s="5">
        <f t="shared" si="27"/>
        <v>19155125</v>
      </c>
      <c r="K412" s="5">
        <f t="shared" si="27"/>
        <v>743443</v>
      </c>
      <c r="L412" s="5">
        <f t="shared" si="27"/>
        <v>16361256</v>
      </c>
      <c r="M412" s="5">
        <f t="shared" si="27"/>
        <v>17180567</v>
      </c>
      <c r="N412" s="5">
        <f t="shared" si="27"/>
        <v>9525387</v>
      </c>
      <c r="O412" s="5">
        <f t="shared" si="27"/>
        <v>225677863</v>
      </c>
      <c r="P412" s="5">
        <f t="shared" si="27"/>
        <v>113120</v>
      </c>
      <c r="Q412" s="5">
        <f t="shared" si="27"/>
        <v>1110639</v>
      </c>
      <c r="R412" s="5">
        <f t="shared" si="27"/>
        <v>3337340</v>
      </c>
      <c r="S412" s="5">
        <f t="shared" si="27"/>
        <v>55797051</v>
      </c>
      <c r="T412" s="5">
        <f t="shared" si="27"/>
        <v>5065766</v>
      </c>
      <c r="U412" s="5">
        <f t="shared" si="27"/>
        <v>2001916</v>
      </c>
      <c r="V412" s="5">
        <f t="shared" si="27"/>
        <v>236825</v>
      </c>
      <c r="W412" s="5">
        <f t="shared" si="27"/>
        <v>15881720</v>
      </c>
      <c r="X412" s="5">
        <f t="shared" si="27"/>
        <v>4055497</v>
      </c>
      <c r="Y412" s="5">
        <f t="shared" si="27"/>
        <v>3398852</v>
      </c>
      <c r="Z412" s="5">
        <f t="shared" si="27"/>
        <v>103968821</v>
      </c>
      <c r="AA412" s="5">
        <f t="shared" si="27"/>
        <v>8534391</v>
      </c>
      <c r="AB412" s="5">
        <f t="shared" si="27"/>
        <v>640883</v>
      </c>
      <c r="AC412" s="5">
        <f t="shared" si="27"/>
        <v>9243</v>
      </c>
      <c r="AD412" s="5">
        <f t="shared" si="27"/>
        <v>173819</v>
      </c>
      <c r="AE412" s="5">
        <f t="shared" si="27"/>
        <v>15362598</v>
      </c>
      <c r="AF412" s="5">
        <f t="shared" si="27"/>
        <v>6883508</v>
      </c>
      <c r="AG412" s="5">
        <f t="shared" si="27"/>
        <v>71077363</v>
      </c>
      <c r="AH412" s="5">
        <f t="shared" si="27"/>
        <v>1951965</v>
      </c>
      <c r="AI412" s="5">
        <f t="shared" si="27"/>
        <v>8051242</v>
      </c>
      <c r="AJ412" s="5">
        <f t="shared" si="27"/>
        <v>263882</v>
      </c>
    </row>
    <row r="413" spans="1:36" ht="16.5" x14ac:dyDescent="0.25">
      <c r="A413" s="4" t="s">
        <v>195</v>
      </c>
      <c r="B413" s="5">
        <f>+B30</f>
        <v>10177136</v>
      </c>
      <c r="C413" s="5">
        <f t="shared" ref="C413:AJ413" si="28">+C30</f>
        <v>45006219</v>
      </c>
      <c r="D413" s="5">
        <f t="shared" si="28"/>
        <v>2668127</v>
      </c>
      <c r="E413" s="5">
        <f t="shared" si="28"/>
        <v>0</v>
      </c>
      <c r="F413" s="5">
        <f t="shared" si="28"/>
        <v>2798475</v>
      </c>
      <c r="G413" s="5">
        <f t="shared" si="28"/>
        <v>35077</v>
      </c>
      <c r="H413" s="5">
        <f t="shared" si="28"/>
        <v>5226035</v>
      </c>
      <c r="I413" s="5">
        <f t="shared" si="28"/>
        <v>4562520</v>
      </c>
      <c r="J413" s="5">
        <f t="shared" si="28"/>
        <v>84450624</v>
      </c>
      <c r="K413" s="5">
        <f t="shared" si="28"/>
        <v>0</v>
      </c>
      <c r="L413" s="5">
        <f t="shared" si="28"/>
        <v>14110280</v>
      </c>
      <c r="M413" s="5">
        <f t="shared" si="28"/>
        <v>11006850</v>
      </c>
      <c r="N413" s="5">
        <f t="shared" si="28"/>
        <v>9429105</v>
      </c>
      <c r="O413" s="5">
        <f t="shared" si="28"/>
        <v>99437376</v>
      </c>
      <c r="P413" s="5">
        <f t="shared" si="28"/>
        <v>0</v>
      </c>
      <c r="Q413" s="5">
        <f t="shared" si="28"/>
        <v>1210432</v>
      </c>
      <c r="R413" s="5">
        <f t="shared" si="28"/>
        <v>1141259</v>
      </c>
      <c r="S413" s="5">
        <f t="shared" si="28"/>
        <v>38252473</v>
      </c>
      <c r="T413" s="5">
        <f t="shared" si="28"/>
        <v>2809762</v>
      </c>
      <c r="U413" s="5">
        <f t="shared" si="28"/>
        <v>3674797</v>
      </c>
      <c r="V413" s="5">
        <f t="shared" si="28"/>
        <v>3915103</v>
      </c>
      <c r="W413" s="5">
        <f t="shared" si="28"/>
        <v>8214361</v>
      </c>
      <c r="X413" s="5">
        <f t="shared" si="28"/>
        <v>12648881</v>
      </c>
      <c r="Y413" s="5">
        <f t="shared" si="28"/>
        <v>2638936</v>
      </c>
      <c r="Z413" s="5">
        <f t="shared" si="28"/>
        <v>189754461</v>
      </c>
      <c r="AA413" s="5">
        <f t="shared" si="28"/>
        <v>414612653</v>
      </c>
      <c r="AB413" s="5">
        <f t="shared" si="28"/>
        <v>0</v>
      </c>
      <c r="AC413" s="5">
        <f t="shared" si="28"/>
        <v>0</v>
      </c>
      <c r="AD413" s="5">
        <f t="shared" si="28"/>
        <v>3198293</v>
      </c>
      <c r="AE413" s="5">
        <f t="shared" si="28"/>
        <v>0</v>
      </c>
      <c r="AF413" s="5">
        <f t="shared" si="28"/>
        <v>1850503</v>
      </c>
      <c r="AG413" s="5">
        <f t="shared" si="28"/>
        <v>272220688</v>
      </c>
      <c r="AH413" s="5">
        <f t="shared" si="28"/>
        <v>9100010</v>
      </c>
      <c r="AI413" s="5">
        <f t="shared" si="28"/>
        <v>23143948</v>
      </c>
      <c r="AJ413" s="5">
        <f t="shared" si="28"/>
        <v>0</v>
      </c>
    </row>
    <row r="414" spans="1:36" ht="16.5" x14ac:dyDescent="0.25">
      <c r="A414" s="4" t="s">
        <v>196</v>
      </c>
      <c r="B414" s="9">
        <f>+B39</f>
        <v>1043985</v>
      </c>
      <c r="C414" s="9">
        <f t="shared" ref="C414:AJ414" si="29">+C39</f>
        <v>32296479</v>
      </c>
      <c r="D414" s="9">
        <f t="shared" si="29"/>
        <v>3276638</v>
      </c>
      <c r="E414" s="9">
        <f t="shared" si="29"/>
        <v>0</v>
      </c>
      <c r="F414" s="9">
        <f t="shared" si="29"/>
        <v>0</v>
      </c>
      <c r="G414" s="9">
        <f t="shared" si="29"/>
        <v>48842</v>
      </c>
      <c r="H414" s="9">
        <f t="shared" si="29"/>
        <v>1933333</v>
      </c>
      <c r="I414" s="9">
        <f t="shared" si="29"/>
        <v>10071377</v>
      </c>
      <c r="J414" s="9">
        <f t="shared" si="29"/>
        <v>6225055</v>
      </c>
      <c r="K414" s="9">
        <f t="shared" si="29"/>
        <v>38396340</v>
      </c>
      <c r="L414" s="9">
        <f t="shared" si="29"/>
        <v>0</v>
      </c>
      <c r="M414" s="9">
        <f t="shared" si="29"/>
        <v>1149144</v>
      </c>
      <c r="N414" s="9">
        <f t="shared" si="29"/>
        <v>20962</v>
      </c>
      <c r="O414" s="9">
        <f t="shared" si="29"/>
        <v>0</v>
      </c>
      <c r="P414" s="9">
        <f t="shared" si="29"/>
        <v>5618272</v>
      </c>
      <c r="Q414" s="9">
        <f t="shared" si="29"/>
        <v>0</v>
      </c>
      <c r="R414" s="9">
        <f t="shared" si="29"/>
        <v>652490</v>
      </c>
      <c r="S414" s="9">
        <f t="shared" si="29"/>
        <v>27354481</v>
      </c>
      <c r="T414" s="9">
        <f t="shared" si="29"/>
        <v>4152304</v>
      </c>
      <c r="U414" s="9">
        <f t="shared" si="29"/>
        <v>72545822</v>
      </c>
      <c r="V414" s="9">
        <f t="shared" si="29"/>
        <v>5832384</v>
      </c>
      <c r="W414" s="9">
        <f t="shared" si="29"/>
        <v>35278051</v>
      </c>
      <c r="X414" s="9">
        <f t="shared" si="29"/>
        <v>5401862</v>
      </c>
      <c r="Y414" s="9">
        <f t="shared" si="29"/>
        <v>9612062</v>
      </c>
      <c r="Z414" s="9">
        <f t="shared" si="29"/>
        <v>12326782</v>
      </c>
      <c r="AA414" s="9">
        <f t="shared" si="29"/>
        <v>0</v>
      </c>
      <c r="AB414" s="9">
        <f t="shared" si="29"/>
        <v>0</v>
      </c>
      <c r="AC414" s="9">
        <f t="shared" si="29"/>
        <v>0</v>
      </c>
      <c r="AD414" s="9">
        <f t="shared" si="29"/>
        <v>0</v>
      </c>
      <c r="AE414" s="9">
        <f t="shared" si="29"/>
        <v>0</v>
      </c>
      <c r="AF414" s="9">
        <f t="shared" si="29"/>
        <v>0</v>
      </c>
      <c r="AG414" s="9">
        <f t="shared" si="29"/>
        <v>34305215</v>
      </c>
      <c r="AH414" s="9">
        <f t="shared" si="29"/>
        <v>0</v>
      </c>
      <c r="AI414" s="9">
        <f t="shared" si="29"/>
        <v>0</v>
      </c>
      <c r="AJ414" s="9">
        <f t="shared" si="29"/>
        <v>0</v>
      </c>
    </row>
    <row r="416" spans="1:36" ht="16.5" x14ac:dyDescent="0.25">
      <c r="B416" s="4" t="s">
        <v>193</v>
      </c>
      <c r="C416" s="4" t="s">
        <v>194</v>
      </c>
    </row>
    <row r="417" spans="1:4" ht="16.5" x14ac:dyDescent="0.25">
      <c r="A417" s="4" t="s">
        <v>162</v>
      </c>
      <c r="B417" s="5">
        <f>+Z411</f>
        <v>180986523</v>
      </c>
      <c r="C417" s="5">
        <v>8534391</v>
      </c>
    </row>
    <row r="418" spans="1:4" ht="16.5" x14ac:dyDescent="0.25">
      <c r="A418" s="4" t="s">
        <v>163</v>
      </c>
      <c r="B418" s="5">
        <f>+O411</f>
        <v>162808635</v>
      </c>
      <c r="C418" s="5">
        <v>225677863</v>
      </c>
    </row>
    <row r="419" spans="1:4" ht="16.5" x14ac:dyDescent="0.25">
      <c r="A419" s="4" t="s">
        <v>164</v>
      </c>
      <c r="B419" s="5">
        <f>+AE411</f>
        <v>208205217</v>
      </c>
      <c r="C419" s="5">
        <v>15362598</v>
      </c>
    </row>
    <row r="420" spans="1:4" ht="16.5" x14ac:dyDescent="0.25">
      <c r="A420" s="4" t="s">
        <v>165</v>
      </c>
      <c r="B420" s="5">
        <f>+AF411</f>
        <v>175424231</v>
      </c>
      <c r="C420" s="5">
        <v>6883508</v>
      </c>
    </row>
    <row r="421" spans="1:4" ht="16.5" x14ac:dyDescent="0.25">
      <c r="A421" s="4" t="s">
        <v>166</v>
      </c>
      <c r="B421" s="5">
        <f>+Z411</f>
        <v>180986523</v>
      </c>
      <c r="C421" s="5">
        <v>103968821</v>
      </c>
    </row>
    <row r="422" spans="1:4" ht="16.5" x14ac:dyDescent="0.25">
      <c r="A422" s="4"/>
    </row>
    <row r="423" spans="1:4" ht="16.5" x14ac:dyDescent="0.25">
      <c r="A423" s="4"/>
    </row>
    <row r="424" spans="1:4" ht="16.5" x14ac:dyDescent="0.25">
      <c r="A424" s="4"/>
    </row>
    <row r="426" spans="1:4" ht="16.5" x14ac:dyDescent="0.25">
      <c r="B426" s="10" t="s">
        <v>197</v>
      </c>
      <c r="C426" s="10" t="s">
        <v>198</v>
      </c>
      <c r="D426" s="10" t="s">
        <v>199</v>
      </c>
    </row>
    <row r="427" spans="1:4" ht="16.5" x14ac:dyDescent="0.25">
      <c r="A427" s="4" t="s">
        <v>1</v>
      </c>
      <c r="B427" s="5">
        <v>19942964</v>
      </c>
      <c r="C427" s="5">
        <v>1241403</v>
      </c>
      <c r="D427" s="11">
        <f>SUM(B427:C427)</f>
        <v>21184367</v>
      </c>
    </row>
    <row r="428" spans="1:4" ht="16.5" x14ac:dyDescent="0.25">
      <c r="A428" s="4" t="s">
        <v>2</v>
      </c>
      <c r="B428" s="5">
        <v>59871486</v>
      </c>
      <c r="C428" s="5">
        <v>54866834</v>
      </c>
      <c r="D428" s="11">
        <f t="shared" ref="D428:D461" si="30">SUM(B428:C428)</f>
        <v>114738320</v>
      </c>
    </row>
    <row r="429" spans="1:4" ht="16.5" x14ac:dyDescent="0.25">
      <c r="A429" s="4" t="s">
        <v>3</v>
      </c>
      <c r="B429" s="5">
        <v>5252651</v>
      </c>
      <c r="C429" s="5">
        <v>3165709</v>
      </c>
      <c r="D429" s="11">
        <f t="shared" si="30"/>
        <v>8418360</v>
      </c>
    </row>
    <row r="430" spans="1:4" ht="16.5" x14ac:dyDescent="0.25">
      <c r="A430" s="4" t="s">
        <v>4</v>
      </c>
      <c r="B430" s="5">
        <v>-26130</v>
      </c>
      <c r="C430" s="5">
        <v>108077</v>
      </c>
      <c r="D430" s="11">
        <f t="shared" si="30"/>
        <v>81947</v>
      </c>
    </row>
    <row r="431" spans="1:4" ht="16.5" x14ac:dyDescent="0.25">
      <c r="A431" s="4" t="s">
        <v>5</v>
      </c>
      <c r="B431" s="5">
        <v>7080653</v>
      </c>
      <c r="C431" s="5">
        <v>1488720</v>
      </c>
      <c r="D431" s="11">
        <f t="shared" si="30"/>
        <v>8569373</v>
      </c>
    </row>
    <row r="432" spans="1:4" ht="16.5" x14ac:dyDescent="0.25">
      <c r="A432" s="4" t="s">
        <v>6</v>
      </c>
      <c r="B432" s="5">
        <v>96180</v>
      </c>
      <c r="C432" s="5">
        <v>9245</v>
      </c>
      <c r="D432" s="11">
        <f t="shared" si="30"/>
        <v>105425</v>
      </c>
    </row>
    <row r="433" spans="1:4" ht="16.5" x14ac:dyDescent="0.25">
      <c r="A433" s="4" t="s">
        <v>7</v>
      </c>
      <c r="B433" s="5">
        <v>1234374</v>
      </c>
      <c r="C433" s="5">
        <v>280118</v>
      </c>
      <c r="D433" s="11">
        <f t="shared" si="30"/>
        <v>1514492</v>
      </c>
    </row>
    <row r="434" spans="1:4" ht="16.5" x14ac:dyDescent="0.25">
      <c r="A434" s="4" t="s">
        <v>8</v>
      </c>
      <c r="B434" s="5">
        <v>816869</v>
      </c>
      <c r="C434" s="5">
        <v>30169830</v>
      </c>
      <c r="D434" s="11">
        <f t="shared" si="30"/>
        <v>30986699</v>
      </c>
    </row>
    <row r="435" spans="1:4" ht="16.5" x14ac:dyDescent="0.25">
      <c r="A435" s="4" t="s">
        <v>9</v>
      </c>
      <c r="B435" s="5">
        <v>208709344</v>
      </c>
      <c r="C435" s="5">
        <v>19155125</v>
      </c>
      <c r="D435" s="11">
        <f t="shared" si="30"/>
        <v>227864469</v>
      </c>
    </row>
    <row r="436" spans="1:4" ht="16.5" x14ac:dyDescent="0.25">
      <c r="A436" s="4" t="s">
        <v>10</v>
      </c>
      <c r="B436" s="5">
        <v>47564866</v>
      </c>
      <c r="C436" s="5">
        <v>743443</v>
      </c>
      <c r="D436" s="11">
        <f t="shared" si="30"/>
        <v>48308309</v>
      </c>
    </row>
    <row r="437" spans="1:4" ht="16.5" x14ac:dyDescent="0.25">
      <c r="A437" s="4" t="s">
        <v>11</v>
      </c>
      <c r="B437" s="5">
        <v>14808507</v>
      </c>
      <c r="C437" s="5">
        <v>16361256</v>
      </c>
      <c r="D437" s="11">
        <f t="shared" si="30"/>
        <v>31169763</v>
      </c>
    </row>
    <row r="438" spans="1:4" ht="16.5" x14ac:dyDescent="0.25">
      <c r="A438" s="4" t="s">
        <v>12</v>
      </c>
      <c r="B438" s="5">
        <v>13216029</v>
      </c>
      <c r="C438" s="5">
        <v>17180567</v>
      </c>
      <c r="D438" s="11">
        <f t="shared" si="30"/>
        <v>30396596</v>
      </c>
    </row>
    <row r="439" spans="1:4" ht="16.5" x14ac:dyDescent="0.25">
      <c r="A439" s="4" t="s">
        <v>13</v>
      </c>
      <c r="B439" s="5">
        <v>13347365</v>
      </c>
      <c r="C439" s="5">
        <v>9525387</v>
      </c>
      <c r="D439" s="11">
        <f t="shared" si="30"/>
        <v>22872752</v>
      </c>
    </row>
    <row r="440" spans="1:4" ht="16.5" x14ac:dyDescent="0.25">
      <c r="A440" s="4" t="s">
        <v>14</v>
      </c>
      <c r="B440" s="5">
        <v>162808635</v>
      </c>
      <c r="C440" s="5">
        <v>225677863</v>
      </c>
      <c r="D440" s="11">
        <f t="shared" si="30"/>
        <v>388486498</v>
      </c>
    </row>
    <row r="441" spans="1:4" ht="16.5" x14ac:dyDescent="0.25">
      <c r="A441" s="4" t="s">
        <v>15</v>
      </c>
      <c r="B441" s="5">
        <v>17169691</v>
      </c>
      <c r="C441" s="5">
        <v>113120</v>
      </c>
      <c r="D441" s="11">
        <f t="shared" si="30"/>
        <v>17282811</v>
      </c>
    </row>
    <row r="442" spans="1:4" ht="16.5" x14ac:dyDescent="0.25">
      <c r="A442" s="4" t="s">
        <v>16</v>
      </c>
      <c r="B442" s="5">
        <v>33160986</v>
      </c>
      <c r="C442" s="5">
        <v>1110639</v>
      </c>
      <c r="D442" s="11">
        <f t="shared" si="30"/>
        <v>34271625</v>
      </c>
    </row>
    <row r="443" spans="1:4" ht="16.5" x14ac:dyDescent="0.25">
      <c r="A443" s="4" t="s">
        <v>17</v>
      </c>
      <c r="B443" s="5">
        <v>4571917</v>
      </c>
      <c r="C443" s="5">
        <v>3337340</v>
      </c>
      <c r="D443" s="11">
        <f t="shared" si="30"/>
        <v>7909257</v>
      </c>
    </row>
    <row r="444" spans="1:4" ht="16.5" x14ac:dyDescent="0.25">
      <c r="A444" s="4" t="s">
        <v>18</v>
      </c>
      <c r="B444" s="5">
        <v>38817762</v>
      </c>
      <c r="C444" s="5">
        <v>55797051</v>
      </c>
      <c r="D444" s="11">
        <f t="shared" si="30"/>
        <v>94614813</v>
      </c>
    </row>
    <row r="445" spans="1:4" ht="16.5" x14ac:dyDescent="0.25">
      <c r="A445" s="4" t="s">
        <v>19</v>
      </c>
      <c r="B445" s="5">
        <v>5901564</v>
      </c>
      <c r="C445" s="5">
        <v>5065766</v>
      </c>
      <c r="D445" s="11">
        <f t="shared" si="30"/>
        <v>10967330</v>
      </c>
    </row>
    <row r="446" spans="1:4" ht="16.5" x14ac:dyDescent="0.25">
      <c r="A446" s="4" t="s">
        <v>20</v>
      </c>
      <c r="B446" s="5">
        <v>57696549</v>
      </c>
      <c r="C446" s="5">
        <v>2001916</v>
      </c>
      <c r="D446" s="11">
        <f t="shared" si="30"/>
        <v>59698465</v>
      </c>
    </row>
    <row r="447" spans="1:4" ht="16.5" x14ac:dyDescent="0.25">
      <c r="A447" s="4" t="s">
        <v>21</v>
      </c>
      <c r="B447" s="5">
        <v>-936557</v>
      </c>
      <c r="C447" s="5">
        <v>236825</v>
      </c>
      <c r="D447" s="11">
        <f t="shared" si="30"/>
        <v>-699732</v>
      </c>
    </row>
    <row r="448" spans="1:4" ht="16.5" x14ac:dyDescent="0.25">
      <c r="A448" s="4" t="s">
        <v>22</v>
      </c>
      <c r="B448" s="5">
        <v>47966049</v>
      </c>
      <c r="C448" s="5">
        <v>15881720</v>
      </c>
      <c r="D448" s="11">
        <f t="shared" si="30"/>
        <v>63847769</v>
      </c>
    </row>
    <row r="449" spans="1:4" ht="16.5" x14ac:dyDescent="0.25">
      <c r="A449" s="4" t="s">
        <v>23</v>
      </c>
      <c r="B449" s="5">
        <v>27604791</v>
      </c>
      <c r="C449" s="5">
        <v>4055497</v>
      </c>
      <c r="D449" s="11">
        <f t="shared" si="30"/>
        <v>31660288</v>
      </c>
    </row>
    <row r="450" spans="1:4" ht="16.5" x14ac:dyDescent="0.25">
      <c r="A450" s="4" t="s">
        <v>24</v>
      </c>
      <c r="B450" s="5">
        <v>106275661</v>
      </c>
      <c r="C450" s="5">
        <v>3398852</v>
      </c>
      <c r="D450" s="11">
        <f t="shared" si="30"/>
        <v>109674513</v>
      </c>
    </row>
    <row r="451" spans="1:4" ht="16.5" x14ac:dyDescent="0.25">
      <c r="A451" s="4" t="s">
        <v>25</v>
      </c>
      <c r="B451" s="5">
        <v>180986523</v>
      </c>
      <c r="C451" s="5">
        <v>103968821</v>
      </c>
      <c r="D451" s="11">
        <f t="shared" si="30"/>
        <v>284955344</v>
      </c>
    </row>
    <row r="452" spans="1:4" ht="16.5" x14ac:dyDescent="0.25">
      <c r="A452" s="4" t="s">
        <v>26</v>
      </c>
      <c r="B452" s="5">
        <v>496269277</v>
      </c>
      <c r="C452" s="5">
        <v>8534391</v>
      </c>
      <c r="D452" s="11">
        <f t="shared" si="30"/>
        <v>504803668</v>
      </c>
    </row>
    <row r="453" spans="1:4" ht="16.5" x14ac:dyDescent="0.25">
      <c r="A453" s="4" t="s">
        <v>27</v>
      </c>
      <c r="B453" s="5">
        <v>19284614</v>
      </c>
      <c r="C453" s="5">
        <v>640883</v>
      </c>
      <c r="D453" s="11">
        <f t="shared" si="30"/>
        <v>19925497</v>
      </c>
    </row>
    <row r="454" spans="1:4" ht="16.5" x14ac:dyDescent="0.25">
      <c r="A454" s="4" t="s">
        <v>28</v>
      </c>
      <c r="B454" s="5">
        <v>518726</v>
      </c>
      <c r="C454" s="5">
        <v>9243</v>
      </c>
      <c r="D454" s="11">
        <f t="shared" si="30"/>
        <v>527969</v>
      </c>
    </row>
    <row r="455" spans="1:4" ht="16.5" x14ac:dyDescent="0.25">
      <c r="A455" s="4" t="s">
        <v>29</v>
      </c>
      <c r="B455" s="5">
        <v>4486397</v>
      </c>
      <c r="C455" s="5">
        <v>173819</v>
      </c>
      <c r="D455" s="11">
        <f t="shared" si="30"/>
        <v>4660216</v>
      </c>
    </row>
    <row r="456" spans="1:4" ht="16.5" x14ac:dyDescent="0.25">
      <c r="A456" s="4" t="s">
        <v>30</v>
      </c>
      <c r="B456" s="5">
        <v>208205217</v>
      </c>
      <c r="C456" s="5">
        <v>15362598</v>
      </c>
      <c r="D456" s="11">
        <f t="shared" si="30"/>
        <v>223567815</v>
      </c>
    </row>
    <row r="457" spans="1:4" ht="16.5" x14ac:dyDescent="0.25">
      <c r="A457" s="4" t="s">
        <v>31</v>
      </c>
      <c r="B457" s="5">
        <v>175424231</v>
      </c>
      <c r="C457" s="5">
        <v>6883508</v>
      </c>
      <c r="D457" s="11">
        <f t="shared" si="30"/>
        <v>182307739</v>
      </c>
    </row>
    <row r="458" spans="1:4" ht="16.5" x14ac:dyDescent="0.25">
      <c r="A458" s="4" t="s">
        <v>32</v>
      </c>
      <c r="B458" s="5">
        <v>102296914</v>
      </c>
      <c r="C458" s="5">
        <v>71077363</v>
      </c>
      <c r="D458" s="11">
        <f t="shared" si="30"/>
        <v>173374277</v>
      </c>
    </row>
    <row r="459" spans="1:4" ht="16.5" x14ac:dyDescent="0.25">
      <c r="A459" s="4" t="s">
        <v>33</v>
      </c>
      <c r="B459" s="5">
        <v>14925790</v>
      </c>
      <c r="C459" s="5">
        <v>1951965</v>
      </c>
      <c r="D459" s="11">
        <f t="shared" si="30"/>
        <v>16877755</v>
      </c>
    </row>
    <row r="460" spans="1:4" ht="16.5" x14ac:dyDescent="0.25">
      <c r="A460" s="4" t="s">
        <v>34</v>
      </c>
      <c r="B460" s="5">
        <v>16381887</v>
      </c>
      <c r="C460" s="5">
        <v>8051242</v>
      </c>
      <c r="D460" s="11">
        <f t="shared" si="30"/>
        <v>24433129</v>
      </c>
    </row>
    <row r="461" spans="1:4" ht="16.5" x14ac:dyDescent="0.25">
      <c r="A461" s="4" t="s">
        <v>35</v>
      </c>
      <c r="B461" s="5">
        <v>4965524</v>
      </c>
      <c r="C461" s="5">
        <v>263882</v>
      </c>
      <c r="D461" s="11">
        <f t="shared" si="30"/>
        <v>5229406</v>
      </c>
    </row>
    <row r="464" spans="1:4" ht="16.5" x14ac:dyDescent="0.25">
      <c r="B464" s="10" t="s">
        <v>197</v>
      </c>
      <c r="C464" s="10" t="s">
        <v>198</v>
      </c>
      <c r="D464" s="10" t="s">
        <v>200</v>
      </c>
    </row>
    <row r="465" spans="1:36" ht="16.5" x14ac:dyDescent="0.25">
      <c r="A465" s="4" t="s">
        <v>162</v>
      </c>
      <c r="B465" s="5">
        <f>+B452</f>
        <v>496269277</v>
      </c>
      <c r="C465" s="5">
        <f t="shared" ref="C465" si="31">+C452</f>
        <v>8534391</v>
      </c>
      <c r="D465" s="11">
        <f t="shared" ref="D465:D474" si="32">SUM(B465:C465)</f>
        <v>504803668</v>
      </c>
    </row>
    <row r="466" spans="1:36" ht="16.5" x14ac:dyDescent="0.25">
      <c r="A466" s="4" t="s">
        <v>163</v>
      </c>
      <c r="B466" s="5">
        <f>+B440</f>
        <v>162808635</v>
      </c>
      <c r="C466" s="5">
        <f t="shared" ref="C466" si="33">+C440</f>
        <v>225677863</v>
      </c>
      <c r="D466" s="11">
        <f t="shared" si="32"/>
        <v>388486498</v>
      </c>
    </row>
    <row r="467" spans="1:36" ht="16.5" x14ac:dyDescent="0.25">
      <c r="A467" s="4" t="s">
        <v>164</v>
      </c>
      <c r="B467" s="5">
        <f>+B456</f>
        <v>208205217</v>
      </c>
      <c r="C467" s="5">
        <f t="shared" ref="C467:C468" si="34">+C456</f>
        <v>15362598</v>
      </c>
      <c r="D467" s="11">
        <f t="shared" si="32"/>
        <v>223567815</v>
      </c>
    </row>
    <row r="468" spans="1:36" ht="16.5" x14ac:dyDescent="0.25">
      <c r="A468" s="4" t="s">
        <v>165</v>
      </c>
      <c r="B468" s="5">
        <f>+B457</f>
        <v>175424231</v>
      </c>
      <c r="C468" s="5">
        <f t="shared" si="34"/>
        <v>6883508</v>
      </c>
      <c r="D468" s="11">
        <f t="shared" si="32"/>
        <v>182307739</v>
      </c>
    </row>
    <row r="469" spans="1:36" ht="16.5" x14ac:dyDescent="0.25">
      <c r="A469" s="4" t="s">
        <v>166</v>
      </c>
      <c r="B469" s="5">
        <f>+B451</f>
        <v>180986523</v>
      </c>
      <c r="C469" s="5">
        <f t="shared" ref="C469" si="35">+C451</f>
        <v>103968821</v>
      </c>
      <c r="D469" s="11">
        <f t="shared" si="32"/>
        <v>284955344</v>
      </c>
    </row>
    <row r="470" spans="1:36" ht="16.5" x14ac:dyDescent="0.25">
      <c r="A470" s="4" t="s">
        <v>167</v>
      </c>
      <c r="B470" s="5">
        <f>+B428</f>
        <v>59871486</v>
      </c>
      <c r="C470" s="5">
        <f t="shared" ref="C470" si="36">+C428</f>
        <v>54866834</v>
      </c>
      <c r="D470" s="11">
        <f t="shared" si="32"/>
        <v>114738320</v>
      </c>
    </row>
    <row r="471" spans="1:36" ht="16.5" x14ac:dyDescent="0.25">
      <c r="A471" s="4" t="s">
        <v>168</v>
      </c>
      <c r="B471" s="5">
        <f>+B435</f>
        <v>208709344</v>
      </c>
      <c r="C471" s="5">
        <f t="shared" ref="C471" si="37">+C435</f>
        <v>19155125</v>
      </c>
      <c r="D471" s="11">
        <f t="shared" si="32"/>
        <v>227864469</v>
      </c>
    </row>
    <row r="472" spans="1:36" ht="16.5" x14ac:dyDescent="0.25">
      <c r="A472" s="4" t="s">
        <v>169</v>
      </c>
      <c r="B472" s="5">
        <f>+B458</f>
        <v>102296914</v>
      </c>
      <c r="C472" s="5">
        <f t="shared" ref="C472" si="38">+C458</f>
        <v>71077363</v>
      </c>
      <c r="D472" s="11">
        <f t="shared" si="32"/>
        <v>173374277</v>
      </c>
    </row>
    <row r="473" spans="1:36" ht="16.5" x14ac:dyDescent="0.25">
      <c r="A473" s="4" t="s">
        <v>170</v>
      </c>
      <c r="B473" s="5">
        <f>+B450</f>
        <v>106275661</v>
      </c>
      <c r="C473" s="5">
        <f t="shared" ref="C473" si="39">+C450</f>
        <v>3398852</v>
      </c>
      <c r="D473" s="11">
        <f t="shared" si="32"/>
        <v>109674513</v>
      </c>
    </row>
    <row r="474" spans="1:36" ht="16.5" x14ac:dyDescent="0.25">
      <c r="A474" s="4" t="s">
        <v>171</v>
      </c>
      <c r="B474" s="5">
        <f>+B444</f>
        <v>38817762</v>
      </c>
      <c r="C474" s="5">
        <f t="shared" ref="C474" si="40">+C444</f>
        <v>55797051</v>
      </c>
      <c r="D474" s="11">
        <f t="shared" si="32"/>
        <v>94614813</v>
      </c>
    </row>
    <row r="477" spans="1:36" ht="16.5" x14ac:dyDescent="0.25">
      <c r="B477" s="4" t="s">
        <v>1</v>
      </c>
      <c r="C477" s="4" t="s">
        <v>2</v>
      </c>
      <c r="D477" s="4" t="s">
        <v>3</v>
      </c>
      <c r="E477" s="4" t="s">
        <v>4</v>
      </c>
      <c r="F477" s="4" t="s">
        <v>5</v>
      </c>
      <c r="G477" s="4" t="s">
        <v>6</v>
      </c>
      <c r="H477" s="4" t="s">
        <v>7</v>
      </c>
      <c r="I477" s="4" t="s">
        <v>8</v>
      </c>
      <c r="J477" s="4" t="s">
        <v>9</v>
      </c>
      <c r="K477" s="4" t="s">
        <v>10</v>
      </c>
      <c r="L477" s="4" t="s">
        <v>11</v>
      </c>
      <c r="M477" s="4" t="s">
        <v>12</v>
      </c>
      <c r="N477" s="4" t="s">
        <v>13</v>
      </c>
      <c r="O477" s="4" t="s">
        <v>14</v>
      </c>
      <c r="P477" s="4" t="s">
        <v>15</v>
      </c>
      <c r="Q477" s="4" t="s">
        <v>16</v>
      </c>
      <c r="R477" s="4" t="s">
        <v>17</v>
      </c>
      <c r="S477" s="4" t="s">
        <v>18</v>
      </c>
      <c r="T477" s="4" t="s">
        <v>19</v>
      </c>
      <c r="U477" s="4" t="s">
        <v>20</v>
      </c>
      <c r="V477" s="4" t="s">
        <v>21</v>
      </c>
      <c r="W477" s="4" t="s">
        <v>22</v>
      </c>
      <c r="X477" s="4" t="s">
        <v>23</v>
      </c>
      <c r="Y477" s="4" t="s">
        <v>24</v>
      </c>
      <c r="Z477" s="4" t="s">
        <v>25</v>
      </c>
      <c r="AA477" s="4" t="s">
        <v>26</v>
      </c>
      <c r="AB477" s="4" t="s">
        <v>27</v>
      </c>
      <c r="AC477" s="4" t="s">
        <v>28</v>
      </c>
      <c r="AD477" s="4" t="s">
        <v>29</v>
      </c>
      <c r="AE477" s="4" t="s">
        <v>30</v>
      </c>
      <c r="AF477" s="4" t="s">
        <v>31</v>
      </c>
      <c r="AG477" s="4" t="s">
        <v>32</v>
      </c>
      <c r="AH477" s="4" t="s">
        <v>33</v>
      </c>
      <c r="AI477" s="4" t="s">
        <v>34</v>
      </c>
      <c r="AJ477" s="4" t="s">
        <v>35</v>
      </c>
    </row>
    <row r="478" spans="1:36" ht="16.5" x14ac:dyDescent="0.25">
      <c r="A478" s="4" t="s">
        <v>195</v>
      </c>
      <c r="B478" s="5">
        <v>10177136</v>
      </c>
      <c r="C478" s="5">
        <v>45006219</v>
      </c>
      <c r="D478" s="5">
        <v>2668127</v>
      </c>
      <c r="E478" s="5">
        <v>0</v>
      </c>
      <c r="F478" s="5">
        <v>2798475</v>
      </c>
      <c r="G478" s="5">
        <v>35077</v>
      </c>
      <c r="H478" s="5">
        <v>5226035</v>
      </c>
      <c r="I478" s="5">
        <v>4562520</v>
      </c>
      <c r="J478" s="5">
        <v>84450624</v>
      </c>
      <c r="K478" s="5">
        <v>0</v>
      </c>
      <c r="L478" s="5">
        <v>14110280</v>
      </c>
      <c r="M478" s="5">
        <v>11006850</v>
      </c>
      <c r="N478" s="5">
        <v>9429105</v>
      </c>
      <c r="O478" s="5">
        <v>99437376</v>
      </c>
      <c r="P478" s="5">
        <v>0</v>
      </c>
      <c r="Q478" s="5">
        <v>1210432</v>
      </c>
      <c r="R478" s="5">
        <v>1141259</v>
      </c>
      <c r="S478" s="5">
        <v>38252473</v>
      </c>
      <c r="T478" s="5">
        <v>2809762</v>
      </c>
      <c r="U478" s="5">
        <v>3674797</v>
      </c>
      <c r="V478" s="5">
        <v>3915103</v>
      </c>
      <c r="W478" s="5">
        <v>8214361</v>
      </c>
      <c r="X478" s="5">
        <v>12648881</v>
      </c>
      <c r="Y478" s="5">
        <v>2638936</v>
      </c>
      <c r="Z478" s="5">
        <v>189754461</v>
      </c>
      <c r="AA478" s="5">
        <v>414612653</v>
      </c>
      <c r="AB478" s="5">
        <v>0</v>
      </c>
      <c r="AC478" s="5">
        <v>0</v>
      </c>
      <c r="AD478" s="5">
        <v>3198293</v>
      </c>
      <c r="AE478" s="5">
        <v>0</v>
      </c>
      <c r="AF478" s="5">
        <v>1850503</v>
      </c>
      <c r="AG478" s="5">
        <v>272220688</v>
      </c>
      <c r="AH478" s="5">
        <v>9100010</v>
      </c>
      <c r="AI478" s="5">
        <v>23143948</v>
      </c>
      <c r="AJ478" s="5">
        <v>0</v>
      </c>
    </row>
    <row r="479" spans="1:36" ht="16.5" x14ac:dyDescent="0.25">
      <c r="A479" s="4" t="s">
        <v>196</v>
      </c>
      <c r="B479" s="9">
        <v>1043985</v>
      </c>
      <c r="C479" s="9">
        <v>32296479</v>
      </c>
      <c r="D479" s="9">
        <v>3276638</v>
      </c>
      <c r="E479" s="9">
        <v>0</v>
      </c>
      <c r="F479" s="9">
        <v>0</v>
      </c>
      <c r="G479" s="9">
        <v>48842</v>
      </c>
      <c r="H479" s="9">
        <v>1933333</v>
      </c>
      <c r="I479" s="9">
        <v>10071377</v>
      </c>
      <c r="J479" s="9">
        <v>6225055</v>
      </c>
      <c r="K479" s="9">
        <v>38396340</v>
      </c>
      <c r="L479" s="9">
        <v>0</v>
      </c>
      <c r="M479" s="9">
        <v>1149144</v>
      </c>
      <c r="N479" s="9">
        <v>20962</v>
      </c>
      <c r="O479" s="9">
        <v>0</v>
      </c>
      <c r="P479" s="9">
        <v>5618272</v>
      </c>
      <c r="Q479" s="9">
        <v>0</v>
      </c>
      <c r="R479" s="9">
        <v>652490</v>
      </c>
      <c r="S479" s="9">
        <v>27354481</v>
      </c>
      <c r="T479" s="9">
        <v>4152304</v>
      </c>
      <c r="U479" s="9">
        <v>72545822</v>
      </c>
      <c r="V479" s="9">
        <v>5832384</v>
      </c>
      <c r="W479" s="9">
        <v>35278051</v>
      </c>
      <c r="X479" s="9">
        <v>5401862</v>
      </c>
      <c r="Y479" s="9">
        <v>9612062</v>
      </c>
      <c r="Z479" s="9">
        <v>12326782</v>
      </c>
      <c r="AA479" s="9">
        <v>0</v>
      </c>
      <c r="AB479" s="9">
        <v>0</v>
      </c>
      <c r="AC479" s="9">
        <v>0</v>
      </c>
      <c r="AD479" s="9">
        <v>0</v>
      </c>
      <c r="AE479" s="9">
        <v>0</v>
      </c>
      <c r="AF479" s="9">
        <v>0</v>
      </c>
      <c r="AG479" s="9">
        <v>34305215</v>
      </c>
      <c r="AH479" s="9">
        <v>0</v>
      </c>
      <c r="AI479" s="9">
        <v>0</v>
      </c>
      <c r="AJ479" s="9">
        <v>0</v>
      </c>
    </row>
    <row r="484" spans="1:7" ht="16.5" x14ac:dyDescent="0.25">
      <c r="B484" s="10" t="s">
        <v>197</v>
      </c>
      <c r="C484" s="10" t="s">
        <v>198</v>
      </c>
      <c r="D484" s="10" t="s">
        <v>200</v>
      </c>
      <c r="E484" s="4" t="s">
        <v>201</v>
      </c>
      <c r="F484" s="4" t="s">
        <v>202</v>
      </c>
      <c r="G484" s="12" t="s">
        <v>203</v>
      </c>
    </row>
    <row r="485" spans="1:7" ht="16.5" x14ac:dyDescent="0.25">
      <c r="A485" s="4" t="s">
        <v>162</v>
      </c>
      <c r="B485" s="5">
        <v>506929731</v>
      </c>
      <c r="C485" s="5">
        <v>8534391</v>
      </c>
      <c r="D485" s="11">
        <v>515464122</v>
      </c>
      <c r="E485" s="5">
        <v>414612653</v>
      </c>
      <c r="F485" s="5">
        <v>0</v>
      </c>
      <c r="G485" s="11">
        <f>SUM(E485:F485)</f>
        <v>414612653</v>
      </c>
    </row>
    <row r="486" spans="1:7" ht="16.5" x14ac:dyDescent="0.25">
      <c r="A486" s="4" t="s">
        <v>163</v>
      </c>
      <c r="B486" s="5">
        <v>169746493</v>
      </c>
      <c r="C486" s="5">
        <v>225677863</v>
      </c>
      <c r="D486" s="11">
        <v>395424356</v>
      </c>
      <c r="E486" s="5">
        <v>99437376</v>
      </c>
      <c r="F486" s="5">
        <v>0</v>
      </c>
      <c r="G486" s="11">
        <f t="shared" ref="G486:G494" si="41">SUM(E486:F486)</f>
        <v>99437376</v>
      </c>
    </row>
    <row r="487" spans="1:7" ht="16.5" x14ac:dyDescent="0.25">
      <c r="A487" s="4" t="s">
        <v>164</v>
      </c>
      <c r="B487" s="5">
        <v>218315935</v>
      </c>
      <c r="C487" s="5">
        <v>15362598</v>
      </c>
      <c r="D487" s="11">
        <v>233678533</v>
      </c>
      <c r="E487" s="5">
        <v>0</v>
      </c>
      <c r="F487" s="5">
        <v>0</v>
      </c>
      <c r="G487" s="11">
        <f t="shared" si="41"/>
        <v>0</v>
      </c>
    </row>
    <row r="488" spans="1:7" ht="16.5" x14ac:dyDescent="0.25">
      <c r="A488" s="4" t="s">
        <v>165</v>
      </c>
      <c r="B488" s="5">
        <v>180963118</v>
      </c>
      <c r="C488" s="5">
        <v>6883508</v>
      </c>
      <c r="D488" s="11">
        <v>187846626</v>
      </c>
      <c r="E488" s="5">
        <v>1850503</v>
      </c>
      <c r="F488" s="5">
        <v>0</v>
      </c>
      <c r="G488" s="11">
        <f t="shared" si="41"/>
        <v>1850503</v>
      </c>
    </row>
    <row r="489" spans="1:7" ht="16.5" x14ac:dyDescent="0.25">
      <c r="A489" s="4" t="s">
        <v>166</v>
      </c>
      <c r="B489" s="5">
        <v>184072063</v>
      </c>
      <c r="C489" s="5">
        <v>103968821</v>
      </c>
      <c r="D489" s="11">
        <v>288040884</v>
      </c>
      <c r="E489" s="5">
        <v>189754461</v>
      </c>
      <c r="F489" s="5">
        <v>12326782</v>
      </c>
      <c r="G489" s="11">
        <f t="shared" si="41"/>
        <v>202081243</v>
      </c>
    </row>
    <row r="490" spans="1:7" ht="16.5" x14ac:dyDescent="0.25">
      <c r="A490" s="4" t="s">
        <v>167</v>
      </c>
      <c r="B490" s="5">
        <v>59871486</v>
      </c>
      <c r="C490" s="5">
        <v>54866834</v>
      </c>
      <c r="D490" s="11">
        <v>114738320</v>
      </c>
      <c r="E490" s="5">
        <v>45006219</v>
      </c>
      <c r="F490" s="5">
        <v>32296479</v>
      </c>
      <c r="G490" s="11">
        <f t="shared" si="41"/>
        <v>77302698</v>
      </c>
    </row>
    <row r="491" spans="1:7" ht="16.5" x14ac:dyDescent="0.25">
      <c r="A491" s="4" t="s">
        <v>168</v>
      </c>
      <c r="B491" s="5">
        <v>217269557</v>
      </c>
      <c r="C491" s="5">
        <v>19155125</v>
      </c>
      <c r="D491" s="11">
        <v>236424682</v>
      </c>
      <c r="E491" s="5">
        <v>84450624</v>
      </c>
      <c r="F491" s="5">
        <v>6225055</v>
      </c>
      <c r="G491" s="11">
        <f t="shared" si="41"/>
        <v>90675679</v>
      </c>
    </row>
    <row r="492" spans="1:7" ht="16.5" x14ac:dyDescent="0.25">
      <c r="A492" s="4" t="s">
        <v>169</v>
      </c>
      <c r="B492" s="5">
        <v>102296914</v>
      </c>
      <c r="C492" s="5">
        <v>71077363</v>
      </c>
      <c r="D492" s="11">
        <v>173374277</v>
      </c>
      <c r="E492" s="5">
        <v>272220688</v>
      </c>
      <c r="F492" s="5">
        <v>34305215</v>
      </c>
      <c r="G492" s="11">
        <f t="shared" si="41"/>
        <v>306525903</v>
      </c>
    </row>
    <row r="493" spans="1:7" ht="16.5" x14ac:dyDescent="0.25">
      <c r="A493" s="4" t="s">
        <v>170</v>
      </c>
      <c r="B493" s="5">
        <v>110786956</v>
      </c>
      <c r="C493" s="5">
        <v>3398852</v>
      </c>
      <c r="D493" s="11">
        <v>114185808</v>
      </c>
      <c r="E493" s="5">
        <v>2638936</v>
      </c>
      <c r="F493" s="5">
        <v>9612062</v>
      </c>
      <c r="G493" s="11">
        <f t="shared" si="41"/>
        <v>12250998</v>
      </c>
    </row>
    <row r="494" spans="1:7" ht="16.5" x14ac:dyDescent="0.25">
      <c r="A494" s="4" t="s">
        <v>171</v>
      </c>
      <c r="B494" s="5">
        <v>40444161</v>
      </c>
      <c r="C494" s="5">
        <v>55797051</v>
      </c>
      <c r="D494" s="11">
        <v>96241212</v>
      </c>
      <c r="E494" s="5">
        <v>38252473</v>
      </c>
      <c r="F494" s="5">
        <v>27354481</v>
      </c>
      <c r="G494" s="11">
        <f t="shared" si="41"/>
        <v>65606954</v>
      </c>
    </row>
  </sheetData>
  <pageMargins left="0.7" right="0.7" top="0.75" bottom="0.75" header="0.3" footer="0.3"/>
  <ignoredErrors>
    <ignoredError sqref="G485:G494" formulaRange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2269C-A03B-4645-B3A0-AE90A096CFA4}">
  <dimension ref="A1:AK221"/>
  <sheetViews>
    <sheetView zoomScaleNormal="100" workbookViewId="0"/>
  </sheetViews>
  <sheetFormatPr baseColWidth="10" defaultRowHeight="15" x14ac:dyDescent="0.25"/>
  <cols>
    <col min="1" max="1" width="55" customWidth="1"/>
    <col min="2" max="2" width="19.85546875" bestFit="1" customWidth="1"/>
    <col min="3" max="3" width="16.28515625" customWidth="1"/>
    <col min="4" max="4" width="15.140625" bestFit="1" customWidth="1"/>
    <col min="5" max="5" width="12" bestFit="1" customWidth="1"/>
    <col min="6" max="6" width="15.140625" bestFit="1" customWidth="1"/>
    <col min="7" max="7" width="12.42578125" bestFit="1" customWidth="1"/>
    <col min="8" max="9" width="15.140625" bestFit="1" customWidth="1"/>
    <col min="10" max="10" width="16.28515625" bestFit="1" customWidth="1"/>
    <col min="11" max="11" width="15.140625" bestFit="1" customWidth="1"/>
    <col min="12" max="12" width="16.28515625" bestFit="1" customWidth="1"/>
    <col min="13" max="14" width="15.140625" bestFit="1" customWidth="1"/>
    <col min="15" max="15" width="16.28515625" bestFit="1" customWidth="1"/>
    <col min="16" max="16" width="14.140625" bestFit="1" customWidth="1"/>
    <col min="17" max="17" width="16.28515625" bestFit="1" customWidth="1"/>
    <col min="18" max="18" width="15.140625" bestFit="1" customWidth="1"/>
    <col min="19" max="19" width="16.28515625" bestFit="1" customWidth="1"/>
    <col min="20" max="20" width="15.140625" bestFit="1" customWidth="1"/>
    <col min="21" max="21" width="16.28515625" bestFit="1" customWidth="1"/>
    <col min="22" max="22" width="18.5703125" customWidth="1"/>
    <col min="23" max="23" width="16.28515625" bestFit="1" customWidth="1"/>
    <col min="24" max="24" width="15.140625" bestFit="1" customWidth="1"/>
    <col min="25" max="27" width="16.28515625" bestFit="1" customWidth="1"/>
    <col min="28" max="28" width="15.140625" bestFit="1" customWidth="1"/>
    <col min="29" max="29" width="12.42578125" bestFit="1" customWidth="1"/>
    <col min="30" max="30" width="15.140625" bestFit="1" customWidth="1"/>
    <col min="31" max="32" width="18" bestFit="1" customWidth="1"/>
    <col min="33" max="33" width="16.28515625" bestFit="1" customWidth="1"/>
    <col min="34" max="36" width="15.140625" bestFit="1" customWidth="1"/>
  </cols>
  <sheetData>
    <row r="1" spans="1:36" ht="16.5" x14ac:dyDescent="0.25">
      <c r="A1" s="1"/>
      <c r="B1" s="4" t="s">
        <v>1</v>
      </c>
      <c r="C1" s="4" t="s">
        <v>2</v>
      </c>
      <c r="D1" s="4" t="s">
        <v>3</v>
      </c>
      <c r="E1" s="4"/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</row>
    <row r="2" spans="1:36" ht="16.5" x14ac:dyDescent="0.25">
      <c r="A2" s="1"/>
      <c r="B2" s="4" t="s">
        <v>36</v>
      </c>
      <c r="C2" s="4" t="s">
        <v>36</v>
      </c>
      <c r="D2" s="4" t="s">
        <v>36</v>
      </c>
      <c r="E2" s="4"/>
      <c r="F2" s="4" t="s">
        <v>36</v>
      </c>
      <c r="G2" s="4" t="s">
        <v>36</v>
      </c>
      <c r="H2" s="4" t="s">
        <v>36</v>
      </c>
      <c r="I2" s="4" t="s">
        <v>36</v>
      </c>
      <c r="J2" s="4" t="s">
        <v>36</v>
      </c>
      <c r="K2" s="4" t="s">
        <v>36</v>
      </c>
      <c r="L2" s="4" t="s">
        <v>36</v>
      </c>
      <c r="M2" s="4" t="s">
        <v>36</v>
      </c>
      <c r="N2" s="4" t="s">
        <v>36</v>
      </c>
      <c r="O2" s="4" t="s">
        <v>36</v>
      </c>
      <c r="P2" s="4" t="s">
        <v>36</v>
      </c>
      <c r="Q2" s="4" t="s">
        <v>36</v>
      </c>
      <c r="R2" s="4" t="s">
        <v>36</v>
      </c>
      <c r="S2" s="4" t="s">
        <v>36</v>
      </c>
      <c r="T2" s="4" t="s">
        <v>36</v>
      </c>
      <c r="U2" s="4" t="s">
        <v>36</v>
      </c>
      <c r="V2" s="4" t="s">
        <v>36</v>
      </c>
      <c r="W2" s="4" t="s">
        <v>36</v>
      </c>
      <c r="X2" s="4" t="s">
        <v>36</v>
      </c>
      <c r="Y2" s="4" t="s">
        <v>36</v>
      </c>
      <c r="Z2" s="4" t="s">
        <v>36</v>
      </c>
      <c r="AA2" s="4" t="s">
        <v>36</v>
      </c>
      <c r="AB2" s="4" t="s">
        <v>36</v>
      </c>
      <c r="AC2" s="4" t="s">
        <v>36</v>
      </c>
      <c r="AD2" s="4" t="s">
        <v>36</v>
      </c>
      <c r="AE2" s="4" t="s">
        <v>36</v>
      </c>
      <c r="AF2" s="4" t="s">
        <v>36</v>
      </c>
      <c r="AG2" s="4" t="s">
        <v>36</v>
      </c>
      <c r="AH2" s="4" t="s">
        <v>36</v>
      </c>
      <c r="AI2" s="4" t="s">
        <v>36</v>
      </c>
      <c r="AJ2" s="4" t="s">
        <v>36</v>
      </c>
    </row>
    <row r="3" spans="1:36" ht="16.5" x14ac:dyDescent="0.25">
      <c r="A3" s="1" t="s">
        <v>204</v>
      </c>
      <c r="B3" s="5">
        <v>66414549</v>
      </c>
      <c r="C3" s="5">
        <v>386066694</v>
      </c>
      <c r="D3" s="5">
        <v>43707709</v>
      </c>
      <c r="E3" s="5"/>
      <c r="F3" s="5">
        <v>66687748</v>
      </c>
      <c r="G3" s="5">
        <v>239848</v>
      </c>
      <c r="H3" s="5">
        <v>40990958</v>
      </c>
      <c r="I3" s="5">
        <v>14587752</v>
      </c>
      <c r="J3" s="5">
        <v>204199020</v>
      </c>
      <c r="K3" s="5">
        <v>20709046</v>
      </c>
      <c r="L3" s="5">
        <v>176680982</v>
      </c>
      <c r="M3" s="5">
        <v>56416783</v>
      </c>
      <c r="N3" s="5">
        <v>92884759</v>
      </c>
      <c r="O3" s="5">
        <v>594794258</v>
      </c>
      <c r="P3" s="5">
        <v>5014642</v>
      </c>
      <c r="Q3" s="5">
        <v>123688125</v>
      </c>
      <c r="R3" s="5">
        <v>21734445</v>
      </c>
      <c r="S3" s="5">
        <v>158949452</v>
      </c>
      <c r="T3" s="5">
        <v>33893825</v>
      </c>
      <c r="U3" s="5">
        <v>157573161</v>
      </c>
      <c r="V3" s="5">
        <v>154548</v>
      </c>
      <c r="W3" s="5">
        <v>146494435</v>
      </c>
      <c r="X3" s="5">
        <v>97106316</v>
      </c>
      <c r="Y3" s="5">
        <v>261899854</v>
      </c>
      <c r="Z3" s="5">
        <v>484336021</v>
      </c>
      <c r="AA3" s="5">
        <v>909959233</v>
      </c>
      <c r="AB3" s="5">
        <v>28964376</v>
      </c>
      <c r="AC3" s="5">
        <v>720189</v>
      </c>
      <c r="AD3" s="5">
        <v>24319734</v>
      </c>
      <c r="AE3" s="5">
        <v>1012561549</v>
      </c>
      <c r="AF3" s="5">
        <v>1373549556</v>
      </c>
      <c r="AG3" s="5">
        <v>179447624</v>
      </c>
      <c r="AH3" s="5">
        <v>78742417</v>
      </c>
      <c r="AI3" s="5">
        <v>44414641</v>
      </c>
      <c r="AJ3" s="5">
        <v>62410604</v>
      </c>
    </row>
    <row r="4" spans="1:36" ht="16.5" x14ac:dyDescent="0.25">
      <c r="A4" s="1" t="s">
        <v>87</v>
      </c>
      <c r="B4" s="5">
        <v>57677659</v>
      </c>
      <c r="C4" s="5">
        <v>330177836</v>
      </c>
      <c r="D4" s="5">
        <v>37029754</v>
      </c>
      <c r="E4" s="5"/>
      <c r="F4" s="5">
        <v>54527383</v>
      </c>
      <c r="G4" s="5">
        <v>200695</v>
      </c>
      <c r="H4" s="5">
        <v>34750629</v>
      </c>
      <c r="I4" s="5">
        <v>11559464</v>
      </c>
      <c r="J4" s="5">
        <v>167138121</v>
      </c>
      <c r="K4" s="5">
        <v>16128914</v>
      </c>
      <c r="L4" s="5">
        <v>159023054</v>
      </c>
      <c r="M4" s="5">
        <v>45129120</v>
      </c>
      <c r="N4" s="5">
        <v>79606622</v>
      </c>
      <c r="O4" s="5">
        <v>540416715</v>
      </c>
      <c r="P4" s="5">
        <v>4021372</v>
      </c>
      <c r="Q4" s="5">
        <v>100552824</v>
      </c>
      <c r="R4" s="5">
        <v>18480262</v>
      </c>
      <c r="S4" s="5">
        <v>134812571</v>
      </c>
      <c r="T4" s="5">
        <v>29910712</v>
      </c>
      <c r="U4" s="5">
        <v>133872990</v>
      </c>
      <c r="V4" s="5">
        <v>37686</v>
      </c>
      <c r="W4" s="5">
        <v>130696229</v>
      </c>
      <c r="X4" s="5">
        <v>82913723</v>
      </c>
      <c r="Y4" s="5">
        <v>195185589</v>
      </c>
      <c r="Z4" s="5">
        <v>400954412</v>
      </c>
      <c r="AA4" s="5">
        <v>820992503</v>
      </c>
      <c r="AB4" s="5">
        <v>21971562</v>
      </c>
      <c r="AC4" s="5">
        <v>296092</v>
      </c>
      <c r="AD4" s="5">
        <v>22231307</v>
      </c>
      <c r="AE4" s="5">
        <v>927151076</v>
      </c>
      <c r="AF4" s="5">
        <v>1222845108</v>
      </c>
      <c r="AG4" s="5">
        <v>152198393</v>
      </c>
      <c r="AH4" s="5">
        <v>69148355</v>
      </c>
      <c r="AI4" s="5">
        <v>39222933</v>
      </c>
      <c r="AJ4" s="5">
        <v>39695023</v>
      </c>
    </row>
    <row r="5" spans="1:36" ht="16.5" x14ac:dyDescent="0.25">
      <c r="A5" s="7" t="s">
        <v>88</v>
      </c>
      <c r="B5" s="6">
        <f>+B3-B4</f>
        <v>8736890</v>
      </c>
      <c r="C5" s="6">
        <f t="shared" ref="C5:AJ5" si="0">+C3-C4</f>
        <v>55888858</v>
      </c>
      <c r="D5" s="6">
        <f t="shared" si="0"/>
        <v>6677955</v>
      </c>
      <c r="E5" s="6"/>
      <c r="F5" s="6">
        <f t="shared" si="0"/>
        <v>12160365</v>
      </c>
      <c r="G5" s="6">
        <f t="shared" si="0"/>
        <v>39153</v>
      </c>
      <c r="H5" s="6">
        <f t="shared" si="0"/>
        <v>6240329</v>
      </c>
      <c r="I5" s="6">
        <f t="shared" si="0"/>
        <v>3028288</v>
      </c>
      <c r="J5" s="6">
        <f t="shared" si="0"/>
        <v>37060899</v>
      </c>
      <c r="K5" s="6">
        <f t="shared" si="0"/>
        <v>4580132</v>
      </c>
      <c r="L5" s="6">
        <f t="shared" si="0"/>
        <v>17657928</v>
      </c>
      <c r="M5" s="6">
        <f t="shared" si="0"/>
        <v>11287663</v>
      </c>
      <c r="N5" s="6">
        <f t="shared" si="0"/>
        <v>13278137</v>
      </c>
      <c r="O5" s="6">
        <f t="shared" si="0"/>
        <v>54377543</v>
      </c>
      <c r="P5" s="6">
        <f t="shared" si="0"/>
        <v>993270</v>
      </c>
      <c r="Q5" s="6">
        <f t="shared" si="0"/>
        <v>23135301</v>
      </c>
      <c r="R5" s="6">
        <f t="shared" si="0"/>
        <v>3254183</v>
      </c>
      <c r="S5" s="6">
        <f t="shared" si="0"/>
        <v>24136881</v>
      </c>
      <c r="T5" s="6">
        <f t="shared" si="0"/>
        <v>3983113</v>
      </c>
      <c r="U5" s="6">
        <f t="shared" si="0"/>
        <v>23700171</v>
      </c>
      <c r="V5" s="6">
        <f t="shared" si="0"/>
        <v>116862</v>
      </c>
      <c r="W5" s="6">
        <f t="shared" si="0"/>
        <v>15798206</v>
      </c>
      <c r="X5" s="6">
        <f t="shared" si="0"/>
        <v>14192593</v>
      </c>
      <c r="Y5" s="6">
        <f t="shared" si="0"/>
        <v>66714265</v>
      </c>
      <c r="Z5" s="6">
        <f t="shared" si="0"/>
        <v>83381609</v>
      </c>
      <c r="AA5" s="6">
        <f t="shared" si="0"/>
        <v>88966730</v>
      </c>
      <c r="AB5" s="6">
        <f t="shared" si="0"/>
        <v>6992814</v>
      </c>
      <c r="AC5" s="6">
        <f t="shared" si="0"/>
        <v>424097</v>
      </c>
      <c r="AD5" s="6">
        <f t="shared" si="0"/>
        <v>2088427</v>
      </c>
      <c r="AE5" s="6">
        <f t="shared" si="0"/>
        <v>85410473</v>
      </c>
      <c r="AF5" s="6">
        <f t="shared" si="0"/>
        <v>150704448</v>
      </c>
      <c r="AG5" s="6">
        <f t="shared" si="0"/>
        <v>27249231</v>
      </c>
      <c r="AH5" s="6">
        <f t="shared" si="0"/>
        <v>9594062</v>
      </c>
      <c r="AI5" s="6">
        <f t="shared" si="0"/>
        <v>5191708</v>
      </c>
      <c r="AJ5" s="6">
        <f t="shared" si="0"/>
        <v>22715581</v>
      </c>
    </row>
    <row r="6" spans="1:36" ht="16.5" x14ac:dyDescent="0.25">
      <c r="A6" s="1" t="s">
        <v>89</v>
      </c>
      <c r="B6" s="5">
        <v>723917</v>
      </c>
      <c r="C6" s="5">
        <v>34515830</v>
      </c>
      <c r="D6" s="5">
        <v>458268</v>
      </c>
      <c r="E6" s="5"/>
      <c r="F6" s="5"/>
      <c r="G6" s="5">
        <v>2849</v>
      </c>
      <c r="H6" s="5"/>
      <c r="I6" s="5"/>
      <c r="J6" s="5">
        <v>6061739</v>
      </c>
      <c r="K6" s="5"/>
      <c r="L6" s="5">
        <v>4300479</v>
      </c>
      <c r="M6" s="5">
        <v>606805</v>
      </c>
      <c r="N6" s="5"/>
      <c r="O6" s="5">
        <v>1964583</v>
      </c>
      <c r="P6" s="5">
        <v>145242</v>
      </c>
      <c r="Q6" s="5"/>
      <c r="R6" s="5">
        <v>566434</v>
      </c>
      <c r="S6" s="5">
        <v>6133617</v>
      </c>
      <c r="T6" s="5">
        <v>2381379</v>
      </c>
      <c r="U6" s="5">
        <v>144932</v>
      </c>
      <c r="V6" s="5">
        <v>1305727</v>
      </c>
      <c r="W6" s="5"/>
      <c r="X6" s="5"/>
      <c r="Y6" s="5"/>
      <c r="Z6" s="5">
        <v>1922606</v>
      </c>
      <c r="AA6" s="5">
        <v>16186336</v>
      </c>
      <c r="AB6" s="5">
        <v>27</v>
      </c>
      <c r="AC6" s="5">
        <v>22071</v>
      </c>
      <c r="AD6" s="5">
        <v>131127</v>
      </c>
      <c r="AE6" s="5">
        <v>1121407</v>
      </c>
      <c r="AF6" s="5"/>
      <c r="AG6" s="5">
        <v>34488551</v>
      </c>
      <c r="AH6" s="5"/>
      <c r="AI6" s="5">
        <v>1765192</v>
      </c>
      <c r="AJ6" s="5">
        <v>3348377</v>
      </c>
    </row>
    <row r="7" spans="1:36" ht="16.5" x14ac:dyDescent="0.25">
      <c r="A7" s="1" t="s">
        <v>90</v>
      </c>
      <c r="B7" s="5">
        <v>7407503</v>
      </c>
      <c r="C7" s="5">
        <v>28357009</v>
      </c>
      <c r="D7" s="5">
        <v>5202282</v>
      </c>
      <c r="E7" s="5"/>
      <c r="F7" s="5">
        <v>2449085</v>
      </c>
      <c r="G7" s="5">
        <v>33559</v>
      </c>
      <c r="H7" s="5">
        <v>3651893</v>
      </c>
      <c r="I7" s="5">
        <v>1536542</v>
      </c>
      <c r="J7" s="5">
        <v>35051527</v>
      </c>
      <c r="K7" s="5">
        <v>3067280</v>
      </c>
      <c r="L7" s="5">
        <v>13372200</v>
      </c>
      <c r="M7" s="5">
        <v>7898602</v>
      </c>
      <c r="N7" s="5">
        <v>9611921</v>
      </c>
      <c r="O7" s="5">
        <v>34362039</v>
      </c>
      <c r="P7" s="5">
        <v>628797</v>
      </c>
      <c r="Q7" s="5">
        <v>1600039</v>
      </c>
      <c r="R7" s="5">
        <v>2861800</v>
      </c>
      <c r="S7" s="5"/>
      <c r="T7" s="5">
        <v>4518508</v>
      </c>
      <c r="U7" s="5">
        <v>12250676</v>
      </c>
      <c r="V7" s="5">
        <v>307559</v>
      </c>
      <c r="W7" s="5">
        <v>2180404</v>
      </c>
      <c r="X7" s="5">
        <v>1694916</v>
      </c>
      <c r="Y7" s="5">
        <v>26295647</v>
      </c>
      <c r="Z7" s="5">
        <v>8719385</v>
      </c>
      <c r="AA7" s="5"/>
      <c r="AB7" s="5">
        <v>4987262</v>
      </c>
      <c r="AC7" s="5">
        <v>204728</v>
      </c>
      <c r="AD7" s="5">
        <v>1093440</v>
      </c>
      <c r="AE7" s="5">
        <v>23860740</v>
      </c>
      <c r="AF7" s="5">
        <v>42191999</v>
      </c>
      <c r="AG7" s="5">
        <v>11563435</v>
      </c>
      <c r="AH7" s="5">
        <v>1907239</v>
      </c>
      <c r="AI7" s="5">
        <v>9749225</v>
      </c>
      <c r="AJ7" s="5">
        <v>10184215</v>
      </c>
    </row>
    <row r="8" spans="1:36" ht="16.5" x14ac:dyDescent="0.25">
      <c r="A8" s="1" t="s">
        <v>91</v>
      </c>
      <c r="B8" s="5">
        <v>1557879</v>
      </c>
      <c r="C8" s="5">
        <v>11247205</v>
      </c>
      <c r="D8" s="5">
        <v>1404249</v>
      </c>
      <c r="E8" s="5"/>
      <c r="F8" s="5">
        <v>7378136</v>
      </c>
      <c r="G8" s="5">
        <v>2385</v>
      </c>
      <c r="H8" s="5">
        <v>1641933</v>
      </c>
      <c r="I8" s="5">
        <v>1223714</v>
      </c>
      <c r="J8" s="5"/>
      <c r="K8" s="5">
        <v>2936404</v>
      </c>
      <c r="L8" s="5">
        <v>3638967</v>
      </c>
      <c r="M8" s="5">
        <v>1860728</v>
      </c>
      <c r="N8" s="5">
        <v>4732417</v>
      </c>
      <c r="O8" s="5">
        <v>9331994</v>
      </c>
      <c r="P8" s="5">
        <v>552827</v>
      </c>
      <c r="Q8" s="5">
        <v>15972630</v>
      </c>
      <c r="R8" s="5">
        <v>442003</v>
      </c>
      <c r="S8" s="5">
        <v>30110853</v>
      </c>
      <c r="T8" s="5">
        <v>797551</v>
      </c>
      <c r="U8" s="5">
        <v>4194572</v>
      </c>
      <c r="V8" s="5">
        <v>615048</v>
      </c>
      <c r="W8" s="5">
        <v>13176848</v>
      </c>
      <c r="X8" s="5">
        <v>7930363</v>
      </c>
      <c r="Y8" s="5"/>
      <c r="Z8" s="5">
        <v>81614121</v>
      </c>
      <c r="AA8" s="5">
        <v>46720886</v>
      </c>
      <c r="AB8" s="5">
        <v>444841</v>
      </c>
      <c r="AC8" s="5">
        <v>172864</v>
      </c>
      <c r="AD8" s="5">
        <v>99225</v>
      </c>
      <c r="AE8" s="5">
        <v>14146697</v>
      </c>
      <c r="AF8" s="5">
        <v>14089890</v>
      </c>
      <c r="AG8" s="5">
        <v>44594469</v>
      </c>
      <c r="AH8" s="5">
        <v>6314316</v>
      </c>
      <c r="AI8" s="5">
        <v>128008</v>
      </c>
      <c r="AJ8" s="5">
        <v>5340158</v>
      </c>
    </row>
    <row r="9" spans="1:36" ht="16.5" x14ac:dyDescent="0.25">
      <c r="A9" s="1" t="s">
        <v>92</v>
      </c>
      <c r="B9" s="5">
        <v>31029</v>
      </c>
      <c r="C9" s="5">
        <v>33125668</v>
      </c>
      <c r="D9" s="5">
        <v>4264</v>
      </c>
      <c r="E9" s="5"/>
      <c r="F9" s="5">
        <v>253438</v>
      </c>
      <c r="G9" s="5">
        <v>2336</v>
      </c>
      <c r="H9" s="5">
        <v>16584</v>
      </c>
      <c r="I9" s="5">
        <v>9730</v>
      </c>
      <c r="J9" s="5">
        <v>1135688</v>
      </c>
      <c r="K9" s="5">
        <v>220411</v>
      </c>
      <c r="L9" s="5">
        <v>328347</v>
      </c>
      <c r="M9" s="5">
        <v>235759</v>
      </c>
      <c r="N9" s="5">
        <v>161898</v>
      </c>
      <c r="O9" s="5">
        <v>105049</v>
      </c>
      <c r="P9" s="5">
        <v>104563</v>
      </c>
      <c r="Q9" s="5"/>
      <c r="R9" s="5">
        <v>34278</v>
      </c>
      <c r="S9" s="5">
        <v>11053259</v>
      </c>
      <c r="T9" s="5">
        <v>186207</v>
      </c>
      <c r="U9" s="5"/>
      <c r="V9" s="5">
        <v>2022266</v>
      </c>
      <c r="W9" s="5"/>
      <c r="X9" s="5"/>
      <c r="Y9" s="5">
        <v>906395</v>
      </c>
      <c r="Z9" s="5">
        <v>0</v>
      </c>
      <c r="AA9" s="5"/>
      <c r="AB9" s="5">
        <v>89679</v>
      </c>
      <c r="AC9" s="5">
        <v>40856</v>
      </c>
      <c r="AD9" s="5">
        <v>68504</v>
      </c>
      <c r="AE9" s="5">
        <v>811194</v>
      </c>
      <c r="AF9" s="5"/>
      <c r="AG9" s="5">
        <v>935850</v>
      </c>
      <c r="AH9" s="5"/>
      <c r="AI9" s="5"/>
      <c r="AJ9" s="5">
        <v>206951</v>
      </c>
    </row>
    <row r="10" spans="1:36" ht="16.5" x14ac:dyDescent="0.25">
      <c r="A10" s="1" t="s">
        <v>93</v>
      </c>
      <c r="B10" s="5"/>
      <c r="C10" s="5"/>
      <c r="D10" s="5"/>
      <c r="E10" s="5"/>
      <c r="F10" s="5"/>
      <c r="G10" s="5">
        <v>5722</v>
      </c>
      <c r="H10" s="5"/>
      <c r="I10" s="5"/>
      <c r="J10" s="5"/>
      <c r="K10" s="5"/>
      <c r="L10" s="5"/>
      <c r="M10" s="5"/>
      <c r="N10" s="5">
        <v>4851293</v>
      </c>
      <c r="O10" s="5">
        <v>10745974</v>
      </c>
      <c r="P10" s="5"/>
      <c r="Q10" s="5"/>
      <c r="R10" s="5"/>
      <c r="S10" s="5"/>
      <c r="T10" s="5"/>
      <c r="U10" s="5"/>
      <c r="V10" s="5">
        <v>-65826</v>
      </c>
      <c r="W10" s="5"/>
      <c r="X10" s="5"/>
      <c r="Y10" s="5">
        <v>707812</v>
      </c>
      <c r="Z10" s="5">
        <v>714129</v>
      </c>
      <c r="AA10" s="5"/>
      <c r="AB10" s="5"/>
      <c r="AC10" s="5"/>
      <c r="AD10" s="5"/>
      <c r="AE10" s="5"/>
      <c r="AF10" s="5">
        <v>-326259</v>
      </c>
      <c r="AG10" s="5"/>
      <c r="AH10" s="5"/>
      <c r="AI10" s="5"/>
      <c r="AJ10" s="5"/>
    </row>
    <row r="11" spans="1:36" ht="16.5" x14ac:dyDescent="0.25">
      <c r="A11" s="7" t="s">
        <v>94</v>
      </c>
      <c r="B11" s="6">
        <f>+B5+B6-B7-B8-B9+B10</f>
        <v>464396</v>
      </c>
      <c r="C11" s="6">
        <f t="shared" ref="C11:AJ11" si="1">+C5+C6-C7-C8-C9+C10</f>
        <v>17674806</v>
      </c>
      <c r="D11" s="6">
        <f t="shared" si="1"/>
        <v>525428</v>
      </c>
      <c r="E11" s="6"/>
      <c r="F11" s="6">
        <f t="shared" si="1"/>
        <v>2079706</v>
      </c>
      <c r="G11" s="6">
        <f t="shared" si="1"/>
        <v>9444</v>
      </c>
      <c r="H11" s="6">
        <f t="shared" si="1"/>
        <v>929919</v>
      </c>
      <c r="I11" s="6">
        <f t="shared" si="1"/>
        <v>258302</v>
      </c>
      <c r="J11" s="6">
        <f t="shared" si="1"/>
        <v>6935423</v>
      </c>
      <c r="K11" s="6">
        <f t="shared" si="1"/>
        <v>-1643963</v>
      </c>
      <c r="L11" s="6">
        <f t="shared" si="1"/>
        <v>4618893</v>
      </c>
      <c r="M11" s="6">
        <f t="shared" si="1"/>
        <v>1899379</v>
      </c>
      <c r="N11" s="6">
        <f t="shared" si="1"/>
        <v>3623194</v>
      </c>
      <c r="O11" s="6">
        <f t="shared" si="1"/>
        <v>23289018</v>
      </c>
      <c r="P11" s="6">
        <f t="shared" si="1"/>
        <v>-147675</v>
      </c>
      <c r="Q11" s="6">
        <f t="shared" si="1"/>
        <v>5562632</v>
      </c>
      <c r="R11" s="6">
        <f t="shared" si="1"/>
        <v>482536</v>
      </c>
      <c r="S11" s="6">
        <f t="shared" si="1"/>
        <v>-10893614</v>
      </c>
      <c r="T11" s="6">
        <f t="shared" si="1"/>
        <v>862226</v>
      </c>
      <c r="U11" s="6">
        <f t="shared" si="1"/>
        <v>7399855</v>
      </c>
      <c r="V11" s="6">
        <f t="shared" si="1"/>
        <v>-1588110</v>
      </c>
      <c r="W11" s="6">
        <f t="shared" si="1"/>
        <v>440954</v>
      </c>
      <c r="X11" s="6">
        <f t="shared" si="1"/>
        <v>4567314</v>
      </c>
      <c r="Y11" s="6">
        <f t="shared" si="1"/>
        <v>40220035</v>
      </c>
      <c r="Z11" s="6">
        <f t="shared" si="1"/>
        <v>-4315162</v>
      </c>
      <c r="AA11" s="6">
        <f t="shared" si="1"/>
        <v>58432180</v>
      </c>
      <c r="AB11" s="6">
        <f t="shared" si="1"/>
        <v>1471059</v>
      </c>
      <c r="AC11" s="6">
        <f t="shared" si="1"/>
        <v>27720</v>
      </c>
      <c r="AD11" s="6">
        <f t="shared" si="1"/>
        <v>958385</v>
      </c>
      <c r="AE11" s="6">
        <f t="shared" si="1"/>
        <v>47713249</v>
      </c>
      <c r="AF11" s="6">
        <f t="shared" si="1"/>
        <v>94096300</v>
      </c>
      <c r="AG11" s="6">
        <f t="shared" si="1"/>
        <v>4644028</v>
      </c>
      <c r="AH11" s="6">
        <f t="shared" si="1"/>
        <v>1372507</v>
      </c>
      <c r="AI11" s="6">
        <f t="shared" si="1"/>
        <v>-2920333</v>
      </c>
      <c r="AJ11" s="6">
        <f t="shared" si="1"/>
        <v>10332634</v>
      </c>
    </row>
    <row r="12" spans="1:36" ht="16.5" x14ac:dyDescent="0.25">
      <c r="A12" s="1" t="s">
        <v>95</v>
      </c>
      <c r="B12" s="5">
        <v>4218</v>
      </c>
      <c r="C12" s="5">
        <v>1669167</v>
      </c>
      <c r="D12" s="5">
        <v>20653</v>
      </c>
      <c r="E12" s="5"/>
      <c r="F12" s="5"/>
      <c r="G12" s="5">
        <v>1551</v>
      </c>
      <c r="H12" s="5"/>
      <c r="I12" s="5"/>
      <c r="J12" s="5">
        <v>6448272</v>
      </c>
      <c r="K12" s="5">
        <v>717927</v>
      </c>
      <c r="L12" s="5">
        <v>15211</v>
      </c>
      <c r="M12" s="5"/>
      <c r="N12" s="5"/>
      <c r="O12" s="5">
        <v>1058899</v>
      </c>
      <c r="P12" s="5"/>
      <c r="Q12" s="5">
        <v>8021197</v>
      </c>
      <c r="R12" s="5">
        <v>6787</v>
      </c>
      <c r="S12" s="5"/>
      <c r="T12" s="5">
        <v>15195</v>
      </c>
      <c r="U12" s="5">
        <v>131269</v>
      </c>
      <c r="V12" s="5">
        <v>0</v>
      </c>
      <c r="W12" s="5">
        <v>22910798</v>
      </c>
      <c r="X12" s="5">
        <v>10028016</v>
      </c>
      <c r="Y12" s="5">
        <v>281582</v>
      </c>
      <c r="Z12" s="5">
        <v>364097</v>
      </c>
      <c r="AA12" s="5">
        <v>8524497</v>
      </c>
      <c r="AB12" s="5">
        <v>982000</v>
      </c>
      <c r="AC12" s="5"/>
      <c r="AD12" s="5"/>
      <c r="AE12" s="5">
        <v>31212038</v>
      </c>
      <c r="AF12" s="5">
        <v>2886077</v>
      </c>
      <c r="AG12" s="5">
        <v>81092010</v>
      </c>
      <c r="AH12" s="5">
        <v>6871653</v>
      </c>
      <c r="AI12" s="5">
        <v>211147</v>
      </c>
      <c r="AJ12" s="5">
        <v>0</v>
      </c>
    </row>
    <row r="13" spans="1:36" ht="16.5" x14ac:dyDescent="0.25">
      <c r="A13" s="1" t="s">
        <v>96</v>
      </c>
      <c r="B13" s="5">
        <v>1071407</v>
      </c>
      <c r="C13" s="5">
        <v>8482905</v>
      </c>
      <c r="D13" s="5">
        <v>1034676</v>
      </c>
      <c r="E13" s="5"/>
      <c r="F13" s="5">
        <v>1330389</v>
      </c>
      <c r="G13" s="5">
        <v>8440</v>
      </c>
      <c r="H13" s="5">
        <v>1122507</v>
      </c>
      <c r="I13" s="5">
        <v>1407269</v>
      </c>
      <c r="J13" s="5">
        <v>18428302</v>
      </c>
      <c r="K13" s="5">
        <v>54715</v>
      </c>
      <c r="L13" s="5">
        <v>3412980</v>
      </c>
      <c r="M13" s="5">
        <v>997757</v>
      </c>
      <c r="N13" s="5">
        <v>1022959</v>
      </c>
      <c r="O13" s="5">
        <v>10420795</v>
      </c>
      <c r="P13" s="5"/>
      <c r="Q13" s="5">
        <v>7399305</v>
      </c>
      <c r="R13" s="5">
        <v>297085</v>
      </c>
      <c r="S13" s="5"/>
      <c r="T13" s="5">
        <v>833490</v>
      </c>
      <c r="U13" s="5">
        <v>4452463</v>
      </c>
      <c r="V13" s="5">
        <v>0</v>
      </c>
      <c r="W13" s="5">
        <v>29076025</v>
      </c>
      <c r="X13" s="5">
        <v>10203860</v>
      </c>
      <c r="Y13" s="5">
        <v>776357</v>
      </c>
      <c r="Z13" s="5">
        <v>18575572</v>
      </c>
      <c r="AA13" s="5"/>
      <c r="AB13" s="5">
        <v>2076974</v>
      </c>
      <c r="AC13" s="5"/>
      <c r="AD13" s="5">
        <v>342615</v>
      </c>
      <c r="AE13" s="5">
        <v>30987417</v>
      </c>
      <c r="AF13" s="5">
        <v>3185225</v>
      </c>
      <c r="AG13" s="5">
        <v>123471865</v>
      </c>
      <c r="AH13" s="5">
        <v>7207199</v>
      </c>
      <c r="AI13" s="5">
        <v>2483123</v>
      </c>
      <c r="AJ13" s="5">
        <v>5098967</v>
      </c>
    </row>
    <row r="14" spans="1:36" ht="16.5" x14ac:dyDescent="0.25">
      <c r="A14" s="1" t="s">
        <v>97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>
        <v>0</v>
      </c>
      <c r="U14" s="5"/>
      <c r="V14" s="5">
        <v>0</v>
      </c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>
        <v>799</v>
      </c>
      <c r="AJ14" s="5">
        <v>0</v>
      </c>
    </row>
    <row r="15" spans="1:36" ht="16.5" x14ac:dyDescent="0.25">
      <c r="A15" s="7" t="s">
        <v>98</v>
      </c>
      <c r="B15" s="6">
        <f>+B11+B12-B13+B14</f>
        <v>-602793</v>
      </c>
      <c r="C15" s="6">
        <f t="shared" ref="C15:AJ15" si="2">+C11+C12-C13+C14</f>
        <v>10861068</v>
      </c>
      <c r="D15" s="6">
        <f t="shared" si="2"/>
        <v>-488595</v>
      </c>
      <c r="E15" s="6"/>
      <c r="F15" s="6">
        <f t="shared" si="2"/>
        <v>749317</v>
      </c>
      <c r="G15" s="6">
        <f t="shared" si="2"/>
        <v>2555</v>
      </c>
      <c r="H15" s="6">
        <f t="shared" si="2"/>
        <v>-192588</v>
      </c>
      <c r="I15" s="6">
        <f t="shared" si="2"/>
        <v>-1148967</v>
      </c>
      <c r="J15" s="6">
        <f t="shared" si="2"/>
        <v>-5044607</v>
      </c>
      <c r="K15" s="6">
        <f t="shared" si="2"/>
        <v>-980751</v>
      </c>
      <c r="L15" s="6">
        <f t="shared" si="2"/>
        <v>1221124</v>
      </c>
      <c r="M15" s="6">
        <f t="shared" si="2"/>
        <v>901622</v>
      </c>
      <c r="N15" s="6">
        <f t="shared" si="2"/>
        <v>2600235</v>
      </c>
      <c r="O15" s="6">
        <f t="shared" si="2"/>
        <v>13927122</v>
      </c>
      <c r="P15" s="6">
        <f t="shared" si="2"/>
        <v>-147675</v>
      </c>
      <c r="Q15" s="6">
        <f t="shared" si="2"/>
        <v>6184524</v>
      </c>
      <c r="R15" s="6">
        <f t="shared" si="2"/>
        <v>192238</v>
      </c>
      <c r="S15" s="6">
        <f t="shared" si="2"/>
        <v>-10893614</v>
      </c>
      <c r="T15" s="6">
        <f t="shared" si="2"/>
        <v>43931</v>
      </c>
      <c r="U15" s="6">
        <f t="shared" si="2"/>
        <v>3078661</v>
      </c>
      <c r="V15" s="6">
        <f t="shared" si="2"/>
        <v>-1588110</v>
      </c>
      <c r="W15" s="6">
        <f t="shared" si="2"/>
        <v>-5724273</v>
      </c>
      <c r="X15" s="6">
        <f t="shared" si="2"/>
        <v>4391470</v>
      </c>
      <c r="Y15" s="6">
        <f t="shared" si="2"/>
        <v>39725260</v>
      </c>
      <c r="Z15" s="6">
        <f t="shared" si="2"/>
        <v>-22526637</v>
      </c>
      <c r="AA15" s="6">
        <f t="shared" si="2"/>
        <v>66956677</v>
      </c>
      <c r="AB15" s="6">
        <f t="shared" si="2"/>
        <v>376085</v>
      </c>
      <c r="AC15" s="6">
        <f t="shared" si="2"/>
        <v>27720</v>
      </c>
      <c r="AD15" s="6">
        <f t="shared" si="2"/>
        <v>615770</v>
      </c>
      <c r="AE15" s="6">
        <f t="shared" si="2"/>
        <v>47937870</v>
      </c>
      <c r="AF15" s="6">
        <f t="shared" si="2"/>
        <v>93797152</v>
      </c>
      <c r="AG15" s="6">
        <f t="shared" si="2"/>
        <v>-37735827</v>
      </c>
      <c r="AH15" s="6">
        <f t="shared" si="2"/>
        <v>1036961</v>
      </c>
      <c r="AI15" s="6">
        <f t="shared" si="2"/>
        <v>-5191510</v>
      </c>
      <c r="AJ15" s="6">
        <f t="shared" si="2"/>
        <v>5233667</v>
      </c>
    </row>
    <row r="16" spans="1:36" ht="16.5" x14ac:dyDescent="0.25">
      <c r="A16" s="1" t="s">
        <v>99</v>
      </c>
      <c r="B16" s="5">
        <v>-82594</v>
      </c>
      <c r="C16" s="5">
        <v>3659148</v>
      </c>
      <c r="D16" s="5">
        <v>12858</v>
      </c>
      <c r="E16" s="5"/>
      <c r="F16" s="5">
        <v>217463</v>
      </c>
      <c r="G16" s="5">
        <v>-56</v>
      </c>
      <c r="H16" s="5">
        <v>3267</v>
      </c>
      <c r="I16" s="5">
        <v>190993</v>
      </c>
      <c r="J16" s="5"/>
      <c r="K16" s="5"/>
      <c r="L16" s="5">
        <v>415375</v>
      </c>
      <c r="M16" s="5">
        <v>239927</v>
      </c>
      <c r="N16" s="5">
        <v>738172</v>
      </c>
      <c r="O16" s="5">
        <v>5786572</v>
      </c>
      <c r="P16" s="5"/>
      <c r="Q16" s="5">
        <v>2415482</v>
      </c>
      <c r="R16" s="5">
        <v>106658</v>
      </c>
      <c r="S16" s="5">
        <v>-1759866</v>
      </c>
      <c r="T16" s="5">
        <v>29233</v>
      </c>
      <c r="U16" s="5"/>
      <c r="V16" s="5">
        <v>80231</v>
      </c>
      <c r="W16" s="5">
        <v>173659</v>
      </c>
      <c r="X16" s="5">
        <v>1415575</v>
      </c>
      <c r="Y16" s="5">
        <v>11331760</v>
      </c>
      <c r="Z16" s="5">
        <v>221543</v>
      </c>
      <c r="AA16" s="5">
        <v>22324288</v>
      </c>
      <c r="AB16" s="5">
        <v>-26917</v>
      </c>
      <c r="AC16" s="5">
        <v>20496</v>
      </c>
      <c r="AD16" s="5">
        <v>238299</v>
      </c>
      <c r="AE16" s="5">
        <v>14049840</v>
      </c>
      <c r="AF16" s="5">
        <v>30365594</v>
      </c>
      <c r="AG16" s="5">
        <v>-3268296</v>
      </c>
      <c r="AH16" s="5">
        <v>-81831</v>
      </c>
      <c r="AI16" s="5">
        <v>-2069004</v>
      </c>
      <c r="AJ16" s="5">
        <v>8915849</v>
      </c>
    </row>
    <row r="17" spans="1:36" ht="16.5" x14ac:dyDescent="0.25">
      <c r="A17" s="7" t="s">
        <v>100</v>
      </c>
      <c r="B17" s="6">
        <f>+B15-B16</f>
        <v>-520199</v>
      </c>
      <c r="C17" s="6">
        <f t="shared" ref="C17:AJ17" si="3">+C15-C16</f>
        <v>7201920</v>
      </c>
      <c r="D17" s="6">
        <f t="shared" si="3"/>
        <v>-501453</v>
      </c>
      <c r="E17" s="6"/>
      <c r="F17" s="6">
        <f t="shared" si="3"/>
        <v>531854</v>
      </c>
      <c r="G17" s="6">
        <f t="shared" si="3"/>
        <v>2611</v>
      </c>
      <c r="H17" s="6">
        <f t="shared" si="3"/>
        <v>-195855</v>
      </c>
      <c r="I17" s="6">
        <f t="shared" si="3"/>
        <v>-1339960</v>
      </c>
      <c r="J17" s="6">
        <f t="shared" si="3"/>
        <v>-5044607</v>
      </c>
      <c r="K17" s="6">
        <f t="shared" si="3"/>
        <v>-980751</v>
      </c>
      <c r="L17" s="6">
        <f t="shared" si="3"/>
        <v>805749</v>
      </c>
      <c r="M17" s="6">
        <f t="shared" si="3"/>
        <v>661695</v>
      </c>
      <c r="N17" s="6">
        <f t="shared" si="3"/>
        <v>1862063</v>
      </c>
      <c r="O17" s="6">
        <f t="shared" si="3"/>
        <v>8140550</v>
      </c>
      <c r="P17" s="6">
        <f t="shared" si="3"/>
        <v>-147675</v>
      </c>
      <c r="Q17" s="6">
        <f t="shared" si="3"/>
        <v>3769042</v>
      </c>
      <c r="R17" s="6">
        <f t="shared" si="3"/>
        <v>85580</v>
      </c>
      <c r="S17" s="6">
        <f t="shared" si="3"/>
        <v>-9133748</v>
      </c>
      <c r="T17" s="6">
        <f t="shared" si="3"/>
        <v>14698</v>
      </c>
      <c r="U17" s="6">
        <f t="shared" si="3"/>
        <v>3078661</v>
      </c>
      <c r="V17" s="6">
        <f t="shared" si="3"/>
        <v>-1668341</v>
      </c>
      <c r="W17" s="6">
        <f t="shared" si="3"/>
        <v>-5897932</v>
      </c>
      <c r="X17" s="6">
        <f t="shared" si="3"/>
        <v>2975895</v>
      </c>
      <c r="Y17" s="6">
        <f t="shared" si="3"/>
        <v>28393500</v>
      </c>
      <c r="Z17" s="6">
        <f t="shared" si="3"/>
        <v>-22748180</v>
      </c>
      <c r="AA17" s="6">
        <f t="shared" si="3"/>
        <v>44632389</v>
      </c>
      <c r="AB17" s="6">
        <f t="shared" si="3"/>
        <v>403002</v>
      </c>
      <c r="AC17" s="6">
        <f t="shared" si="3"/>
        <v>7224</v>
      </c>
      <c r="AD17" s="6">
        <f t="shared" si="3"/>
        <v>377471</v>
      </c>
      <c r="AE17" s="6">
        <f t="shared" si="3"/>
        <v>33888030</v>
      </c>
      <c r="AF17" s="6">
        <f t="shared" si="3"/>
        <v>63431558</v>
      </c>
      <c r="AG17" s="6">
        <f t="shared" si="3"/>
        <v>-34467531</v>
      </c>
      <c r="AH17" s="6">
        <f t="shared" si="3"/>
        <v>1118792</v>
      </c>
      <c r="AI17" s="6">
        <f t="shared" si="3"/>
        <v>-3122506</v>
      </c>
      <c r="AJ17" s="6">
        <f t="shared" si="3"/>
        <v>-3682182</v>
      </c>
    </row>
    <row r="20" spans="1:36" ht="16.5" x14ac:dyDescent="0.25">
      <c r="A20" s="7" t="s">
        <v>205</v>
      </c>
      <c r="B20" s="5">
        <f>SUM(B17:AJ17)</f>
        <v>111931364</v>
      </c>
    </row>
    <row r="21" spans="1:36" ht="16.5" x14ac:dyDescent="0.25">
      <c r="A21" s="7" t="s">
        <v>206</v>
      </c>
      <c r="B21" s="5">
        <f>SUM(B3:AJ3)</f>
        <v>6970314853</v>
      </c>
    </row>
    <row r="22" spans="1:36" ht="16.5" x14ac:dyDescent="0.25">
      <c r="A22" s="7" t="s">
        <v>207</v>
      </c>
      <c r="B22" s="5">
        <f>SUM(B4:AJ4)</f>
        <v>6080556688</v>
      </c>
    </row>
    <row r="23" spans="1:36" ht="16.5" x14ac:dyDescent="0.25">
      <c r="A23" s="7" t="s">
        <v>208</v>
      </c>
      <c r="B23" s="5">
        <f>SUM(B7:AJ9)</f>
        <v>705305840</v>
      </c>
    </row>
    <row r="26" spans="1:36" ht="16.5" x14ac:dyDescent="0.25">
      <c r="A26" s="1"/>
      <c r="B26" s="1" t="s">
        <v>86</v>
      </c>
      <c r="C26" s="1" t="s">
        <v>209</v>
      </c>
      <c r="D26" s="1" t="s">
        <v>210</v>
      </c>
    </row>
    <row r="27" spans="1:36" ht="16.5" x14ac:dyDescent="0.25">
      <c r="A27" s="4" t="s">
        <v>165</v>
      </c>
      <c r="B27" s="5">
        <v>1373549556</v>
      </c>
      <c r="C27" s="13">
        <f>+B27/$B$21</f>
        <v>0.19705703185112633</v>
      </c>
      <c r="D27" s="13">
        <f>+C27</f>
        <v>0.19705703185112633</v>
      </c>
    </row>
    <row r="28" spans="1:36" ht="16.5" x14ac:dyDescent="0.25">
      <c r="A28" s="4" t="s">
        <v>164</v>
      </c>
      <c r="B28" s="5">
        <v>1012561549</v>
      </c>
      <c r="C28" s="13">
        <f t="shared" ref="C28:C37" si="4">+B28/$B$21</f>
        <v>0.1452676916831378</v>
      </c>
      <c r="D28" s="13">
        <f>+D27+C28</f>
        <v>0.34232472353426413</v>
      </c>
    </row>
    <row r="29" spans="1:36" ht="16.5" x14ac:dyDescent="0.25">
      <c r="A29" s="4" t="s">
        <v>162</v>
      </c>
      <c r="B29" s="5">
        <v>909959233</v>
      </c>
      <c r="C29" s="13">
        <f t="shared" si="4"/>
        <v>0.13054779478266418</v>
      </c>
      <c r="D29" s="13">
        <f t="shared" ref="D29:D37" si="5">+D28+C29</f>
        <v>0.47287251831692834</v>
      </c>
    </row>
    <row r="30" spans="1:36" ht="16.5" x14ac:dyDescent="0.25">
      <c r="A30" s="4" t="s">
        <v>163</v>
      </c>
      <c r="B30" s="5">
        <v>594794258</v>
      </c>
      <c r="C30" s="13">
        <f t="shared" si="4"/>
        <v>8.5332480747839182E-2</v>
      </c>
      <c r="D30" s="13">
        <f t="shared" si="5"/>
        <v>0.5582049990647675</v>
      </c>
    </row>
    <row r="31" spans="1:36" ht="16.5" x14ac:dyDescent="0.25">
      <c r="A31" s="4" t="s">
        <v>166</v>
      </c>
      <c r="B31" s="5">
        <v>484336021</v>
      </c>
      <c r="C31" s="13">
        <f t="shared" si="4"/>
        <v>6.9485529881271199E-2</v>
      </c>
      <c r="D31" s="13">
        <f t="shared" si="5"/>
        <v>0.62769052894603872</v>
      </c>
    </row>
    <row r="32" spans="1:36" ht="16.5" x14ac:dyDescent="0.25">
      <c r="A32" s="4" t="s">
        <v>167</v>
      </c>
      <c r="B32" s="5">
        <v>386066694</v>
      </c>
      <c r="C32" s="13">
        <f t="shared" si="4"/>
        <v>5.5387267597221693E-2</v>
      </c>
      <c r="D32" s="13">
        <f t="shared" si="5"/>
        <v>0.6830777965432604</v>
      </c>
    </row>
    <row r="33" spans="1:4" ht="16.5" x14ac:dyDescent="0.25">
      <c r="A33" s="4" t="s">
        <v>170</v>
      </c>
      <c r="B33" s="5">
        <v>261899854</v>
      </c>
      <c r="C33" s="13">
        <f t="shared" si="4"/>
        <v>3.7573604567845191E-2</v>
      </c>
      <c r="D33" s="13">
        <f t="shared" si="5"/>
        <v>0.72065140111110559</v>
      </c>
    </row>
    <row r="34" spans="1:4" ht="16.5" x14ac:dyDescent="0.25">
      <c r="A34" s="4" t="s">
        <v>168</v>
      </c>
      <c r="B34" s="5">
        <v>204199020</v>
      </c>
      <c r="C34" s="13">
        <f t="shared" si="4"/>
        <v>2.929552313007976E-2</v>
      </c>
      <c r="D34" s="13">
        <f t="shared" si="5"/>
        <v>0.74994692424118536</v>
      </c>
    </row>
    <row r="35" spans="1:4" ht="16.5" x14ac:dyDescent="0.25">
      <c r="A35" s="4" t="s">
        <v>169</v>
      </c>
      <c r="B35" s="5">
        <v>179447624</v>
      </c>
      <c r="C35" s="13">
        <f t="shared" si="4"/>
        <v>2.5744550681633321E-2</v>
      </c>
      <c r="D35" s="13">
        <f t="shared" si="5"/>
        <v>0.77569147492281865</v>
      </c>
    </row>
    <row r="36" spans="1:4" ht="16.5" x14ac:dyDescent="0.25">
      <c r="A36" s="4" t="s">
        <v>211</v>
      </c>
      <c r="B36" s="5">
        <v>176680982</v>
      </c>
      <c r="C36" s="13">
        <f t="shared" si="4"/>
        <v>2.5347632886907126E-2</v>
      </c>
      <c r="D36" s="13">
        <f t="shared" si="5"/>
        <v>0.80103910780972576</v>
      </c>
    </row>
    <row r="37" spans="1:4" ht="16.5" x14ac:dyDescent="0.25">
      <c r="A37" s="4" t="s">
        <v>212</v>
      </c>
      <c r="B37" s="5">
        <v>1386820062</v>
      </c>
      <c r="C37" s="13">
        <f t="shared" si="4"/>
        <v>0.19896089219027421</v>
      </c>
      <c r="D37" s="13">
        <f t="shared" si="5"/>
        <v>1</v>
      </c>
    </row>
    <row r="38" spans="1:4" x14ac:dyDescent="0.25">
      <c r="B38" s="14"/>
    </row>
    <row r="39" spans="1:4" ht="16.5" x14ac:dyDescent="0.25">
      <c r="A39" s="1"/>
      <c r="B39" s="1" t="s">
        <v>209</v>
      </c>
    </row>
    <row r="40" spans="1:4" ht="16.5" x14ac:dyDescent="0.25">
      <c r="A40" s="4" t="s">
        <v>165</v>
      </c>
      <c r="B40" s="13">
        <v>0.19705703185112633</v>
      </c>
    </row>
    <row r="41" spans="1:4" ht="16.5" x14ac:dyDescent="0.25">
      <c r="A41" s="4" t="s">
        <v>164</v>
      </c>
      <c r="B41" s="13">
        <v>0.1452676916831378</v>
      </c>
    </row>
    <row r="42" spans="1:4" ht="16.5" x14ac:dyDescent="0.25">
      <c r="A42" s="4" t="s">
        <v>162</v>
      </c>
      <c r="B42" s="13">
        <v>0.13054779478266418</v>
      </c>
    </row>
    <row r="43" spans="1:4" ht="16.5" x14ac:dyDescent="0.25">
      <c r="A43" s="4" t="s">
        <v>163</v>
      </c>
      <c r="B43" s="13">
        <v>8.5332480747839182E-2</v>
      </c>
    </row>
    <row r="44" spans="1:4" ht="16.5" x14ac:dyDescent="0.25">
      <c r="A44" s="4" t="s">
        <v>166</v>
      </c>
      <c r="B44" s="13">
        <v>6.9485529881271199E-2</v>
      </c>
    </row>
    <row r="45" spans="1:4" ht="16.5" x14ac:dyDescent="0.25">
      <c r="A45" s="4" t="s">
        <v>167</v>
      </c>
      <c r="B45" s="13">
        <v>5.5387267597221693E-2</v>
      </c>
    </row>
    <row r="46" spans="1:4" ht="16.5" x14ac:dyDescent="0.25">
      <c r="A46" s="4" t="s">
        <v>170</v>
      </c>
      <c r="B46" s="13">
        <v>3.7573604567845191E-2</v>
      </c>
    </row>
    <row r="47" spans="1:4" ht="16.5" x14ac:dyDescent="0.25">
      <c r="A47" s="4" t="s">
        <v>168</v>
      </c>
      <c r="B47" s="13">
        <v>2.929552313007976E-2</v>
      </c>
    </row>
    <row r="48" spans="1:4" ht="16.5" x14ac:dyDescent="0.25">
      <c r="A48" s="4" t="s">
        <v>169</v>
      </c>
      <c r="B48" s="13">
        <v>2.5744550681633321E-2</v>
      </c>
    </row>
    <row r="49" spans="1:2" ht="16.5" x14ac:dyDescent="0.25">
      <c r="A49" s="4" t="s">
        <v>211</v>
      </c>
      <c r="B49" s="13">
        <v>2.5347632886907126E-2</v>
      </c>
    </row>
    <row r="50" spans="1:2" ht="16.5" x14ac:dyDescent="0.25">
      <c r="A50" s="4" t="s">
        <v>212</v>
      </c>
      <c r="B50" s="13">
        <v>0.19896089219027421</v>
      </c>
    </row>
    <row r="72" spans="1:16" ht="16.5" x14ac:dyDescent="0.25">
      <c r="A72" s="1"/>
      <c r="B72" s="7" t="s">
        <v>100</v>
      </c>
      <c r="C72" s="1" t="s">
        <v>99</v>
      </c>
      <c r="D72" s="7" t="s">
        <v>98</v>
      </c>
      <c r="E72" s="1" t="s">
        <v>213</v>
      </c>
      <c r="F72" s="1" t="s">
        <v>96</v>
      </c>
      <c r="G72" s="1" t="s">
        <v>95</v>
      </c>
      <c r="H72" s="7" t="s">
        <v>94</v>
      </c>
      <c r="I72" s="1" t="s">
        <v>93</v>
      </c>
      <c r="J72" s="1" t="s">
        <v>92</v>
      </c>
      <c r="K72" s="1" t="s">
        <v>91</v>
      </c>
      <c r="L72" s="1" t="s">
        <v>90</v>
      </c>
      <c r="M72" s="1" t="s">
        <v>89</v>
      </c>
      <c r="N72" s="7" t="s">
        <v>88</v>
      </c>
      <c r="O72" s="1" t="s">
        <v>87</v>
      </c>
      <c r="P72" s="1" t="s">
        <v>86</v>
      </c>
    </row>
    <row r="73" spans="1:16" ht="16.5" x14ac:dyDescent="0.25">
      <c r="A73" s="4" t="s">
        <v>165</v>
      </c>
      <c r="B73" s="6">
        <v>63431558</v>
      </c>
      <c r="C73" s="5">
        <v>30365594</v>
      </c>
      <c r="D73" s="6">
        <v>93797152</v>
      </c>
      <c r="E73" s="5">
        <v>0</v>
      </c>
      <c r="F73" s="5">
        <v>3185225</v>
      </c>
      <c r="G73" s="5">
        <v>2886077</v>
      </c>
      <c r="H73" s="6">
        <v>94096300</v>
      </c>
      <c r="I73" s="5">
        <v>326259</v>
      </c>
      <c r="J73" s="5">
        <v>0</v>
      </c>
      <c r="K73" s="5">
        <v>14089890</v>
      </c>
      <c r="L73" s="5">
        <v>42191999</v>
      </c>
      <c r="M73" s="5">
        <v>0</v>
      </c>
      <c r="N73" s="6">
        <v>150704448</v>
      </c>
      <c r="O73" s="5">
        <v>1222845108</v>
      </c>
      <c r="P73" s="5">
        <v>1373549556</v>
      </c>
    </row>
    <row r="74" spans="1:16" ht="16.5" x14ac:dyDescent="0.25">
      <c r="A74" s="4" t="s">
        <v>164</v>
      </c>
      <c r="B74" s="6">
        <v>33888030</v>
      </c>
      <c r="C74" s="5">
        <v>14049840</v>
      </c>
      <c r="D74" s="6">
        <v>47937870</v>
      </c>
      <c r="E74" s="5">
        <v>0</v>
      </c>
      <c r="F74" s="5">
        <v>30987417</v>
      </c>
      <c r="G74" s="5">
        <v>31212038</v>
      </c>
      <c r="H74" s="6">
        <v>47713249</v>
      </c>
      <c r="I74" s="5">
        <v>0</v>
      </c>
      <c r="J74" s="5">
        <v>811194</v>
      </c>
      <c r="K74" s="5">
        <v>14146697</v>
      </c>
      <c r="L74" s="5">
        <v>23860740</v>
      </c>
      <c r="M74" s="5">
        <v>1121407</v>
      </c>
      <c r="N74" s="6">
        <v>85410473</v>
      </c>
      <c r="O74" s="5">
        <v>927151076</v>
      </c>
      <c r="P74" s="5">
        <v>1012561549</v>
      </c>
    </row>
    <row r="75" spans="1:16" ht="16.5" x14ac:dyDescent="0.25">
      <c r="A75" s="4" t="s">
        <v>162</v>
      </c>
      <c r="B75" s="6">
        <v>44632389</v>
      </c>
      <c r="C75" s="5">
        <v>22324288</v>
      </c>
      <c r="D75" s="6">
        <v>66956677</v>
      </c>
      <c r="E75" s="5">
        <v>0</v>
      </c>
      <c r="F75" s="5">
        <v>0</v>
      </c>
      <c r="G75" s="5">
        <v>8524497</v>
      </c>
      <c r="H75" s="6">
        <v>58432180</v>
      </c>
      <c r="I75" s="5">
        <v>0</v>
      </c>
      <c r="J75" s="5">
        <v>0</v>
      </c>
      <c r="K75" s="5">
        <v>46720886</v>
      </c>
      <c r="L75" s="5">
        <v>0</v>
      </c>
      <c r="M75" s="5">
        <v>16186336</v>
      </c>
      <c r="N75" s="6">
        <v>88966730</v>
      </c>
      <c r="O75" s="5">
        <v>820992503</v>
      </c>
      <c r="P75" s="5">
        <v>909959233</v>
      </c>
    </row>
    <row r="76" spans="1:16" ht="16.5" x14ac:dyDescent="0.25">
      <c r="A76" s="4" t="s">
        <v>163</v>
      </c>
      <c r="B76" s="6">
        <v>8140550</v>
      </c>
      <c r="C76" s="5">
        <v>5786572</v>
      </c>
      <c r="D76" s="6">
        <v>13927122</v>
      </c>
      <c r="E76" s="5">
        <v>0</v>
      </c>
      <c r="F76" s="5">
        <v>10420795</v>
      </c>
      <c r="G76" s="5">
        <v>1058899</v>
      </c>
      <c r="H76" s="6">
        <v>23289018</v>
      </c>
      <c r="I76" s="5">
        <v>10745974</v>
      </c>
      <c r="J76" s="5">
        <v>105049</v>
      </c>
      <c r="K76" s="5">
        <v>9331994</v>
      </c>
      <c r="L76" s="5">
        <v>34362039</v>
      </c>
      <c r="M76" s="5">
        <v>1964583</v>
      </c>
      <c r="N76" s="6">
        <v>54377543</v>
      </c>
      <c r="O76" s="5">
        <v>540416715</v>
      </c>
      <c r="P76" s="5">
        <v>594794258</v>
      </c>
    </row>
    <row r="77" spans="1:16" ht="16.5" x14ac:dyDescent="0.25">
      <c r="A77" s="4" t="s">
        <v>166</v>
      </c>
      <c r="B77" s="6">
        <v>22748180</v>
      </c>
      <c r="C77" s="5">
        <v>221543</v>
      </c>
      <c r="D77" s="6">
        <v>22526637</v>
      </c>
      <c r="E77" s="5">
        <v>0</v>
      </c>
      <c r="F77" s="5">
        <v>18575572</v>
      </c>
      <c r="G77" s="5">
        <v>364097</v>
      </c>
      <c r="H77" s="6">
        <v>4315162</v>
      </c>
      <c r="I77" s="5">
        <v>714129</v>
      </c>
      <c r="J77" s="5">
        <v>0</v>
      </c>
      <c r="K77" s="5">
        <v>81614121</v>
      </c>
      <c r="L77" s="5">
        <v>8719385</v>
      </c>
      <c r="M77" s="5">
        <v>1922606</v>
      </c>
      <c r="N77" s="6">
        <v>83381609</v>
      </c>
      <c r="O77" s="5">
        <v>400954412</v>
      </c>
      <c r="P77" s="5">
        <v>484336021</v>
      </c>
    </row>
    <row r="78" spans="1:16" ht="16.5" x14ac:dyDescent="0.25">
      <c r="A78" s="4" t="s">
        <v>167</v>
      </c>
      <c r="B78" s="6">
        <v>7201920</v>
      </c>
      <c r="C78" s="5">
        <v>3659148</v>
      </c>
      <c r="D78" s="6">
        <v>10861068</v>
      </c>
      <c r="E78" s="5">
        <v>0</v>
      </c>
      <c r="F78" s="5">
        <v>8482905</v>
      </c>
      <c r="G78" s="5">
        <v>1669167</v>
      </c>
      <c r="H78" s="6">
        <v>17674806</v>
      </c>
      <c r="I78" s="5">
        <v>0</v>
      </c>
      <c r="J78" s="5">
        <v>33125668</v>
      </c>
      <c r="K78" s="5">
        <v>11247205</v>
      </c>
      <c r="L78" s="5">
        <v>28357009</v>
      </c>
      <c r="M78" s="5">
        <v>34515830</v>
      </c>
      <c r="N78" s="6">
        <v>55888858</v>
      </c>
      <c r="O78" s="5">
        <v>330177836</v>
      </c>
      <c r="P78" s="5">
        <v>386066694</v>
      </c>
    </row>
    <row r="79" spans="1:16" ht="16.5" x14ac:dyDescent="0.25">
      <c r="A79" s="4" t="s">
        <v>170</v>
      </c>
      <c r="B79" s="6">
        <v>28393500</v>
      </c>
      <c r="C79" s="5">
        <v>11331760</v>
      </c>
      <c r="D79" s="6">
        <v>39725260</v>
      </c>
      <c r="E79" s="5">
        <v>0</v>
      </c>
      <c r="F79" s="5">
        <v>776357</v>
      </c>
      <c r="G79" s="5">
        <v>281582</v>
      </c>
      <c r="H79" s="6">
        <v>40220035</v>
      </c>
      <c r="I79" s="5">
        <v>707812</v>
      </c>
      <c r="J79" s="5">
        <v>906395</v>
      </c>
      <c r="K79" s="5">
        <v>0</v>
      </c>
      <c r="L79" s="5">
        <v>26295647</v>
      </c>
      <c r="M79" s="5">
        <v>0</v>
      </c>
      <c r="N79" s="6">
        <v>66714265</v>
      </c>
      <c r="O79" s="5">
        <v>195185589</v>
      </c>
      <c r="P79" s="5">
        <v>261899854</v>
      </c>
    </row>
    <row r="80" spans="1:16" ht="16.5" x14ac:dyDescent="0.25">
      <c r="A80" s="4" t="s">
        <v>168</v>
      </c>
      <c r="B80" s="6">
        <v>5044607</v>
      </c>
      <c r="C80" s="5">
        <v>0</v>
      </c>
      <c r="D80" s="6">
        <v>5044607</v>
      </c>
      <c r="E80" s="5">
        <v>0</v>
      </c>
      <c r="F80" s="5">
        <v>18428302</v>
      </c>
      <c r="G80" s="5">
        <v>6448272</v>
      </c>
      <c r="H80" s="6">
        <v>6935423</v>
      </c>
      <c r="I80" s="5">
        <v>0</v>
      </c>
      <c r="J80" s="5">
        <v>1135688</v>
      </c>
      <c r="K80" s="5">
        <v>0</v>
      </c>
      <c r="L80" s="5">
        <v>35051527</v>
      </c>
      <c r="M80" s="5">
        <v>6061739</v>
      </c>
      <c r="N80" s="6">
        <v>37060899</v>
      </c>
      <c r="O80" s="5">
        <v>167138121</v>
      </c>
      <c r="P80" s="5">
        <v>204199020</v>
      </c>
    </row>
    <row r="81" spans="1:16" ht="16.5" x14ac:dyDescent="0.25">
      <c r="A81" s="4" t="s">
        <v>169</v>
      </c>
      <c r="B81" s="6">
        <v>34467531</v>
      </c>
      <c r="C81" s="5">
        <v>3268296</v>
      </c>
      <c r="D81" s="6">
        <v>37735827</v>
      </c>
      <c r="E81" s="5">
        <v>0</v>
      </c>
      <c r="F81" s="5">
        <v>123471865</v>
      </c>
      <c r="G81" s="5">
        <v>81092010</v>
      </c>
      <c r="H81" s="6">
        <v>4644028</v>
      </c>
      <c r="I81" s="5">
        <v>0</v>
      </c>
      <c r="J81" s="5">
        <v>935850</v>
      </c>
      <c r="K81" s="5">
        <v>44594469</v>
      </c>
      <c r="L81" s="5">
        <v>11563435</v>
      </c>
      <c r="M81" s="5">
        <v>34488551</v>
      </c>
      <c r="N81" s="6">
        <v>27249231</v>
      </c>
      <c r="O81" s="5">
        <v>152198393</v>
      </c>
      <c r="P81" s="5">
        <v>179447624</v>
      </c>
    </row>
    <row r="82" spans="1:16" ht="16.5" x14ac:dyDescent="0.25">
      <c r="A82" s="4" t="s">
        <v>211</v>
      </c>
      <c r="B82" s="6">
        <v>805749</v>
      </c>
      <c r="C82" s="5">
        <v>415375</v>
      </c>
      <c r="D82" s="6">
        <v>1221124</v>
      </c>
      <c r="E82" s="5">
        <v>0</v>
      </c>
      <c r="F82" s="5">
        <v>3412980</v>
      </c>
      <c r="G82" s="5">
        <v>15211</v>
      </c>
      <c r="H82" s="6">
        <v>4618893</v>
      </c>
      <c r="I82" s="5">
        <v>0</v>
      </c>
      <c r="J82" s="5">
        <v>328347</v>
      </c>
      <c r="K82" s="5">
        <v>3638967</v>
      </c>
      <c r="L82" s="5">
        <v>13372200</v>
      </c>
      <c r="M82" s="5">
        <v>4300479</v>
      </c>
      <c r="N82" s="6">
        <v>17657928</v>
      </c>
      <c r="O82" s="5">
        <v>159023054</v>
      </c>
      <c r="P82" s="5">
        <v>176680982</v>
      </c>
    </row>
    <row r="83" spans="1:16" ht="16.5" x14ac:dyDescent="0.25">
      <c r="A83" s="4" t="s">
        <v>18</v>
      </c>
      <c r="B83" s="6">
        <v>9133748</v>
      </c>
      <c r="C83" s="5">
        <v>1759866</v>
      </c>
      <c r="D83" s="6">
        <v>10893614</v>
      </c>
      <c r="E83" s="5">
        <v>0</v>
      </c>
      <c r="F83" s="5">
        <v>0</v>
      </c>
      <c r="G83" s="5">
        <v>0</v>
      </c>
      <c r="H83" s="6">
        <v>10893614</v>
      </c>
      <c r="I83" s="5">
        <v>0</v>
      </c>
      <c r="J83" s="5">
        <v>11053259</v>
      </c>
      <c r="K83" s="5">
        <v>30110853</v>
      </c>
      <c r="L83" s="5">
        <v>0</v>
      </c>
      <c r="M83" s="5">
        <v>6133617</v>
      </c>
      <c r="N83" s="6">
        <v>24136881</v>
      </c>
      <c r="O83" s="5">
        <v>134812571</v>
      </c>
      <c r="P83" s="5">
        <v>158949452</v>
      </c>
    </row>
    <row r="84" spans="1:16" ht="16.5" x14ac:dyDescent="0.25">
      <c r="A84" s="4" t="s">
        <v>20</v>
      </c>
      <c r="B84" s="6">
        <v>3078661</v>
      </c>
      <c r="C84" s="5">
        <v>0</v>
      </c>
      <c r="D84" s="6">
        <v>3078661</v>
      </c>
      <c r="E84" s="5">
        <v>0</v>
      </c>
      <c r="F84" s="5">
        <v>4452463</v>
      </c>
      <c r="G84" s="5">
        <v>131269</v>
      </c>
      <c r="H84" s="6">
        <v>7399855</v>
      </c>
      <c r="I84" s="5">
        <v>0</v>
      </c>
      <c r="J84" s="5">
        <v>0</v>
      </c>
      <c r="K84" s="5">
        <v>4194572</v>
      </c>
      <c r="L84" s="5">
        <v>12250676</v>
      </c>
      <c r="M84" s="5">
        <v>144932</v>
      </c>
      <c r="N84" s="6">
        <v>23700171</v>
      </c>
      <c r="O84" s="5">
        <v>133872990</v>
      </c>
      <c r="P84" s="5">
        <v>157573161</v>
      </c>
    </row>
    <row r="85" spans="1:16" ht="16.5" x14ac:dyDescent="0.25">
      <c r="A85" s="4" t="s">
        <v>22</v>
      </c>
      <c r="B85" s="6">
        <v>5897932</v>
      </c>
      <c r="C85" s="5">
        <v>173659</v>
      </c>
      <c r="D85" s="6">
        <v>5724273</v>
      </c>
      <c r="E85" s="5">
        <v>0</v>
      </c>
      <c r="F85" s="5">
        <v>29076025</v>
      </c>
      <c r="G85" s="5">
        <v>22910798</v>
      </c>
      <c r="H85" s="6">
        <v>440954</v>
      </c>
      <c r="I85" s="5">
        <v>0</v>
      </c>
      <c r="J85" s="5">
        <v>0</v>
      </c>
      <c r="K85" s="5">
        <v>13176848</v>
      </c>
      <c r="L85" s="5">
        <v>2180404</v>
      </c>
      <c r="M85" s="5">
        <v>0</v>
      </c>
      <c r="N85" s="6">
        <v>15798206</v>
      </c>
      <c r="O85" s="5">
        <v>130696229</v>
      </c>
      <c r="P85" s="5">
        <v>146494435</v>
      </c>
    </row>
    <row r="86" spans="1:16" ht="16.5" x14ac:dyDescent="0.25">
      <c r="A86" s="4" t="s">
        <v>16</v>
      </c>
      <c r="B86" s="6">
        <v>3769042</v>
      </c>
      <c r="C86" s="5">
        <v>2415482</v>
      </c>
      <c r="D86" s="6">
        <v>6184524</v>
      </c>
      <c r="E86" s="5">
        <v>0</v>
      </c>
      <c r="F86" s="5">
        <v>7399305</v>
      </c>
      <c r="G86" s="5">
        <v>8021197</v>
      </c>
      <c r="H86" s="6">
        <v>5562632</v>
      </c>
      <c r="I86" s="5">
        <v>0</v>
      </c>
      <c r="J86" s="5">
        <v>0</v>
      </c>
      <c r="K86" s="5">
        <v>15972630</v>
      </c>
      <c r="L86" s="5">
        <v>1600039</v>
      </c>
      <c r="M86" s="5">
        <v>0</v>
      </c>
      <c r="N86" s="6">
        <v>23135301</v>
      </c>
      <c r="O86" s="5">
        <v>100552824</v>
      </c>
      <c r="P86" s="5">
        <v>123688125</v>
      </c>
    </row>
    <row r="87" spans="1:16" ht="16.5" x14ac:dyDescent="0.25">
      <c r="A87" s="4" t="s">
        <v>23</v>
      </c>
      <c r="B87" s="6">
        <v>2975895</v>
      </c>
      <c r="C87" s="5">
        <v>1415575</v>
      </c>
      <c r="D87" s="6">
        <v>4391470</v>
      </c>
      <c r="E87" s="5">
        <v>0</v>
      </c>
      <c r="F87" s="5">
        <v>10203860</v>
      </c>
      <c r="G87" s="5">
        <v>10028016</v>
      </c>
      <c r="H87" s="6">
        <v>4567314</v>
      </c>
      <c r="I87" s="5">
        <v>0</v>
      </c>
      <c r="J87" s="5">
        <v>0</v>
      </c>
      <c r="K87" s="5">
        <v>7930363</v>
      </c>
      <c r="L87" s="5">
        <v>1694916</v>
      </c>
      <c r="M87" s="5">
        <v>0</v>
      </c>
      <c r="N87" s="6">
        <v>14192593</v>
      </c>
      <c r="O87" s="5">
        <v>82913723</v>
      </c>
      <c r="P87" s="5">
        <v>97106316</v>
      </c>
    </row>
    <row r="88" spans="1:16" ht="16.5" x14ac:dyDescent="0.25">
      <c r="A88" s="4" t="s">
        <v>13</v>
      </c>
      <c r="B88" s="6">
        <v>1862063</v>
      </c>
      <c r="C88" s="5">
        <v>738172</v>
      </c>
      <c r="D88" s="6">
        <v>2600235</v>
      </c>
      <c r="E88" s="5">
        <v>0</v>
      </c>
      <c r="F88" s="5">
        <v>1022959</v>
      </c>
      <c r="G88" s="5">
        <v>0</v>
      </c>
      <c r="H88" s="6">
        <v>3623194</v>
      </c>
      <c r="I88" s="5">
        <v>4851293</v>
      </c>
      <c r="J88" s="5">
        <v>161898</v>
      </c>
      <c r="K88" s="5">
        <v>4732417</v>
      </c>
      <c r="L88" s="5">
        <v>9611921</v>
      </c>
      <c r="M88" s="5">
        <v>0</v>
      </c>
      <c r="N88" s="6">
        <v>13278137</v>
      </c>
      <c r="O88" s="5">
        <v>79606622</v>
      </c>
      <c r="P88" s="5">
        <v>92884759</v>
      </c>
    </row>
    <row r="89" spans="1:16" ht="16.5" x14ac:dyDescent="0.25">
      <c r="A89" s="4" t="s">
        <v>33</v>
      </c>
      <c r="B89" s="6">
        <v>1118792</v>
      </c>
      <c r="C89" s="5">
        <v>81831</v>
      </c>
      <c r="D89" s="6">
        <v>1036961</v>
      </c>
      <c r="E89" s="5">
        <v>0</v>
      </c>
      <c r="F89" s="5">
        <v>7207199</v>
      </c>
      <c r="G89" s="5">
        <v>6871653</v>
      </c>
      <c r="H89" s="6">
        <v>1372507</v>
      </c>
      <c r="I89" s="5">
        <v>0</v>
      </c>
      <c r="J89" s="5">
        <v>0</v>
      </c>
      <c r="K89" s="5">
        <v>6314316</v>
      </c>
      <c r="L89" s="5">
        <v>1907239</v>
      </c>
      <c r="M89" s="5">
        <v>0</v>
      </c>
      <c r="N89" s="6">
        <v>9594062</v>
      </c>
      <c r="O89" s="5">
        <v>69148355</v>
      </c>
      <c r="P89" s="5">
        <v>78742417</v>
      </c>
    </row>
    <row r="90" spans="1:16" ht="16.5" x14ac:dyDescent="0.25">
      <c r="A90" s="4" t="s">
        <v>5</v>
      </c>
      <c r="B90" s="6">
        <v>531854</v>
      </c>
      <c r="C90" s="5">
        <v>217463</v>
      </c>
      <c r="D90" s="6">
        <v>749317</v>
      </c>
      <c r="E90" s="5">
        <v>0</v>
      </c>
      <c r="F90" s="5">
        <v>1330389</v>
      </c>
      <c r="G90" s="5">
        <v>0</v>
      </c>
      <c r="H90" s="6">
        <v>2079706</v>
      </c>
      <c r="I90" s="5">
        <v>0</v>
      </c>
      <c r="J90" s="5">
        <v>253438</v>
      </c>
      <c r="K90" s="5">
        <v>7378136</v>
      </c>
      <c r="L90" s="5">
        <v>2449085</v>
      </c>
      <c r="M90" s="5">
        <v>0</v>
      </c>
      <c r="N90" s="6">
        <v>12160365</v>
      </c>
      <c r="O90" s="5">
        <v>54527383</v>
      </c>
      <c r="P90" s="5">
        <v>66687748</v>
      </c>
    </row>
    <row r="91" spans="1:16" ht="16.5" x14ac:dyDescent="0.25">
      <c r="A91" s="4" t="s">
        <v>1</v>
      </c>
      <c r="B91" s="6">
        <v>520199</v>
      </c>
      <c r="C91" s="5">
        <v>82594</v>
      </c>
      <c r="D91" s="6">
        <v>602793</v>
      </c>
      <c r="E91" s="5">
        <v>0</v>
      </c>
      <c r="F91" s="5">
        <v>1071407</v>
      </c>
      <c r="G91" s="5">
        <v>4218</v>
      </c>
      <c r="H91" s="6">
        <v>464396</v>
      </c>
      <c r="I91" s="5">
        <v>0</v>
      </c>
      <c r="J91" s="5">
        <v>31029</v>
      </c>
      <c r="K91" s="5">
        <v>1557879</v>
      </c>
      <c r="L91" s="5">
        <v>7407503</v>
      </c>
      <c r="M91" s="5">
        <v>723917</v>
      </c>
      <c r="N91" s="6">
        <v>8736890</v>
      </c>
      <c r="O91" s="5">
        <v>57677659</v>
      </c>
      <c r="P91" s="5">
        <v>66414549</v>
      </c>
    </row>
    <row r="92" spans="1:16" ht="16.5" x14ac:dyDescent="0.25">
      <c r="A92" s="4" t="s">
        <v>35</v>
      </c>
      <c r="B92" s="6">
        <v>3682182</v>
      </c>
      <c r="C92" s="5">
        <v>8915849</v>
      </c>
      <c r="D92" s="6">
        <v>5233667</v>
      </c>
      <c r="E92" s="5">
        <v>0</v>
      </c>
      <c r="F92" s="5">
        <v>5098967</v>
      </c>
      <c r="G92" s="5">
        <v>0</v>
      </c>
      <c r="H92" s="6">
        <v>10332634</v>
      </c>
      <c r="I92" s="5">
        <v>0</v>
      </c>
      <c r="J92" s="5">
        <v>206951</v>
      </c>
      <c r="K92" s="5">
        <v>5340158</v>
      </c>
      <c r="L92" s="5">
        <v>10184215</v>
      </c>
      <c r="M92" s="5">
        <v>3348377</v>
      </c>
      <c r="N92" s="6">
        <v>22715581</v>
      </c>
      <c r="O92" s="5">
        <v>39695023</v>
      </c>
      <c r="P92" s="5">
        <v>62410604</v>
      </c>
    </row>
    <row r="93" spans="1:16" ht="16.5" x14ac:dyDescent="0.25">
      <c r="A93" s="4" t="s">
        <v>12</v>
      </c>
      <c r="B93" s="6">
        <v>661695</v>
      </c>
      <c r="C93" s="5">
        <v>239927</v>
      </c>
      <c r="D93" s="6">
        <v>901622</v>
      </c>
      <c r="E93" s="5">
        <v>0</v>
      </c>
      <c r="F93" s="5">
        <v>997757</v>
      </c>
      <c r="G93" s="5">
        <v>0</v>
      </c>
      <c r="H93" s="6">
        <v>1899379</v>
      </c>
      <c r="I93" s="5">
        <v>0</v>
      </c>
      <c r="J93" s="5">
        <v>235759</v>
      </c>
      <c r="K93" s="5">
        <v>1860728</v>
      </c>
      <c r="L93" s="5">
        <v>7898602</v>
      </c>
      <c r="M93" s="5">
        <v>606805</v>
      </c>
      <c r="N93" s="6">
        <v>11287663</v>
      </c>
      <c r="O93" s="5">
        <v>45129120</v>
      </c>
      <c r="P93" s="5">
        <v>56416783</v>
      </c>
    </row>
    <row r="94" spans="1:16" ht="16.5" x14ac:dyDescent="0.25">
      <c r="A94" s="4" t="s">
        <v>34</v>
      </c>
      <c r="B94" s="6">
        <v>3122506</v>
      </c>
      <c r="C94" s="5">
        <v>2069004</v>
      </c>
      <c r="D94" s="6">
        <v>5191510</v>
      </c>
      <c r="E94" s="5">
        <v>799</v>
      </c>
      <c r="F94" s="5">
        <v>2483123</v>
      </c>
      <c r="G94" s="5">
        <v>211147</v>
      </c>
      <c r="H94" s="6">
        <v>2920333</v>
      </c>
      <c r="I94" s="5">
        <v>0</v>
      </c>
      <c r="J94" s="5">
        <v>0</v>
      </c>
      <c r="K94" s="5">
        <v>128008</v>
      </c>
      <c r="L94" s="5">
        <v>9749225</v>
      </c>
      <c r="M94" s="5">
        <v>1765192</v>
      </c>
      <c r="N94" s="6">
        <v>5191708</v>
      </c>
      <c r="O94" s="5">
        <v>39222933</v>
      </c>
      <c r="P94" s="5">
        <v>44414641</v>
      </c>
    </row>
    <row r="95" spans="1:16" ht="16.5" x14ac:dyDescent="0.25">
      <c r="A95" s="4" t="s">
        <v>3</v>
      </c>
      <c r="B95" s="6">
        <v>501453</v>
      </c>
      <c r="C95" s="5">
        <v>12858</v>
      </c>
      <c r="D95" s="6">
        <v>488595</v>
      </c>
      <c r="E95" s="5">
        <v>0</v>
      </c>
      <c r="F95" s="5">
        <v>1034676</v>
      </c>
      <c r="G95" s="5">
        <v>20653</v>
      </c>
      <c r="H95" s="6">
        <v>525428</v>
      </c>
      <c r="I95" s="5">
        <v>0</v>
      </c>
      <c r="J95" s="5">
        <v>4264</v>
      </c>
      <c r="K95" s="5">
        <v>1404249</v>
      </c>
      <c r="L95" s="5">
        <v>5202282</v>
      </c>
      <c r="M95" s="5">
        <v>458268</v>
      </c>
      <c r="N95" s="6">
        <v>6677955</v>
      </c>
      <c r="O95" s="5">
        <v>37029754</v>
      </c>
      <c r="P95" s="5">
        <v>43707709</v>
      </c>
    </row>
    <row r="96" spans="1:16" ht="16.5" x14ac:dyDescent="0.25">
      <c r="A96" s="4" t="s">
        <v>7</v>
      </c>
      <c r="B96" s="6">
        <v>195855</v>
      </c>
      <c r="C96" s="5">
        <v>3267</v>
      </c>
      <c r="D96" s="6">
        <v>192588</v>
      </c>
      <c r="E96" s="5">
        <v>0</v>
      </c>
      <c r="F96" s="5">
        <v>1122507</v>
      </c>
      <c r="G96" s="5">
        <v>0</v>
      </c>
      <c r="H96" s="6">
        <v>929919</v>
      </c>
      <c r="I96" s="5">
        <v>0</v>
      </c>
      <c r="J96" s="5">
        <v>16584</v>
      </c>
      <c r="K96" s="5">
        <v>1641933</v>
      </c>
      <c r="L96" s="5">
        <v>3651893</v>
      </c>
      <c r="M96" s="5">
        <v>0</v>
      </c>
      <c r="N96" s="6">
        <v>6240329</v>
      </c>
      <c r="O96" s="5">
        <v>34750629</v>
      </c>
      <c r="P96" s="5">
        <v>40990958</v>
      </c>
    </row>
    <row r="97" spans="1:16" ht="16.5" x14ac:dyDescent="0.25">
      <c r="A97" s="4" t="s">
        <v>19</v>
      </c>
      <c r="B97" s="6">
        <v>14698</v>
      </c>
      <c r="C97" s="5">
        <v>29233</v>
      </c>
      <c r="D97" s="6">
        <v>43931</v>
      </c>
      <c r="E97" s="5">
        <v>0</v>
      </c>
      <c r="F97" s="5">
        <v>833490</v>
      </c>
      <c r="G97" s="5">
        <v>15195</v>
      </c>
      <c r="H97" s="6">
        <v>862226</v>
      </c>
      <c r="I97" s="5">
        <v>0</v>
      </c>
      <c r="J97" s="5">
        <v>186207</v>
      </c>
      <c r="K97" s="5">
        <v>797551</v>
      </c>
      <c r="L97" s="5">
        <v>4518508</v>
      </c>
      <c r="M97" s="5">
        <v>2381379</v>
      </c>
      <c r="N97" s="6">
        <v>3983113</v>
      </c>
      <c r="O97" s="5">
        <v>29910712</v>
      </c>
      <c r="P97" s="5">
        <v>33893825</v>
      </c>
    </row>
    <row r="98" spans="1:16" ht="16.5" x14ac:dyDescent="0.25">
      <c r="A98" s="4" t="s">
        <v>27</v>
      </c>
      <c r="B98" s="6">
        <v>403002</v>
      </c>
      <c r="C98" s="5">
        <v>26917</v>
      </c>
      <c r="D98" s="6">
        <v>376085</v>
      </c>
      <c r="E98" s="5">
        <v>0</v>
      </c>
      <c r="F98" s="5">
        <v>2076974</v>
      </c>
      <c r="G98" s="5">
        <v>982000</v>
      </c>
      <c r="H98" s="6">
        <v>1471059</v>
      </c>
      <c r="I98" s="5">
        <v>0</v>
      </c>
      <c r="J98" s="5">
        <v>89679</v>
      </c>
      <c r="K98" s="5">
        <v>444841</v>
      </c>
      <c r="L98" s="5">
        <v>4987262</v>
      </c>
      <c r="M98" s="5">
        <v>27</v>
      </c>
      <c r="N98" s="6">
        <v>6992814</v>
      </c>
      <c r="O98" s="5">
        <v>21971562</v>
      </c>
      <c r="P98" s="5">
        <v>28964376</v>
      </c>
    </row>
    <row r="99" spans="1:16" ht="16.5" x14ac:dyDescent="0.25">
      <c r="A99" s="4" t="s">
        <v>29</v>
      </c>
      <c r="B99" s="6">
        <v>377471</v>
      </c>
      <c r="C99" s="5">
        <v>238299</v>
      </c>
      <c r="D99" s="6">
        <v>615770</v>
      </c>
      <c r="E99" s="5">
        <v>0</v>
      </c>
      <c r="F99" s="5">
        <v>342615</v>
      </c>
      <c r="G99" s="5">
        <v>0</v>
      </c>
      <c r="H99" s="6">
        <v>958385</v>
      </c>
      <c r="I99" s="5">
        <v>0</v>
      </c>
      <c r="J99" s="5">
        <v>68504</v>
      </c>
      <c r="K99" s="5">
        <v>99225</v>
      </c>
      <c r="L99" s="5">
        <v>1093440</v>
      </c>
      <c r="M99" s="5">
        <v>131127</v>
      </c>
      <c r="N99" s="6">
        <v>2088427</v>
      </c>
      <c r="O99" s="5">
        <v>22231307</v>
      </c>
      <c r="P99" s="5">
        <v>24319734</v>
      </c>
    </row>
    <row r="100" spans="1:16" ht="16.5" x14ac:dyDescent="0.25">
      <c r="A100" s="4" t="s">
        <v>17</v>
      </c>
      <c r="B100" s="6">
        <v>85580</v>
      </c>
      <c r="C100" s="5">
        <v>106658</v>
      </c>
      <c r="D100" s="6">
        <v>192238</v>
      </c>
      <c r="E100" s="5">
        <v>0</v>
      </c>
      <c r="F100" s="5">
        <v>297085</v>
      </c>
      <c r="G100" s="5">
        <v>6787</v>
      </c>
      <c r="H100" s="6">
        <v>482536</v>
      </c>
      <c r="I100" s="5">
        <v>0</v>
      </c>
      <c r="J100" s="5">
        <v>34278</v>
      </c>
      <c r="K100" s="5">
        <v>442003</v>
      </c>
      <c r="L100" s="5">
        <v>2861800</v>
      </c>
      <c r="M100" s="5">
        <v>566434</v>
      </c>
      <c r="N100" s="6">
        <v>3254183</v>
      </c>
      <c r="O100" s="5">
        <v>18480262</v>
      </c>
      <c r="P100" s="5">
        <v>21734445</v>
      </c>
    </row>
    <row r="101" spans="1:16" ht="16.5" x14ac:dyDescent="0.25">
      <c r="A101" s="4" t="s">
        <v>10</v>
      </c>
      <c r="B101" s="6">
        <v>980751</v>
      </c>
      <c r="C101" s="5">
        <v>0</v>
      </c>
      <c r="D101" s="6">
        <v>980751</v>
      </c>
      <c r="E101" s="5">
        <v>0</v>
      </c>
      <c r="F101" s="5">
        <v>54715</v>
      </c>
      <c r="G101" s="5">
        <v>717927</v>
      </c>
      <c r="H101" s="6">
        <v>1643963</v>
      </c>
      <c r="I101" s="5">
        <v>0</v>
      </c>
      <c r="J101" s="5">
        <v>220411</v>
      </c>
      <c r="K101" s="5">
        <v>2936404</v>
      </c>
      <c r="L101" s="5">
        <v>3067280</v>
      </c>
      <c r="M101" s="5">
        <v>0</v>
      </c>
      <c r="N101" s="6">
        <v>4580132</v>
      </c>
      <c r="O101" s="5">
        <v>16128914</v>
      </c>
      <c r="P101" s="5">
        <v>20709046</v>
      </c>
    </row>
    <row r="102" spans="1:16" ht="16.5" x14ac:dyDescent="0.25">
      <c r="A102" s="4" t="s">
        <v>8</v>
      </c>
      <c r="B102" s="6">
        <v>1339960</v>
      </c>
      <c r="C102" s="5">
        <v>190993</v>
      </c>
      <c r="D102" s="6">
        <v>1148967</v>
      </c>
      <c r="E102" s="5">
        <v>0</v>
      </c>
      <c r="F102" s="5">
        <v>1407269</v>
      </c>
      <c r="G102" s="5">
        <v>0</v>
      </c>
      <c r="H102" s="6">
        <v>258302</v>
      </c>
      <c r="I102" s="5">
        <v>0</v>
      </c>
      <c r="J102" s="5">
        <v>9730</v>
      </c>
      <c r="K102" s="5">
        <v>1223714</v>
      </c>
      <c r="L102" s="5">
        <v>1536542</v>
      </c>
      <c r="M102" s="5">
        <v>0</v>
      </c>
      <c r="N102" s="6">
        <v>3028288</v>
      </c>
      <c r="O102" s="5">
        <v>11559464</v>
      </c>
      <c r="P102" s="5">
        <v>14587752</v>
      </c>
    </row>
    <row r="103" spans="1:16" ht="16.5" x14ac:dyDescent="0.25">
      <c r="A103" s="4" t="s">
        <v>15</v>
      </c>
      <c r="B103" s="6">
        <v>147675</v>
      </c>
      <c r="C103" s="5">
        <v>0</v>
      </c>
      <c r="D103" s="6">
        <v>147675</v>
      </c>
      <c r="E103" s="5">
        <v>0</v>
      </c>
      <c r="F103" s="5">
        <v>0</v>
      </c>
      <c r="G103" s="5">
        <v>0</v>
      </c>
      <c r="H103" s="6">
        <v>147675</v>
      </c>
      <c r="I103" s="5">
        <v>0</v>
      </c>
      <c r="J103" s="5">
        <v>104563</v>
      </c>
      <c r="K103" s="5">
        <v>552827</v>
      </c>
      <c r="L103" s="5">
        <v>628797</v>
      </c>
      <c r="M103" s="5">
        <v>145242</v>
      </c>
      <c r="N103" s="6">
        <v>993270</v>
      </c>
      <c r="O103" s="5">
        <v>4021372</v>
      </c>
      <c r="P103" s="5">
        <v>5014642</v>
      </c>
    </row>
    <row r="104" spans="1:16" ht="16.5" x14ac:dyDescent="0.25">
      <c r="A104" s="4" t="s">
        <v>28</v>
      </c>
      <c r="B104" s="6">
        <v>7224</v>
      </c>
      <c r="C104" s="5">
        <v>20496</v>
      </c>
      <c r="D104" s="6">
        <v>27720</v>
      </c>
      <c r="E104" s="5">
        <v>0</v>
      </c>
      <c r="F104" s="5">
        <v>0</v>
      </c>
      <c r="G104" s="5">
        <v>0</v>
      </c>
      <c r="H104" s="6">
        <v>27720</v>
      </c>
      <c r="I104" s="5">
        <v>0</v>
      </c>
      <c r="J104" s="5">
        <v>40856</v>
      </c>
      <c r="K104" s="5">
        <v>172864</v>
      </c>
      <c r="L104" s="5">
        <v>204728</v>
      </c>
      <c r="M104" s="5">
        <v>22071</v>
      </c>
      <c r="N104" s="6">
        <v>424097</v>
      </c>
      <c r="O104" s="5">
        <v>296092</v>
      </c>
      <c r="P104" s="5">
        <v>720189</v>
      </c>
    </row>
    <row r="105" spans="1:16" ht="16.5" x14ac:dyDescent="0.25">
      <c r="A105" s="4" t="s">
        <v>6</v>
      </c>
      <c r="B105" s="6">
        <v>2611</v>
      </c>
      <c r="C105" s="5">
        <v>56</v>
      </c>
      <c r="D105" s="6">
        <v>2555</v>
      </c>
      <c r="E105" s="5">
        <v>0</v>
      </c>
      <c r="F105" s="5">
        <v>8440</v>
      </c>
      <c r="G105" s="5">
        <v>1551</v>
      </c>
      <c r="H105" s="6">
        <v>9444</v>
      </c>
      <c r="I105" s="5">
        <v>5722</v>
      </c>
      <c r="J105" s="5">
        <v>2336</v>
      </c>
      <c r="K105" s="5">
        <v>2385</v>
      </c>
      <c r="L105" s="5">
        <v>33559</v>
      </c>
      <c r="M105" s="5">
        <v>2849</v>
      </c>
      <c r="N105" s="6">
        <v>39153</v>
      </c>
      <c r="O105" s="5">
        <v>200695</v>
      </c>
      <c r="P105" s="5">
        <v>239848</v>
      </c>
    </row>
    <row r="106" spans="1:16" ht="16.5" x14ac:dyDescent="0.25">
      <c r="A106" s="4" t="s">
        <v>21</v>
      </c>
      <c r="B106" s="6">
        <v>1668341</v>
      </c>
      <c r="C106" s="5">
        <v>80231</v>
      </c>
      <c r="D106" s="6">
        <v>1588110</v>
      </c>
      <c r="E106" s="5">
        <v>0</v>
      </c>
      <c r="F106" s="5">
        <v>0</v>
      </c>
      <c r="G106" s="5">
        <v>0</v>
      </c>
      <c r="H106" s="6">
        <v>1588110</v>
      </c>
      <c r="I106" s="5">
        <v>65826</v>
      </c>
      <c r="J106" s="5">
        <v>2022266</v>
      </c>
      <c r="K106" s="5">
        <v>615048</v>
      </c>
      <c r="L106" s="5">
        <v>307559</v>
      </c>
      <c r="M106" s="5">
        <v>1305727</v>
      </c>
      <c r="N106" s="6">
        <v>116862</v>
      </c>
      <c r="O106" s="5">
        <v>37686</v>
      </c>
      <c r="P106" s="5">
        <v>154548</v>
      </c>
    </row>
    <row r="107" spans="1:16" ht="16.5" x14ac:dyDescent="0.25">
      <c r="A107" s="4" t="s">
        <v>4</v>
      </c>
      <c r="B107" s="6">
        <v>61548</v>
      </c>
      <c r="C107" s="5">
        <v>38479</v>
      </c>
      <c r="D107" s="6">
        <v>23069</v>
      </c>
      <c r="E107" s="5">
        <v>0</v>
      </c>
      <c r="F107" s="5">
        <v>366</v>
      </c>
      <c r="G107" s="5">
        <v>0</v>
      </c>
      <c r="H107" s="6">
        <v>23435</v>
      </c>
      <c r="I107" s="5">
        <v>0</v>
      </c>
      <c r="J107" s="5">
        <v>10651</v>
      </c>
      <c r="K107" s="5">
        <v>51751</v>
      </c>
      <c r="L107" s="5">
        <v>0</v>
      </c>
      <c r="M107" s="5">
        <v>85837</v>
      </c>
      <c r="N107" s="6">
        <v>0</v>
      </c>
      <c r="O107" s="5">
        <v>0</v>
      </c>
      <c r="P107" s="5">
        <v>0</v>
      </c>
    </row>
    <row r="116" spans="1:37" ht="16.5" x14ac:dyDescent="0.25">
      <c r="B116" s="4" t="s">
        <v>1</v>
      </c>
      <c r="C116" s="4" t="s">
        <v>2</v>
      </c>
      <c r="D116" s="4" t="s">
        <v>3</v>
      </c>
      <c r="E116" s="4"/>
      <c r="F116" s="4" t="s">
        <v>5</v>
      </c>
      <c r="G116" s="4" t="s">
        <v>6</v>
      </c>
      <c r="H116" s="4" t="s">
        <v>7</v>
      </c>
      <c r="I116" s="4" t="s">
        <v>8</v>
      </c>
      <c r="J116" s="4" t="s">
        <v>9</v>
      </c>
      <c r="K116" s="4" t="s">
        <v>10</v>
      </c>
      <c r="L116" s="4" t="s">
        <v>11</v>
      </c>
      <c r="M116" s="4" t="s">
        <v>12</v>
      </c>
      <c r="N116" s="4" t="s">
        <v>13</v>
      </c>
      <c r="O116" s="4" t="s">
        <v>14</v>
      </c>
      <c r="P116" s="4" t="s">
        <v>15</v>
      </c>
      <c r="Q116" s="4" t="s">
        <v>16</v>
      </c>
      <c r="R116" s="4" t="s">
        <v>17</v>
      </c>
      <c r="S116" s="4" t="s">
        <v>18</v>
      </c>
      <c r="T116" s="4" t="s">
        <v>19</v>
      </c>
      <c r="U116" s="4" t="s">
        <v>20</v>
      </c>
      <c r="V116" s="4" t="s">
        <v>21</v>
      </c>
      <c r="W116" s="4" t="s">
        <v>22</v>
      </c>
      <c r="X116" s="4" t="s">
        <v>23</v>
      </c>
      <c r="Y116" s="4" t="s">
        <v>24</v>
      </c>
      <c r="Z116" s="4" t="s">
        <v>25</v>
      </c>
      <c r="AA116" s="4" t="s">
        <v>26</v>
      </c>
      <c r="AB116" s="4" t="s">
        <v>27</v>
      </c>
      <c r="AC116" s="4" t="s">
        <v>28</v>
      </c>
      <c r="AD116" s="4" t="s">
        <v>29</v>
      </c>
      <c r="AE116" s="4" t="s">
        <v>30</v>
      </c>
      <c r="AF116" s="4" t="s">
        <v>31</v>
      </c>
      <c r="AG116" s="4" t="s">
        <v>32</v>
      </c>
      <c r="AH116" s="4" t="s">
        <v>33</v>
      </c>
      <c r="AI116" s="4" t="s">
        <v>34</v>
      </c>
      <c r="AJ116" s="4" t="s">
        <v>35</v>
      </c>
    </row>
    <row r="117" spans="1:37" ht="16.5" x14ac:dyDescent="0.25">
      <c r="A117" s="7" t="s">
        <v>214</v>
      </c>
      <c r="B117" s="13">
        <f>+B5/B3</f>
        <v>0.13155084437899292</v>
      </c>
      <c r="C117" s="13">
        <f>+C5/C3</f>
        <v>0.14476477476194827</v>
      </c>
      <c r="D117" s="13">
        <f>+D5/D3</f>
        <v>0.15278666287450574</v>
      </c>
      <c r="E117" s="13"/>
      <c r="F117" s="13">
        <f t="shared" ref="F117:AJ117" si="6">+F5/F3</f>
        <v>0.18234781297458119</v>
      </c>
      <c r="G117" s="13">
        <f t="shared" si="6"/>
        <v>0.16324088589439978</v>
      </c>
      <c r="H117" s="13">
        <f t="shared" si="6"/>
        <v>0.15223672010788331</v>
      </c>
      <c r="I117" s="13">
        <f t="shared" si="6"/>
        <v>0.20759113535793589</v>
      </c>
      <c r="J117" s="13">
        <f t="shared" si="6"/>
        <v>0.18149401010837368</v>
      </c>
      <c r="K117" s="13">
        <f t="shared" si="6"/>
        <v>0.22116576495121987</v>
      </c>
      <c r="L117" s="13">
        <f t="shared" si="6"/>
        <v>9.9942437494489361E-2</v>
      </c>
      <c r="M117" s="13">
        <f t="shared" si="6"/>
        <v>0.20007633189577648</v>
      </c>
      <c r="N117" s="13">
        <f t="shared" si="6"/>
        <v>0.14295280671396263</v>
      </c>
      <c r="O117" s="13">
        <f t="shared" si="6"/>
        <v>9.1422441068689672E-2</v>
      </c>
      <c r="P117" s="13">
        <f t="shared" si="6"/>
        <v>0.19807396021490667</v>
      </c>
      <c r="Q117" s="13">
        <f t="shared" si="6"/>
        <v>0.18704544999772613</v>
      </c>
      <c r="R117" s="13">
        <f t="shared" si="6"/>
        <v>0.14972468816203957</v>
      </c>
      <c r="S117" s="13">
        <f t="shared" si="6"/>
        <v>0.15185255876188866</v>
      </c>
      <c r="T117" s="13">
        <f t="shared" si="6"/>
        <v>0.11751736488873711</v>
      </c>
      <c r="U117" s="13">
        <f t="shared" si="6"/>
        <v>0.15040740979994682</v>
      </c>
      <c r="V117" s="13">
        <f t="shared" si="6"/>
        <v>0.75615342806118491</v>
      </c>
      <c r="W117" s="13">
        <f t="shared" si="6"/>
        <v>0.10784168012935098</v>
      </c>
      <c r="X117" s="13">
        <f t="shared" si="6"/>
        <v>0.14615519962676785</v>
      </c>
      <c r="Y117" s="13">
        <f t="shared" si="6"/>
        <v>0.25473196712816798</v>
      </c>
      <c r="Z117" s="13">
        <f t="shared" si="6"/>
        <v>0.17215653055877089</v>
      </c>
      <c r="AA117" s="13">
        <f t="shared" si="6"/>
        <v>9.7770017351975158E-2</v>
      </c>
      <c r="AB117" s="13">
        <f t="shared" si="6"/>
        <v>0.2414280908382076</v>
      </c>
      <c r="AC117" s="13">
        <f t="shared" si="6"/>
        <v>0.5888690329899513</v>
      </c>
      <c r="AD117" s="13">
        <f t="shared" si="6"/>
        <v>8.5873759967933866E-2</v>
      </c>
      <c r="AE117" s="13">
        <f t="shared" si="6"/>
        <v>8.4350895098032203E-2</v>
      </c>
      <c r="AF117" s="13">
        <f t="shared" si="6"/>
        <v>0.10971897398363689</v>
      </c>
      <c r="AG117" s="13">
        <f t="shared" si="6"/>
        <v>0.15185060906685507</v>
      </c>
      <c r="AH117" s="13">
        <f t="shared" si="6"/>
        <v>0.12184109106023504</v>
      </c>
      <c r="AI117" s="13">
        <f t="shared" si="6"/>
        <v>0.11689181502108731</v>
      </c>
      <c r="AJ117" s="13">
        <f t="shared" si="6"/>
        <v>0.36396989524408385</v>
      </c>
      <c r="AK117" s="15"/>
    </row>
    <row r="118" spans="1:37" ht="16.5" x14ac:dyDescent="0.25">
      <c r="A118" s="7" t="s">
        <v>215</v>
      </c>
      <c r="B118" s="13">
        <f>+B11/B3</f>
        <v>6.9923835513811894E-3</v>
      </c>
      <c r="C118" s="13">
        <f>+C11/C3</f>
        <v>4.5781742571142384E-2</v>
      </c>
      <c r="D118" s="13">
        <f>+D11/D3</f>
        <v>1.2021403363877983E-2</v>
      </c>
      <c r="E118" s="13"/>
      <c r="F118" s="13">
        <f t="shared" ref="F118:AJ118" si="7">+F11/F3</f>
        <v>3.1185728448949873E-2</v>
      </c>
      <c r="G118" s="13">
        <f t="shared" si="7"/>
        <v>3.9374937460391585E-2</v>
      </c>
      <c r="H118" s="13">
        <f t="shared" si="7"/>
        <v>2.2685954302409814E-2</v>
      </c>
      <c r="I118" s="13">
        <f t="shared" si="7"/>
        <v>1.7706772092094793E-2</v>
      </c>
      <c r="J118" s="13">
        <f t="shared" si="7"/>
        <v>3.3964036654044669E-2</v>
      </c>
      <c r="K118" s="13">
        <f t="shared" si="7"/>
        <v>-7.9383811306421359E-2</v>
      </c>
      <c r="L118" s="13">
        <f t="shared" si="7"/>
        <v>2.6142559022000456E-2</v>
      </c>
      <c r="M118" s="13">
        <f t="shared" si="7"/>
        <v>3.3666914329376067E-2</v>
      </c>
      <c r="N118" s="13">
        <f t="shared" si="7"/>
        <v>3.9007411323530486E-2</v>
      </c>
      <c r="O118" s="13">
        <f t="shared" si="7"/>
        <v>3.9154745841544422E-2</v>
      </c>
      <c r="P118" s="13">
        <f t="shared" si="7"/>
        <v>-2.9448762244642789E-2</v>
      </c>
      <c r="Q118" s="13">
        <f t="shared" si="7"/>
        <v>4.4973048140231731E-2</v>
      </c>
      <c r="R118" s="13">
        <f t="shared" si="7"/>
        <v>2.2201441076595239E-2</v>
      </c>
      <c r="S118" s="13">
        <f t="shared" si="7"/>
        <v>-6.8535083719571427E-2</v>
      </c>
      <c r="T118" s="13">
        <f t="shared" si="7"/>
        <v>2.5439029085681537E-2</v>
      </c>
      <c r="U118" s="13">
        <f t="shared" si="7"/>
        <v>4.6961392111693437E-2</v>
      </c>
      <c r="V118" s="13">
        <f t="shared" si="7"/>
        <v>-10.275836633278981</v>
      </c>
      <c r="W118" s="13">
        <f t="shared" si="7"/>
        <v>3.0100392550747746E-3</v>
      </c>
      <c r="X118" s="13">
        <f t="shared" si="7"/>
        <v>4.7034159961335573E-2</v>
      </c>
      <c r="Y118" s="13">
        <f t="shared" si="7"/>
        <v>0.15357028415907403</v>
      </c>
      <c r="Z118" s="13">
        <f t="shared" si="7"/>
        <v>-8.9094385156209561E-3</v>
      </c>
      <c r="AA118" s="13">
        <f t="shared" si="7"/>
        <v>6.4214063532668175E-2</v>
      </c>
      <c r="AB118" s="13">
        <f t="shared" si="7"/>
        <v>5.0788561783619991E-2</v>
      </c>
      <c r="AC118" s="13">
        <f t="shared" si="7"/>
        <v>3.8489896402194426E-2</v>
      </c>
      <c r="AD118" s="13">
        <f t="shared" si="7"/>
        <v>3.940770898234331E-2</v>
      </c>
      <c r="AE118" s="13">
        <f t="shared" si="7"/>
        <v>4.7121332078154984E-2</v>
      </c>
      <c r="AF118" s="13">
        <f t="shared" si="7"/>
        <v>6.8505937473434711E-2</v>
      </c>
      <c r="AG118" s="13">
        <f t="shared" si="7"/>
        <v>2.5879573640941605E-2</v>
      </c>
      <c r="AH118" s="13">
        <f t="shared" si="7"/>
        <v>1.7430338720743104E-2</v>
      </c>
      <c r="AI118" s="13">
        <f t="shared" si="7"/>
        <v>-6.5751584032841787E-2</v>
      </c>
      <c r="AJ118" s="13">
        <f t="shared" si="7"/>
        <v>0.16555894892476927</v>
      </c>
      <c r="AK118" s="15"/>
    </row>
    <row r="119" spans="1:37" ht="16.5" x14ac:dyDescent="0.25">
      <c r="A119" s="7" t="s">
        <v>216</v>
      </c>
      <c r="B119" s="13">
        <f>+AVERAGE(B17/B3)</f>
        <v>-7.8326060755151711E-3</v>
      </c>
      <c r="C119" s="13">
        <f>+AVERAGE(C17/C3)</f>
        <v>1.8654600647835216E-2</v>
      </c>
      <c r="D119" s="13">
        <f>+AVERAGE(D17/D3)</f>
        <v>-1.1472873126340252E-2</v>
      </c>
      <c r="E119" s="13"/>
      <c r="F119" s="13">
        <f t="shared" ref="F119:AJ119" si="8">+AVERAGE(F17/F3)</f>
        <v>7.9752880544114342E-3</v>
      </c>
      <c r="G119" s="13">
        <f t="shared" si="8"/>
        <v>1.0886061172075648E-2</v>
      </c>
      <c r="H119" s="13">
        <f t="shared" si="8"/>
        <v>-4.7780049444074955E-3</v>
      </c>
      <c r="I119" s="13">
        <f t="shared" si="8"/>
        <v>-9.185513984608458E-2</v>
      </c>
      <c r="J119" s="13">
        <f t="shared" si="8"/>
        <v>-2.4704364399006421E-2</v>
      </c>
      <c r="K119" s="13">
        <f t="shared" si="8"/>
        <v>-4.7358579434320633E-2</v>
      </c>
      <c r="L119" s="13">
        <f t="shared" si="8"/>
        <v>4.560473860169059E-3</v>
      </c>
      <c r="M119" s="13">
        <f t="shared" si="8"/>
        <v>1.1728690733748501E-2</v>
      </c>
      <c r="N119" s="13">
        <f t="shared" si="8"/>
        <v>2.0047024076361119E-2</v>
      </c>
      <c r="O119" s="13">
        <f t="shared" si="8"/>
        <v>1.3686329164260358E-2</v>
      </c>
      <c r="P119" s="13">
        <f t="shared" si="8"/>
        <v>-2.9448762244642789E-2</v>
      </c>
      <c r="Q119" s="13">
        <f t="shared" si="8"/>
        <v>3.0472141121065582E-2</v>
      </c>
      <c r="R119" s="13">
        <f t="shared" si="8"/>
        <v>3.9375286555511308E-3</v>
      </c>
      <c r="S119" s="13">
        <f t="shared" si="8"/>
        <v>-5.7463224220489918E-2</v>
      </c>
      <c r="T119" s="13">
        <f t="shared" si="8"/>
        <v>4.3364831204504065E-4</v>
      </c>
      <c r="U119" s="13">
        <f t="shared" si="8"/>
        <v>1.953797829822047E-2</v>
      </c>
      <c r="V119" s="13">
        <f t="shared" si="8"/>
        <v>-10.794969847555452</v>
      </c>
      <c r="W119" s="13">
        <f t="shared" si="8"/>
        <v>-4.0260450849208027E-2</v>
      </c>
      <c r="X119" s="13">
        <f t="shared" si="8"/>
        <v>3.0645740901137676E-2</v>
      </c>
      <c r="Y119" s="13">
        <f t="shared" si="8"/>
        <v>0.10841357704613307</v>
      </c>
      <c r="Z119" s="13">
        <f t="shared" si="8"/>
        <v>-4.6967764142407241E-2</v>
      </c>
      <c r="AA119" s="13">
        <f t="shared" si="8"/>
        <v>4.9048778650065086E-2</v>
      </c>
      <c r="AB119" s="13">
        <f t="shared" si="8"/>
        <v>1.3913712485986234E-2</v>
      </c>
      <c r="AC119" s="13">
        <f t="shared" si="8"/>
        <v>1.0030700274511275E-2</v>
      </c>
      <c r="AD119" s="13">
        <f t="shared" si="8"/>
        <v>1.5521181276078102E-2</v>
      </c>
      <c r="AE119" s="13">
        <f t="shared" si="8"/>
        <v>3.3467624791270835E-2</v>
      </c>
      <c r="AF119" s="13">
        <f t="shared" si="8"/>
        <v>4.6180756801176524E-2</v>
      </c>
      <c r="AG119" s="13">
        <f t="shared" si="8"/>
        <v>-0.19207571675621629</v>
      </c>
      <c r="AH119" s="13">
        <f t="shared" si="8"/>
        <v>1.420825068145927E-2</v>
      </c>
      <c r="AI119" s="13">
        <f t="shared" si="8"/>
        <v>-7.0303528964694328E-2</v>
      </c>
      <c r="AJ119" s="13">
        <f t="shared" si="8"/>
        <v>-5.8999300823943314E-2</v>
      </c>
      <c r="AK119" s="15"/>
    </row>
    <row r="120" spans="1:37" ht="16.5" x14ac:dyDescent="0.25">
      <c r="A120" s="7" t="s">
        <v>217</v>
      </c>
      <c r="B120" s="13">
        <f>+AVERAGE(B117:AJ117)</f>
        <v>0.18899403078041899</v>
      </c>
    </row>
    <row r="121" spans="1:37" ht="16.5" x14ac:dyDescent="0.25">
      <c r="A121" s="7" t="s">
        <v>218</v>
      </c>
      <c r="B121" s="13">
        <f t="shared" ref="B121:B122" si="9">+AVERAGE(B118:AJ118)</f>
        <v>-0.27410573437672892</v>
      </c>
    </row>
    <row r="122" spans="1:37" ht="16.5" x14ac:dyDescent="0.25">
      <c r="A122" s="7" t="s">
        <v>219</v>
      </c>
      <c r="B122" s="13">
        <f t="shared" si="9"/>
        <v>-0.32397470812879914</v>
      </c>
    </row>
    <row r="125" spans="1:37" ht="16.5" x14ac:dyDescent="0.25">
      <c r="B125" s="7" t="s">
        <v>220</v>
      </c>
      <c r="C125" s="13">
        <f>+AVERAGE(C128:C160)</f>
        <v>2.8977020135460652E-2</v>
      </c>
      <c r="D125" s="13">
        <f>+AVERAGE(D128:D160)</f>
        <v>-6.6718251158701478E-3</v>
      </c>
    </row>
    <row r="126" spans="1:37" ht="16.5" x14ac:dyDescent="0.25">
      <c r="B126" s="7" t="s">
        <v>214</v>
      </c>
      <c r="C126" s="7" t="s">
        <v>215</v>
      </c>
      <c r="D126" s="7" t="s">
        <v>216</v>
      </c>
    </row>
    <row r="127" spans="1:37" ht="16.5" x14ac:dyDescent="0.25">
      <c r="A127" s="4" t="s">
        <v>221</v>
      </c>
      <c r="B127" s="13">
        <v>0.75615342806118491</v>
      </c>
      <c r="C127" s="13">
        <v>-10.275836633278981</v>
      </c>
      <c r="D127" s="13">
        <v>-10.794969847555452</v>
      </c>
    </row>
    <row r="128" spans="1:37" ht="16.5" x14ac:dyDescent="0.25">
      <c r="A128" s="4" t="s">
        <v>222</v>
      </c>
      <c r="B128" s="13">
        <v>0.5888690329899513</v>
      </c>
      <c r="C128" s="13">
        <v>3.8489896402194426E-2</v>
      </c>
      <c r="D128" s="13">
        <v>1.0030700274511275E-2</v>
      </c>
    </row>
    <row r="129" spans="1:4" ht="16.5" x14ac:dyDescent="0.25">
      <c r="A129" s="4" t="s">
        <v>223</v>
      </c>
      <c r="B129" s="13">
        <v>0.36396989524408385</v>
      </c>
      <c r="C129" s="13">
        <v>0.16555894892476927</v>
      </c>
      <c r="D129" s="13">
        <v>-5.8999300823943314E-2</v>
      </c>
    </row>
    <row r="130" spans="1:4" ht="16.5" x14ac:dyDescent="0.25">
      <c r="A130" s="4" t="s">
        <v>170</v>
      </c>
      <c r="B130" s="13">
        <v>0.25473196712816798</v>
      </c>
      <c r="C130" s="13">
        <v>0.15357028415907403</v>
      </c>
      <c r="D130" s="13">
        <v>0.10841357704613307</v>
      </c>
    </row>
    <row r="131" spans="1:4" ht="16.5" x14ac:dyDescent="0.25">
      <c r="A131" s="4" t="s">
        <v>224</v>
      </c>
      <c r="B131" s="13">
        <v>0.2414280908382076</v>
      </c>
      <c r="C131" s="13">
        <v>5.0788561783619991E-2</v>
      </c>
      <c r="D131" s="13">
        <v>1.3913712485986234E-2</v>
      </c>
    </row>
    <row r="132" spans="1:4" ht="16.5" x14ac:dyDescent="0.25">
      <c r="A132" s="4" t="s">
        <v>225</v>
      </c>
      <c r="B132" s="13">
        <v>0.22116576495121987</v>
      </c>
      <c r="C132" s="13">
        <v>-7.9383811306421359E-2</v>
      </c>
      <c r="D132" s="13">
        <v>-4.7358579434320633E-2</v>
      </c>
    </row>
    <row r="133" spans="1:4" ht="16.5" x14ac:dyDescent="0.25">
      <c r="A133" s="4" t="s">
        <v>8</v>
      </c>
      <c r="B133" s="13">
        <v>0.20759113535793589</v>
      </c>
      <c r="C133" s="13">
        <v>1.7706772092094793E-2</v>
      </c>
      <c r="D133" s="13">
        <v>-9.185513984608458E-2</v>
      </c>
    </row>
    <row r="134" spans="1:4" ht="16.5" x14ac:dyDescent="0.25">
      <c r="A134" s="4" t="s">
        <v>12</v>
      </c>
      <c r="B134" s="13">
        <v>0.20007633189577648</v>
      </c>
      <c r="C134" s="13">
        <v>3.3666914329376067E-2</v>
      </c>
      <c r="D134" s="13">
        <v>1.1728690733748501E-2</v>
      </c>
    </row>
    <row r="135" spans="1:4" ht="16.5" x14ac:dyDescent="0.25">
      <c r="A135" s="4" t="s">
        <v>226</v>
      </c>
      <c r="B135" s="13">
        <v>0.19807396021490667</v>
      </c>
      <c r="C135" s="13">
        <v>-2.9448762244642789E-2</v>
      </c>
      <c r="D135" s="13">
        <v>-2.9448762244642789E-2</v>
      </c>
    </row>
    <row r="136" spans="1:4" ht="16.5" x14ac:dyDescent="0.25">
      <c r="A136" s="4" t="s">
        <v>227</v>
      </c>
      <c r="B136" s="13">
        <v>0.18704544999772613</v>
      </c>
      <c r="C136" s="13">
        <v>4.4973048140231731E-2</v>
      </c>
      <c r="D136" s="13">
        <v>3.0472141121065582E-2</v>
      </c>
    </row>
    <row r="137" spans="1:4" ht="16.5" x14ac:dyDescent="0.25">
      <c r="A137" s="4" t="s">
        <v>228</v>
      </c>
      <c r="B137" s="13">
        <v>0.18234781297458119</v>
      </c>
      <c r="C137" s="13">
        <v>3.1185728448949873E-2</v>
      </c>
      <c r="D137" s="13">
        <v>7.9752880544114342E-3</v>
      </c>
    </row>
    <row r="138" spans="1:4" ht="16.5" x14ac:dyDescent="0.25">
      <c r="A138" s="4" t="s">
        <v>168</v>
      </c>
      <c r="B138" s="13">
        <v>0.18149401010837368</v>
      </c>
      <c r="C138" s="13">
        <v>3.3964036654044669E-2</v>
      </c>
      <c r="D138" s="13">
        <v>-2.4704364399006421E-2</v>
      </c>
    </row>
    <row r="139" spans="1:4" ht="16.5" x14ac:dyDescent="0.25">
      <c r="A139" s="4" t="s">
        <v>166</v>
      </c>
      <c r="B139" s="13">
        <v>0.17215653055877089</v>
      </c>
      <c r="C139" s="13">
        <v>-8.9094385156209561E-3</v>
      </c>
      <c r="D139" s="13">
        <v>-4.6967764142407241E-2</v>
      </c>
    </row>
    <row r="140" spans="1:4" ht="16.5" x14ac:dyDescent="0.25">
      <c r="A140" s="4" t="s">
        <v>229</v>
      </c>
      <c r="B140" s="13">
        <v>0.16324088589439978</v>
      </c>
      <c r="C140" s="13">
        <v>3.9374937460391585E-2</v>
      </c>
      <c r="D140" s="13">
        <v>1.0886061172075648E-2</v>
      </c>
    </row>
    <row r="141" spans="1:4" ht="16.5" x14ac:dyDescent="0.25">
      <c r="A141" s="4" t="s">
        <v>230</v>
      </c>
      <c r="B141" s="13">
        <v>0.15278666287450574</v>
      </c>
      <c r="C141" s="13">
        <v>1.2021403363877983E-2</v>
      </c>
      <c r="D141" s="13">
        <v>-1.1472873126340252E-2</v>
      </c>
    </row>
    <row r="142" spans="1:4" ht="16.5" x14ac:dyDescent="0.25">
      <c r="A142" s="4" t="s">
        <v>231</v>
      </c>
      <c r="B142" s="13">
        <v>0.15223672010788331</v>
      </c>
      <c r="C142" s="13">
        <v>2.2685954302409814E-2</v>
      </c>
      <c r="D142" s="13">
        <v>-4.7780049444074955E-3</v>
      </c>
    </row>
    <row r="143" spans="1:4" ht="16.5" x14ac:dyDescent="0.25">
      <c r="A143" s="4" t="s">
        <v>171</v>
      </c>
      <c r="B143" s="13">
        <v>0.15185255876188866</v>
      </c>
      <c r="C143" s="13">
        <v>-6.8535083719571427E-2</v>
      </c>
      <c r="D143" s="13">
        <v>-5.7463224220489918E-2</v>
      </c>
    </row>
    <row r="144" spans="1:4" ht="16.5" x14ac:dyDescent="0.25">
      <c r="A144" s="4" t="s">
        <v>169</v>
      </c>
      <c r="B144" s="13">
        <v>0.15185060906685507</v>
      </c>
      <c r="C144" s="13">
        <v>2.5879573640941605E-2</v>
      </c>
      <c r="D144" s="13">
        <v>-0.19207571675621629</v>
      </c>
    </row>
    <row r="145" spans="1:4" ht="16.5" x14ac:dyDescent="0.25">
      <c r="A145" s="4" t="s">
        <v>232</v>
      </c>
      <c r="B145" s="13">
        <v>0.15040740979994682</v>
      </c>
      <c r="C145" s="13">
        <v>4.6961392111693437E-2</v>
      </c>
      <c r="D145" s="13">
        <v>1.953797829822047E-2</v>
      </c>
    </row>
    <row r="146" spans="1:4" ht="16.5" x14ac:dyDescent="0.25">
      <c r="A146" s="4" t="s">
        <v>233</v>
      </c>
      <c r="B146" s="13">
        <v>0.14972468816203957</v>
      </c>
      <c r="C146" s="13">
        <v>2.2201441076595239E-2</v>
      </c>
      <c r="D146" s="13">
        <v>3.9375286555511308E-3</v>
      </c>
    </row>
    <row r="147" spans="1:4" ht="16.5" x14ac:dyDescent="0.25">
      <c r="A147" s="4" t="s">
        <v>234</v>
      </c>
      <c r="B147" s="13">
        <v>0.14615519962676785</v>
      </c>
      <c r="C147" s="13">
        <v>4.7034159961335573E-2</v>
      </c>
      <c r="D147" s="13">
        <v>3.0645740901137676E-2</v>
      </c>
    </row>
    <row r="148" spans="1:4" ht="16.5" x14ac:dyDescent="0.25">
      <c r="A148" s="4" t="s">
        <v>167</v>
      </c>
      <c r="B148" s="13">
        <v>0.14476477476194827</v>
      </c>
      <c r="C148" s="13">
        <v>4.5781742571142384E-2</v>
      </c>
      <c r="D148" s="13">
        <v>1.8654600647835216E-2</v>
      </c>
    </row>
    <row r="149" spans="1:4" ht="16.5" x14ac:dyDescent="0.25">
      <c r="A149" s="4" t="s">
        <v>235</v>
      </c>
      <c r="B149" s="13">
        <v>0.14295280671396263</v>
      </c>
      <c r="C149" s="13">
        <v>3.9007411323530486E-2</v>
      </c>
      <c r="D149" s="13">
        <v>2.0047024076361119E-2</v>
      </c>
    </row>
    <row r="150" spans="1:4" ht="16.5" x14ac:dyDescent="0.25">
      <c r="A150" s="4" t="s">
        <v>236</v>
      </c>
      <c r="B150" s="13">
        <v>0.13155084437899292</v>
      </c>
      <c r="C150" s="13">
        <v>6.9923835513811894E-3</v>
      </c>
      <c r="D150" s="13">
        <v>-7.8326060755151711E-3</v>
      </c>
    </row>
    <row r="151" spans="1:4" ht="16.5" x14ac:dyDescent="0.25">
      <c r="A151" s="4" t="s">
        <v>237</v>
      </c>
      <c r="B151" s="13">
        <v>0.12184109106023504</v>
      </c>
      <c r="C151" s="13">
        <v>1.7430338720743104E-2</v>
      </c>
      <c r="D151" s="13">
        <v>1.420825068145927E-2</v>
      </c>
    </row>
    <row r="152" spans="1:4" ht="16.5" x14ac:dyDescent="0.25">
      <c r="A152" s="4" t="s">
        <v>238</v>
      </c>
      <c r="B152" s="13">
        <v>0.11751736488873711</v>
      </c>
      <c r="C152" s="13">
        <v>2.5439029085681537E-2</v>
      </c>
      <c r="D152" s="13">
        <v>4.3364831204504065E-4</v>
      </c>
    </row>
    <row r="153" spans="1:4" ht="16.5" x14ac:dyDescent="0.25">
      <c r="A153" s="4" t="s">
        <v>239</v>
      </c>
      <c r="B153" s="13">
        <v>0.11689181502108731</v>
      </c>
      <c r="C153" s="13">
        <v>-6.5751584032841787E-2</v>
      </c>
      <c r="D153" s="13">
        <v>-7.0303528964694328E-2</v>
      </c>
    </row>
    <row r="154" spans="1:4" ht="16.5" x14ac:dyDescent="0.25">
      <c r="A154" s="4" t="s">
        <v>165</v>
      </c>
      <c r="B154" s="13">
        <v>0.10971897398363689</v>
      </c>
      <c r="C154" s="13">
        <v>6.8505937473434711E-2</v>
      </c>
      <c r="D154" s="13">
        <v>4.6180756801176524E-2</v>
      </c>
    </row>
    <row r="155" spans="1:4" ht="16.5" x14ac:dyDescent="0.25">
      <c r="A155" s="4" t="s">
        <v>240</v>
      </c>
      <c r="B155" s="13">
        <v>0.10784168012935098</v>
      </c>
      <c r="C155" s="13">
        <v>3.0100392550747746E-3</v>
      </c>
      <c r="D155" s="13">
        <v>-4.0260450849208027E-2</v>
      </c>
    </row>
    <row r="156" spans="1:4" ht="16.5" x14ac:dyDescent="0.25">
      <c r="A156" s="4" t="s">
        <v>211</v>
      </c>
      <c r="B156" s="13">
        <v>9.9942437494489361E-2</v>
      </c>
      <c r="C156" s="13">
        <v>2.6142559022000456E-2</v>
      </c>
      <c r="D156" s="13">
        <v>4.560473860169059E-3</v>
      </c>
    </row>
    <row r="157" spans="1:4" ht="16.5" x14ac:dyDescent="0.25">
      <c r="A157" s="4" t="s">
        <v>162</v>
      </c>
      <c r="B157" s="13">
        <v>9.7770017351975158E-2</v>
      </c>
      <c r="C157" s="13">
        <v>6.4214063532668175E-2</v>
      </c>
      <c r="D157" s="13">
        <v>4.9048778650065086E-2</v>
      </c>
    </row>
    <row r="158" spans="1:4" ht="16.5" x14ac:dyDescent="0.25">
      <c r="A158" s="4" t="s">
        <v>163</v>
      </c>
      <c r="B158" s="13">
        <v>9.1422441068689672E-2</v>
      </c>
      <c r="C158" s="13">
        <v>3.9154745841544422E-2</v>
      </c>
      <c r="D158" s="13">
        <v>1.3686329164260358E-2</v>
      </c>
    </row>
    <row r="159" spans="1:4" ht="16.5" x14ac:dyDescent="0.25">
      <c r="A159" s="4" t="s">
        <v>241</v>
      </c>
      <c r="B159" s="13">
        <v>8.5873759967933866E-2</v>
      </c>
      <c r="C159" s="13">
        <v>3.940770898234331E-2</v>
      </c>
      <c r="D159" s="13">
        <v>1.5521181276078102E-2</v>
      </c>
    </row>
    <row r="160" spans="1:4" ht="16.5" x14ac:dyDescent="0.25">
      <c r="A160" s="4" t="s">
        <v>164</v>
      </c>
      <c r="B160" s="13">
        <v>8.4350895098032203E-2</v>
      </c>
      <c r="C160" s="13">
        <v>4.7121332078154984E-2</v>
      </c>
      <c r="D160" s="13">
        <v>3.3467624791270835E-2</v>
      </c>
    </row>
    <row r="163" spans="1:2" ht="16.5" x14ac:dyDescent="0.25">
      <c r="A163" s="1"/>
      <c r="B163" s="4" t="s">
        <v>221</v>
      </c>
    </row>
    <row r="164" spans="1:2" ht="16.5" x14ac:dyDescent="0.25">
      <c r="A164" s="1"/>
      <c r="B164" s="4" t="s">
        <v>36</v>
      </c>
    </row>
    <row r="165" spans="1:2" ht="16.5" x14ac:dyDescent="0.25">
      <c r="A165" s="1" t="s">
        <v>204</v>
      </c>
      <c r="B165" s="5">
        <v>154548</v>
      </c>
    </row>
    <row r="166" spans="1:2" ht="16.5" x14ac:dyDescent="0.25">
      <c r="A166" s="1" t="s">
        <v>87</v>
      </c>
      <c r="B166" s="5">
        <v>37686</v>
      </c>
    </row>
    <row r="167" spans="1:2" ht="16.5" x14ac:dyDescent="0.25">
      <c r="A167" s="7" t="s">
        <v>88</v>
      </c>
      <c r="B167" s="6">
        <f>+B165-B166</f>
        <v>116862</v>
      </c>
    </row>
    <row r="168" spans="1:2" ht="16.5" x14ac:dyDescent="0.25">
      <c r="A168" s="1" t="s">
        <v>89</v>
      </c>
      <c r="B168" s="5">
        <v>1305727</v>
      </c>
    </row>
    <row r="169" spans="1:2" ht="16.5" x14ac:dyDescent="0.25">
      <c r="A169" s="1" t="s">
        <v>90</v>
      </c>
      <c r="B169" s="5">
        <v>307559</v>
      </c>
    </row>
    <row r="170" spans="1:2" ht="16.5" x14ac:dyDescent="0.25">
      <c r="A170" s="1" t="s">
        <v>91</v>
      </c>
      <c r="B170" s="5">
        <v>615048</v>
      </c>
    </row>
    <row r="171" spans="1:2" ht="16.5" x14ac:dyDescent="0.25">
      <c r="A171" s="1" t="s">
        <v>92</v>
      </c>
      <c r="B171" s="5">
        <v>2022266</v>
      </c>
    </row>
    <row r="172" spans="1:2" ht="16.5" x14ac:dyDescent="0.25">
      <c r="A172" s="1" t="s">
        <v>93</v>
      </c>
      <c r="B172" s="5">
        <v>-65826</v>
      </c>
    </row>
    <row r="173" spans="1:2" ht="16.5" x14ac:dyDescent="0.25">
      <c r="A173" s="7" t="s">
        <v>94</v>
      </c>
      <c r="B173" s="6">
        <f>+B167+B168-B169-B170-B171+B172</f>
        <v>-1588110</v>
      </c>
    </row>
    <row r="174" spans="1:2" ht="16.5" x14ac:dyDescent="0.25">
      <c r="A174" s="1" t="s">
        <v>95</v>
      </c>
      <c r="B174" s="5">
        <v>0</v>
      </c>
    </row>
    <row r="175" spans="1:2" ht="16.5" x14ac:dyDescent="0.25">
      <c r="A175" s="1" t="s">
        <v>96</v>
      </c>
      <c r="B175" s="5">
        <v>0</v>
      </c>
    </row>
    <row r="176" spans="1:2" ht="16.5" x14ac:dyDescent="0.25">
      <c r="A176" s="1" t="s">
        <v>97</v>
      </c>
      <c r="B176" s="5">
        <v>0</v>
      </c>
    </row>
    <row r="177" spans="1:36" ht="16.5" x14ac:dyDescent="0.25">
      <c r="A177" s="7" t="s">
        <v>98</v>
      </c>
      <c r="B177" s="6">
        <f t="shared" ref="B177" si="10">+B173+B174-B175+B176</f>
        <v>-1588110</v>
      </c>
    </row>
    <row r="178" spans="1:36" ht="16.5" x14ac:dyDescent="0.25">
      <c r="A178" s="1" t="s">
        <v>99</v>
      </c>
      <c r="B178" s="5">
        <v>80231</v>
      </c>
    </row>
    <row r="179" spans="1:36" ht="16.5" x14ac:dyDescent="0.25">
      <c r="A179" s="7" t="s">
        <v>100</v>
      </c>
      <c r="B179" s="6">
        <f>+B177-B178</f>
        <v>-1668341</v>
      </c>
    </row>
    <row r="182" spans="1:36" ht="16.5" x14ac:dyDescent="0.25">
      <c r="B182" s="4" t="s">
        <v>1</v>
      </c>
      <c r="C182" s="4" t="s">
        <v>2</v>
      </c>
      <c r="D182" s="4" t="s">
        <v>3</v>
      </c>
      <c r="E182" s="4" t="s">
        <v>4</v>
      </c>
      <c r="F182" s="4" t="s">
        <v>5</v>
      </c>
      <c r="G182" s="4" t="s">
        <v>6</v>
      </c>
      <c r="H182" s="4" t="s">
        <v>7</v>
      </c>
      <c r="I182" s="4" t="s">
        <v>8</v>
      </c>
      <c r="J182" s="4" t="s">
        <v>9</v>
      </c>
      <c r="K182" s="4" t="s">
        <v>10</v>
      </c>
      <c r="L182" s="4" t="s">
        <v>11</v>
      </c>
      <c r="M182" s="4" t="s">
        <v>12</v>
      </c>
      <c r="N182" s="4" t="s">
        <v>13</v>
      </c>
      <c r="O182" s="4" t="s">
        <v>14</v>
      </c>
      <c r="P182" s="4" t="s">
        <v>15</v>
      </c>
      <c r="Q182" s="4" t="s">
        <v>16</v>
      </c>
      <c r="R182" s="4" t="s">
        <v>17</v>
      </c>
      <c r="S182" s="4" t="s">
        <v>18</v>
      </c>
      <c r="T182" s="4" t="s">
        <v>19</v>
      </c>
      <c r="U182" s="4" t="s">
        <v>20</v>
      </c>
      <c r="V182" s="4" t="s">
        <v>21</v>
      </c>
      <c r="W182" s="4" t="s">
        <v>22</v>
      </c>
      <c r="X182" s="4" t="s">
        <v>23</v>
      </c>
      <c r="Y182" s="4" t="s">
        <v>24</v>
      </c>
      <c r="Z182" s="4" t="s">
        <v>25</v>
      </c>
      <c r="AA182" s="4" t="s">
        <v>26</v>
      </c>
      <c r="AB182" s="4" t="s">
        <v>27</v>
      </c>
      <c r="AC182" s="4" t="s">
        <v>28</v>
      </c>
      <c r="AD182" s="4" t="s">
        <v>29</v>
      </c>
      <c r="AE182" s="4" t="s">
        <v>30</v>
      </c>
      <c r="AF182" s="4" t="s">
        <v>31</v>
      </c>
      <c r="AG182" s="4" t="s">
        <v>32</v>
      </c>
      <c r="AH182" s="4" t="s">
        <v>33</v>
      </c>
      <c r="AI182" s="4" t="s">
        <v>34</v>
      </c>
      <c r="AJ182" s="4" t="s">
        <v>35</v>
      </c>
    </row>
    <row r="183" spans="1:36" ht="16.5" x14ac:dyDescent="0.25">
      <c r="A183" s="1" t="s">
        <v>104</v>
      </c>
      <c r="B183" s="5">
        <v>117173</v>
      </c>
      <c r="C183" s="5">
        <v>3948773</v>
      </c>
      <c r="D183" s="5">
        <v>409290</v>
      </c>
      <c r="E183" s="5"/>
      <c r="F183" s="5">
        <v>420724</v>
      </c>
      <c r="G183" s="5">
        <v>6094</v>
      </c>
      <c r="H183" s="5">
        <v>121911</v>
      </c>
      <c r="I183" s="5">
        <v>341722</v>
      </c>
      <c r="J183" s="5">
        <v>6443945</v>
      </c>
      <c r="K183" s="5">
        <v>171754</v>
      </c>
      <c r="L183" s="5">
        <v>1190582</v>
      </c>
      <c r="M183" s="5">
        <v>179682</v>
      </c>
      <c r="N183" s="5">
        <v>395826</v>
      </c>
      <c r="O183" s="5">
        <v>4130066</v>
      </c>
      <c r="P183" s="5">
        <v>38780</v>
      </c>
      <c r="Q183" s="5">
        <v>75425</v>
      </c>
      <c r="R183" s="5">
        <v>156277</v>
      </c>
      <c r="S183" s="5">
        <v>3608086</v>
      </c>
      <c r="T183" s="5">
        <v>405170</v>
      </c>
      <c r="U183" s="5">
        <v>445209</v>
      </c>
      <c r="V183" s="5">
        <v>24119</v>
      </c>
      <c r="W183" s="5">
        <v>1890567</v>
      </c>
      <c r="X183" s="5">
        <v>1542261</v>
      </c>
      <c r="Y183" s="5">
        <v>3797617</v>
      </c>
      <c r="Z183" s="5">
        <v>20835584</v>
      </c>
      <c r="AA183" s="5">
        <v>767344</v>
      </c>
      <c r="AB183" s="5">
        <v>778005</v>
      </c>
      <c r="AC183" s="5">
        <v>4976</v>
      </c>
      <c r="AD183" s="5">
        <v>93371</v>
      </c>
      <c r="AE183" s="5">
        <v>2254788</v>
      </c>
      <c r="AF183" s="5">
        <v>2982923</v>
      </c>
      <c r="AG183" s="5">
        <v>11247517</v>
      </c>
      <c r="AH183" s="5">
        <v>404061</v>
      </c>
      <c r="AI183" s="5">
        <v>409704</v>
      </c>
      <c r="AJ183" s="5">
        <v>358307</v>
      </c>
    </row>
    <row r="184" spans="1:36" ht="16.5" x14ac:dyDescent="0.25">
      <c r="A184" s="7" t="s">
        <v>242</v>
      </c>
      <c r="B184" s="5">
        <f>+B11+B183</f>
        <v>581569</v>
      </c>
      <c r="C184" s="5">
        <f t="shared" ref="C184:AJ184" si="11">+C11+C183</f>
        <v>21623579</v>
      </c>
      <c r="D184" s="5">
        <f t="shared" si="11"/>
        <v>934718</v>
      </c>
      <c r="E184" s="5"/>
      <c r="F184" s="5">
        <f t="shared" si="11"/>
        <v>2500430</v>
      </c>
      <c r="G184" s="5">
        <f t="shared" si="11"/>
        <v>15538</v>
      </c>
      <c r="H184" s="5">
        <f t="shared" si="11"/>
        <v>1051830</v>
      </c>
      <c r="I184" s="5">
        <f t="shared" si="11"/>
        <v>600024</v>
      </c>
      <c r="J184" s="5">
        <f t="shared" si="11"/>
        <v>13379368</v>
      </c>
      <c r="K184" s="5">
        <f t="shared" si="11"/>
        <v>-1472209</v>
      </c>
      <c r="L184" s="5">
        <f t="shared" si="11"/>
        <v>5809475</v>
      </c>
      <c r="M184" s="5">
        <f t="shared" si="11"/>
        <v>2079061</v>
      </c>
      <c r="N184" s="5">
        <f t="shared" si="11"/>
        <v>4019020</v>
      </c>
      <c r="O184" s="5">
        <f t="shared" si="11"/>
        <v>27419084</v>
      </c>
      <c r="P184" s="5">
        <f t="shared" si="11"/>
        <v>-108895</v>
      </c>
      <c r="Q184" s="5">
        <f t="shared" si="11"/>
        <v>5638057</v>
      </c>
      <c r="R184" s="5">
        <f t="shared" si="11"/>
        <v>638813</v>
      </c>
      <c r="S184" s="5">
        <f t="shared" si="11"/>
        <v>-7285528</v>
      </c>
      <c r="T184" s="5">
        <f t="shared" si="11"/>
        <v>1267396</v>
      </c>
      <c r="U184" s="5">
        <f t="shared" si="11"/>
        <v>7845064</v>
      </c>
      <c r="V184" s="5">
        <f t="shared" si="11"/>
        <v>-1563991</v>
      </c>
      <c r="W184" s="5">
        <f t="shared" si="11"/>
        <v>2331521</v>
      </c>
      <c r="X184" s="5">
        <f t="shared" si="11"/>
        <v>6109575</v>
      </c>
      <c r="Y184" s="5">
        <f t="shared" si="11"/>
        <v>44017652</v>
      </c>
      <c r="Z184" s="5">
        <f t="shared" si="11"/>
        <v>16520422</v>
      </c>
      <c r="AA184" s="5">
        <f t="shared" si="11"/>
        <v>59199524</v>
      </c>
      <c r="AB184" s="5">
        <f t="shared" si="11"/>
        <v>2249064</v>
      </c>
      <c r="AC184" s="5">
        <f t="shared" si="11"/>
        <v>32696</v>
      </c>
      <c r="AD184" s="5">
        <f t="shared" si="11"/>
        <v>1051756</v>
      </c>
      <c r="AE184" s="5">
        <f t="shared" si="11"/>
        <v>49968037</v>
      </c>
      <c r="AF184" s="5">
        <f t="shared" si="11"/>
        <v>97079223</v>
      </c>
      <c r="AG184" s="5">
        <f t="shared" si="11"/>
        <v>15891545</v>
      </c>
      <c r="AH184" s="5">
        <f t="shared" si="11"/>
        <v>1776568</v>
      </c>
      <c r="AI184" s="5">
        <f t="shared" si="11"/>
        <v>-2510629</v>
      </c>
      <c r="AJ184" s="5">
        <f t="shared" si="11"/>
        <v>10690941</v>
      </c>
    </row>
    <row r="185" spans="1:36" ht="16.5" x14ac:dyDescent="0.25">
      <c r="A185" s="7" t="s">
        <v>243</v>
      </c>
      <c r="B185" s="13">
        <f>+B184/B3</f>
        <v>8.7566505947364037E-3</v>
      </c>
      <c r="C185" s="13">
        <f t="shared" ref="C185:AJ185" si="12">+C184/C3</f>
        <v>5.6009957181128917E-2</v>
      </c>
      <c r="D185" s="13">
        <f t="shared" si="12"/>
        <v>2.1385655331419909E-2</v>
      </c>
      <c r="E185" s="13"/>
      <c r="F185" s="13">
        <f t="shared" si="12"/>
        <v>3.7494593459656188E-2</v>
      </c>
      <c r="G185" s="13">
        <f t="shared" si="12"/>
        <v>6.4782695707281276E-2</v>
      </c>
      <c r="H185" s="13">
        <f t="shared" si="12"/>
        <v>2.5660049223538518E-2</v>
      </c>
      <c r="I185" s="13">
        <f t="shared" si="12"/>
        <v>4.1132040084037626E-2</v>
      </c>
      <c r="J185" s="13">
        <f t="shared" si="12"/>
        <v>6.5521215527870796E-2</v>
      </c>
      <c r="K185" s="13">
        <f t="shared" si="12"/>
        <v>-7.1090140994423401E-2</v>
      </c>
      <c r="L185" s="13">
        <f t="shared" si="12"/>
        <v>3.288115638841084E-2</v>
      </c>
      <c r="M185" s="13">
        <f t="shared" si="12"/>
        <v>3.6851817658585743E-2</v>
      </c>
      <c r="N185" s="13">
        <f t="shared" si="12"/>
        <v>4.326888547990957E-2</v>
      </c>
      <c r="O185" s="13">
        <f t="shared" si="12"/>
        <v>4.6098434258926554E-2</v>
      </c>
      <c r="P185" s="13">
        <f t="shared" si="12"/>
        <v>-2.1715408597463189E-2</v>
      </c>
      <c r="Q185" s="13">
        <f t="shared" si="12"/>
        <v>4.5582847989651391E-2</v>
      </c>
      <c r="R185" s="13">
        <f t="shared" si="12"/>
        <v>2.939173280017042E-2</v>
      </c>
      <c r="S185" s="13">
        <f t="shared" si="12"/>
        <v>-4.5835502471565613E-2</v>
      </c>
      <c r="T185" s="13">
        <f t="shared" si="12"/>
        <v>3.7393123968746521E-2</v>
      </c>
      <c r="U185" s="13">
        <f t="shared" si="12"/>
        <v>4.9786803477274912E-2</v>
      </c>
      <c r="V185" s="13">
        <f t="shared" si="12"/>
        <v>-10.119775086057405</v>
      </c>
      <c r="W185" s="13">
        <f t="shared" si="12"/>
        <v>1.5915423681452472E-2</v>
      </c>
      <c r="X185" s="13">
        <f t="shared" si="12"/>
        <v>6.2916350363863047E-2</v>
      </c>
      <c r="Y185" s="13">
        <f t="shared" si="12"/>
        <v>0.16807054806529217</v>
      </c>
      <c r="Z185" s="13">
        <f t="shared" si="12"/>
        <v>3.4109422557278682E-2</v>
      </c>
      <c r="AA185" s="13">
        <f t="shared" si="12"/>
        <v>6.5057336475204494E-2</v>
      </c>
      <c r="AB185" s="13">
        <f t="shared" si="12"/>
        <v>7.7649316525928269E-2</v>
      </c>
      <c r="AC185" s="13">
        <f t="shared" si="12"/>
        <v>4.5399193822732643E-2</v>
      </c>
      <c r="AD185" s="13">
        <f t="shared" si="12"/>
        <v>4.324701906690262E-2</v>
      </c>
      <c r="AE185" s="13">
        <f t="shared" si="12"/>
        <v>4.9348147823061371E-2</v>
      </c>
      <c r="AF185" s="13">
        <f t="shared" si="12"/>
        <v>7.0677626865324403E-2</v>
      </c>
      <c r="AG185" s="13">
        <f t="shared" si="12"/>
        <v>8.8558124347191139E-2</v>
      </c>
      <c r="AH185" s="13">
        <f t="shared" si="12"/>
        <v>2.2561766169814167E-2</v>
      </c>
      <c r="AI185" s="13">
        <f t="shared" si="12"/>
        <v>-5.6527058273419341E-2</v>
      </c>
      <c r="AJ185" s="13">
        <f t="shared" si="12"/>
        <v>0.17130007266072925</v>
      </c>
    </row>
    <row r="187" spans="1:36" ht="16.5" x14ac:dyDescent="0.25">
      <c r="B187" s="7" t="s">
        <v>244</v>
      </c>
      <c r="C187" s="13">
        <f>+AVERAGE(C189:C221)</f>
        <v>4.126181506724997E-2</v>
      </c>
    </row>
    <row r="188" spans="1:36" ht="16.5" x14ac:dyDescent="0.25">
      <c r="B188" s="16" t="s">
        <v>242</v>
      </c>
      <c r="C188" s="16" t="s">
        <v>243</v>
      </c>
    </row>
    <row r="189" spans="1:36" ht="16.5" x14ac:dyDescent="0.25">
      <c r="A189" s="4" t="s">
        <v>165</v>
      </c>
      <c r="B189" s="5">
        <v>97079223</v>
      </c>
      <c r="C189" s="13">
        <v>7.0677626865324403E-2</v>
      </c>
    </row>
    <row r="190" spans="1:36" ht="16.5" x14ac:dyDescent="0.25">
      <c r="A190" s="4" t="s">
        <v>162</v>
      </c>
      <c r="B190" s="5">
        <v>59199524</v>
      </c>
      <c r="C190" s="13">
        <v>6.5057336475204494E-2</v>
      </c>
    </row>
    <row r="191" spans="1:36" ht="16.5" x14ac:dyDescent="0.25">
      <c r="A191" s="4" t="s">
        <v>164</v>
      </c>
      <c r="B191" s="5">
        <v>49968037</v>
      </c>
      <c r="C191" s="13">
        <v>4.9348147823061371E-2</v>
      </c>
    </row>
    <row r="192" spans="1:36" ht="16.5" x14ac:dyDescent="0.25">
      <c r="A192" s="4" t="s">
        <v>170</v>
      </c>
      <c r="B192" s="5">
        <v>44017652</v>
      </c>
      <c r="C192" s="13">
        <v>0.16807054806529217</v>
      </c>
    </row>
    <row r="193" spans="1:3" ht="16.5" x14ac:dyDescent="0.25">
      <c r="A193" s="4" t="s">
        <v>163</v>
      </c>
      <c r="B193" s="5">
        <v>27419084</v>
      </c>
      <c r="C193" s="13">
        <v>4.6098434258926554E-2</v>
      </c>
    </row>
    <row r="194" spans="1:3" ht="16.5" x14ac:dyDescent="0.25">
      <c r="A194" s="4" t="s">
        <v>167</v>
      </c>
      <c r="B194" s="5">
        <v>21623579</v>
      </c>
      <c r="C194" s="13">
        <v>5.6009957181128917E-2</v>
      </c>
    </row>
    <row r="195" spans="1:3" ht="16.5" x14ac:dyDescent="0.25">
      <c r="A195" s="4" t="s">
        <v>166</v>
      </c>
      <c r="B195" s="5">
        <v>16520422</v>
      </c>
      <c r="C195" s="13">
        <v>3.4109422557278682E-2</v>
      </c>
    </row>
    <row r="196" spans="1:3" ht="16.5" x14ac:dyDescent="0.25">
      <c r="A196" s="4" t="s">
        <v>169</v>
      </c>
      <c r="B196" s="5">
        <v>15891545</v>
      </c>
      <c r="C196" s="13">
        <v>8.8558124347191139E-2</v>
      </c>
    </row>
    <row r="197" spans="1:3" ht="16.5" x14ac:dyDescent="0.25">
      <c r="A197" s="4" t="s">
        <v>168</v>
      </c>
      <c r="B197" s="5">
        <v>13379368</v>
      </c>
      <c r="C197" s="13">
        <v>6.5521215527870796E-2</v>
      </c>
    </row>
    <row r="198" spans="1:3" ht="16.5" x14ac:dyDescent="0.25">
      <c r="A198" s="4" t="s">
        <v>223</v>
      </c>
      <c r="B198" s="5">
        <v>10690941</v>
      </c>
      <c r="C198" s="13">
        <v>0.17130007266072925</v>
      </c>
    </row>
    <row r="199" spans="1:3" ht="16.5" x14ac:dyDescent="0.25">
      <c r="A199" s="4" t="s">
        <v>232</v>
      </c>
      <c r="B199" s="5">
        <v>7845064</v>
      </c>
      <c r="C199" s="13">
        <v>4.9786803477274912E-2</v>
      </c>
    </row>
    <row r="200" spans="1:3" ht="16.5" x14ac:dyDescent="0.25">
      <c r="A200" s="4" t="s">
        <v>234</v>
      </c>
      <c r="B200" s="5">
        <v>6109575</v>
      </c>
      <c r="C200" s="13">
        <v>6.2916350363863047E-2</v>
      </c>
    </row>
    <row r="201" spans="1:3" ht="16.5" x14ac:dyDescent="0.25">
      <c r="A201" s="4" t="s">
        <v>211</v>
      </c>
      <c r="B201" s="5">
        <v>5809475</v>
      </c>
      <c r="C201" s="13">
        <v>3.288115638841084E-2</v>
      </c>
    </row>
    <row r="202" spans="1:3" ht="16.5" x14ac:dyDescent="0.25">
      <c r="A202" s="4" t="s">
        <v>227</v>
      </c>
      <c r="B202" s="5">
        <v>5638057</v>
      </c>
      <c r="C202" s="13">
        <v>4.5582847989651391E-2</v>
      </c>
    </row>
    <row r="203" spans="1:3" ht="16.5" x14ac:dyDescent="0.25">
      <c r="A203" s="4" t="s">
        <v>235</v>
      </c>
      <c r="B203" s="5">
        <v>4019020</v>
      </c>
      <c r="C203" s="13">
        <v>4.326888547990957E-2</v>
      </c>
    </row>
    <row r="204" spans="1:3" ht="16.5" x14ac:dyDescent="0.25">
      <c r="A204" s="4" t="s">
        <v>228</v>
      </c>
      <c r="B204" s="5">
        <v>2500430</v>
      </c>
      <c r="C204" s="13">
        <v>3.7494593459656188E-2</v>
      </c>
    </row>
    <row r="205" spans="1:3" ht="16.5" x14ac:dyDescent="0.25">
      <c r="A205" s="4" t="s">
        <v>240</v>
      </c>
      <c r="B205" s="5">
        <v>2331521</v>
      </c>
      <c r="C205" s="13">
        <v>1.5915423681452472E-2</v>
      </c>
    </row>
    <row r="206" spans="1:3" ht="16.5" x14ac:dyDescent="0.25">
      <c r="A206" s="4" t="s">
        <v>224</v>
      </c>
      <c r="B206" s="5">
        <v>2249064</v>
      </c>
      <c r="C206" s="13">
        <v>7.7649316525928269E-2</v>
      </c>
    </row>
    <row r="207" spans="1:3" ht="16.5" x14ac:dyDescent="0.25">
      <c r="A207" s="4" t="s">
        <v>245</v>
      </c>
      <c r="B207" s="5">
        <v>2079061</v>
      </c>
      <c r="C207" s="13">
        <v>3.6851817658585743E-2</v>
      </c>
    </row>
    <row r="208" spans="1:3" ht="16.5" x14ac:dyDescent="0.25">
      <c r="A208" s="4" t="s">
        <v>237</v>
      </c>
      <c r="B208" s="5">
        <v>1776568</v>
      </c>
      <c r="C208" s="13">
        <v>2.2561766169814167E-2</v>
      </c>
    </row>
    <row r="209" spans="1:3" ht="16.5" x14ac:dyDescent="0.25">
      <c r="A209" s="4" t="s">
        <v>238</v>
      </c>
      <c r="B209" s="5">
        <v>1267396</v>
      </c>
      <c r="C209" s="13">
        <v>3.7393123968746521E-2</v>
      </c>
    </row>
    <row r="210" spans="1:3" ht="16.5" x14ac:dyDescent="0.25">
      <c r="A210" s="4" t="s">
        <v>231</v>
      </c>
      <c r="B210" s="5">
        <v>1051830</v>
      </c>
      <c r="C210" s="13">
        <v>2.5660049223538518E-2</v>
      </c>
    </row>
    <row r="211" spans="1:3" ht="16.5" x14ac:dyDescent="0.25">
      <c r="A211" s="4" t="s">
        <v>241</v>
      </c>
      <c r="B211" s="5">
        <v>1051756</v>
      </c>
      <c r="C211" s="13">
        <v>4.324701906690262E-2</v>
      </c>
    </row>
    <row r="212" spans="1:3" ht="16.5" x14ac:dyDescent="0.25">
      <c r="A212" s="4" t="s">
        <v>230</v>
      </c>
      <c r="B212" s="5">
        <v>934718</v>
      </c>
      <c r="C212" s="13">
        <v>2.1385655331419909E-2</v>
      </c>
    </row>
    <row r="213" spans="1:3" ht="16.5" x14ac:dyDescent="0.25">
      <c r="A213" s="4" t="s">
        <v>233</v>
      </c>
      <c r="B213" s="5">
        <v>638813</v>
      </c>
      <c r="C213" s="13">
        <v>2.939173280017042E-2</v>
      </c>
    </row>
    <row r="214" spans="1:3" ht="16.5" x14ac:dyDescent="0.25">
      <c r="A214" s="4" t="s">
        <v>246</v>
      </c>
      <c r="B214" s="5">
        <v>600024</v>
      </c>
      <c r="C214" s="13">
        <v>4.1132040084037626E-2</v>
      </c>
    </row>
    <row r="215" spans="1:3" ht="16.5" x14ac:dyDescent="0.25">
      <c r="A215" s="4" t="s">
        <v>236</v>
      </c>
      <c r="B215" s="5">
        <v>581569</v>
      </c>
      <c r="C215" s="13">
        <v>8.7566505947364037E-3</v>
      </c>
    </row>
    <row r="216" spans="1:3" ht="16.5" x14ac:dyDescent="0.25">
      <c r="A216" s="4" t="s">
        <v>222</v>
      </c>
      <c r="B216" s="5">
        <v>32696</v>
      </c>
      <c r="C216" s="13">
        <v>4.5399193822732643E-2</v>
      </c>
    </row>
    <row r="217" spans="1:3" ht="16.5" x14ac:dyDescent="0.25">
      <c r="A217" s="4" t="s">
        <v>229</v>
      </c>
      <c r="B217" s="5">
        <v>15538</v>
      </c>
      <c r="C217" s="13">
        <v>6.4782695707281276E-2</v>
      </c>
    </row>
    <row r="218" spans="1:3" ht="16.5" x14ac:dyDescent="0.25">
      <c r="A218" s="4" t="s">
        <v>226</v>
      </c>
      <c r="B218" s="5">
        <v>-108895</v>
      </c>
      <c r="C218" s="13">
        <v>-2.1715408597463189E-2</v>
      </c>
    </row>
    <row r="219" spans="1:3" ht="16.5" x14ac:dyDescent="0.25">
      <c r="A219" s="4" t="s">
        <v>225</v>
      </c>
      <c r="B219" s="5">
        <v>-1472209</v>
      </c>
      <c r="C219" s="13">
        <v>-7.1090140994423401E-2</v>
      </c>
    </row>
    <row r="220" spans="1:3" ht="16.5" x14ac:dyDescent="0.25">
      <c r="A220" s="4" t="s">
        <v>239</v>
      </c>
      <c r="B220" s="5">
        <v>-2510629</v>
      </c>
      <c r="C220" s="13">
        <v>-5.6527058273419341E-2</v>
      </c>
    </row>
    <row r="221" spans="1:3" ht="16.5" x14ac:dyDescent="0.25">
      <c r="A221" s="4" t="s">
        <v>171</v>
      </c>
      <c r="B221" s="5">
        <v>-7285528</v>
      </c>
      <c r="C221" s="13">
        <v>-4.5835502471565613E-2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Concesionarios individuales</vt:lpstr>
      <vt:lpstr>Concesionarios análisis BG</vt:lpstr>
      <vt:lpstr>Concesionarios análisis PyG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JIMÉNEZ</dc:creator>
  <cp:lastModifiedBy>MIGUEL JIMÉNEZ</cp:lastModifiedBy>
  <dcterms:created xsi:type="dcterms:W3CDTF">2021-11-02T04:15:19Z</dcterms:created>
  <dcterms:modified xsi:type="dcterms:W3CDTF">2021-11-02T04:17:26Z</dcterms:modified>
</cp:coreProperties>
</file>