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3DEBB2C8-C24B-41B5-AC8B-26C7F723C9B7}" xr6:coauthVersionLast="47" xr6:coauthVersionMax="47" xr10:uidLastSave="{00000000-0000-0000-0000-000000000000}"/>
  <bookViews>
    <workbookView xWindow="-108" yWindow="-108" windowWidth="23256" windowHeight="12576" xr2:uid="{B410F78C-D76B-4E54-9083-D7982519D2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E118" i="1"/>
  <c r="E100" i="1"/>
  <c r="E117" i="1"/>
  <c r="B123" i="1"/>
  <c r="B117" i="1"/>
  <c r="B99" i="1"/>
  <c r="B105" i="1" s="1"/>
  <c r="B108" i="1" s="1"/>
  <c r="B110" i="1" s="1"/>
  <c r="E4" i="1"/>
  <c r="E3" i="1"/>
  <c r="E79" i="1"/>
  <c r="E78" i="1"/>
  <c r="B81" i="1"/>
  <c r="B87" i="1" s="1"/>
  <c r="B90" i="1" s="1"/>
  <c r="B92" i="1" s="1"/>
  <c r="E61" i="1"/>
  <c r="E60" i="1"/>
  <c r="B63" i="1"/>
  <c r="B69" i="1" s="1"/>
  <c r="B72" i="1" s="1"/>
  <c r="B74" i="1" s="1"/>
  <c r="E42" i="1"/>
  <c r="E43" i="1"/>
  <c r="B45" i="1"/>
  <c r="B51" i="1" s="1"/>
  <c r="B54" i="1" s="1"/>
  <c r="B56" i="1" s="1"/>
  <c r="E26" i="1"/>
  <c r="E25" i="1"/>
  <c r="E24" i="1"/>
  <c r="B27" i="1"/>
  <c r="B33" i="1" s="1"/>
  <c r="B36" i="1" s="1"/>
  <c r="B38" i="1" s="1"/>
  <c r="B5" i="1"/>
  <c r="B11" i="1" s="1"/>
  <c r="B14" i="1" s="1"/>
  <c r="B16" i="1" s="1"/>
  <c r="B126" i="1" l="1"/>
  <c r="B128" i="1" s="1"/>
  <c r="E119" i="1"/>
  <c r="E101" i="1"/>
  <c r="E80" i="1"/>
  <c r="E62" i="1"/>
  <c r="E44" i="1"/>
</calcChain>
</file>

<file path=xl/sharedStrings.xml><?xml version="1.0" encoding="utf-8"?>
<sst xmlns="http://schemas.openxmlformats.org/spreadsheetml/2006/main" count="134" uniqueCount="31">
  <si>
    <t>Ingresos operacionales</t>
  </si>
  <si>
    <t>Costo de ventas</t>
  </si>
  <si>
    <t>Utilidad bruta</t>
  </si>
  <si>
    <t>Otros ingresos</t>
  </si>
  <si>
    <t>Gastos de ventas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</si>
  <si>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</si>
  <si>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</si>
  <si>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</si>
  <si>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</si>
  <si>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</si>
  <si>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</si>
  <si>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</si>
  <si>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</si>
  <si>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</si>
  <si>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Celda objetivo</t>
  </si>
  <si>
    <t>Celda a cambiar</t>
  </si>
  <si>
    <t>Valor inicial</t>
  </si>
  <si>
    <t>Ingresos Operacionales</t>
  </si>
  <si>
    <t>Si EBIT = 0 cambiando Ingresos Operacionales</t>
  </si>
  <si>
    <t>Si EBIT = 0 cambiando Costos de Ventas</t>
  </si>
  <si>
    <t>Costos de Ventas</t>
  </si>
  <si>
    <t>Si EBIT = 0 cambiando Gastos de Ventas</t>
  </si>
  <si>
    <t>Gastos de Ventas</t>
  </si>
  <si>
    <t>Si UN = 0 cambiando Costos Financieros</t>
  </si>
  <si>
    <t>Costos Financieros</t>
  </si>
  <si>
    <t>Si UN = 0 cambiando Margen Bruto</t>
  </si>
  <si>
    <t>Margen Bruto</t>
  </si>
  <si>
    <t>Margen Operacional</t>
  </si>
  <si>
    <t>Si UN = 0 cambiando Margen Operacional</t>
  </si>
  <si>
    <t>Valor hallado</t>
  </si>
  <si>
    <t>%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</si>
</sst>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165" fontId="4" fillId="0" borderId="0" xfId="2" applyNumberFormat="1" applyFont="1" applyBorder="1" applyAlignment="1">
      <alignment vertical="center"/>
    </xf>
    <xf numFmtId="1" fontId="3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6" fontId="6" fillId="0" borderId="2" xfId="0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6" fontId="6" fillId="3" borderId="2" xfId="0" applyNumberFormat="1" applyFont="1" applyFill="1" applyBorder="1" applyAlignment="1">
      <alignment horizontal="center" vertical="center"/>
    </xf>
    <xf numFmtId="6" fontId="5" fillId="4" borderId="1" xfId="0" applyNumberFormat="1" applyFont="1" applyFill="1" applyBorder="1" applyAlignment="1">
      <alignment horizontal="center" vertical="center"/>
    </xf>
    <xf numFmtId="6" fontId="6" fillId="4" borderId="2" xfId="0" applyNumberFormat="1" applyFont="1" applyFill="1" applyBorder="1" applyAlignment="1">
      <alignment horizontal="center" vertical="center"/>
    </xf>
    <xf numFmtId="166" fontId="5" fillId="2" borderId="3" xfId="1" applyNumberFormat="1" applyFont="1" applyFill="1" applyBorder="1" applyAlignment="1">
      <alignment horizontal="center" vertical="center"/>
    </xf>
    <xf numFmtId="6" fontId="5" fillId="2" borderId="3" xfId="0" applyNumberFormat="1" applyFont="1" applyFill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1" fontId="3" fillId="0" borderId="6" xfId="2" applyNumberFormat="1" applyFont="1" applyBorder="1" applyAlignment="1">
      <alignment horizontal="center" vertical="center"/>
    </xf>
    <xf numFmtId="166" fontId="5" fillId="2" borderId="4" xfId="1" applyNumberFormat="1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</cellXfs>
  <cellStyles count="3">
    <cellStyle name="Comma 28" xfId="2" xr:uid="{280388E1-C4C3-4DF8-A38F-7F6D2E56D0D5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BFB-257F-44AE-8F07-86F05FBA652D}">
  <dimension ref="A1:E128"/>
  <sheetViews>
    <sheetView showGridLines="0" tabSelected="1" zoomScale="175" zoomScaleNormal="175" workbookViewId="0"/>
  </sheetViews>
  <sheetFormatPr baseColWidth="10" defaultRowHeight="14.4" x14ac:dyDescent="0.3"/>
  <cols>
    <col min="1" max="1" width="38.6640625" customWidth="1"/>
    <col min="2" max="2" width="17.88671875" bestFit="1" customWidth="1"/>
    <col min="3" max="3" width="9.33203125" customWidth="1"/>
    <col min="4" max="4" width="28.6640625" bestFit="1" customWidth="1"/>
    <col min="5" max="5" width="27" bestFit="1" customWidth="1"/>
  </cols>
  <sheetData>
    <row r="1" spans="1:5" ht="16.2" x14ac:dyDescent="0.3">
      <c r="B1" s="6"/>
    </row>
    <row r="2" spans="1:5" ht="16.2" x14ac:dyDescent="0.3">
      <c r="A2" s="1"/>
      <c r="B2" s="2">
        <v>2020</v>
      </c>
      <c r="E2" s="15">
        <v>2020</v>
      </c>
    </row>
    <row r="3" spans="1:5" ht="16.2" x14ac:dyDescent="0.3">
      <c r="A3" s="1" t="s">
        <v>0</v>
      </c>
      <c r="B3" s="3">
        <v>1012561549</v>
      </c>
      <c r="D3" s="1" t="s">
        <v>26</v>
      </c>
      <c r="E3" s="12">
        <f>+B5/B3</f>
        <v>8.4350895098032203E-2</v>
      </c>
    </row>
    <row r="4" spans="1:5" ht="16.2" x14ac:dyDescent="0.3">
      <c r="A4" s="1" t="s">
        <v>1</v>
      </c>
      <c r="B4" s="3">
        <v>927151076</v>
      </c>
      <c r="D4" s="1" t="s">
        <v>27</v>
      </c>
      <c r="E4" s="16">
        <f>+B11/B3</f>
        <v>4.7121332078154984E-2</v>
      </c>
    </row>
    <row r="5" spans="1:5" ht="16.2" x14ac:dyDescent="0.3">
      <c r="A5" s="4" t="s">
        <v>2</v>
      </c>
      <c r="B5" s="5">
        <f>+B3-B4</f>
        <v>85410473</v>
      </c>
    </row>
    <row r="6" spans="1:5" ht="16.2" x14ac:dyDescent="0.3">
      <c r="A6" s="1" t="s">
        <v>3</v>
      </c>
      <c r="B6" s="3">
        <v>1121407</v>
      </c>
    </row>
    <row r="7" spans="1:5" ht="16.2" x14ac:dyDescent="0.3">
      <c r="A7" s="1" t="s">
        <v>4</v>
      </c>
      <c r="B7" s="3">
        <v>23860740</v>
      </c>
    </row>
    <row r="8" spans="1:5" ht="16.2" x14ac:dyDescent="0.3">
      <c r="A8" s="1" t="s">
        <v>5</v>
      </c>
      <c r="B8" s="3">
        <v>14146697</v>
      </c>
    </row>
    <row r="9" spans="1:5" ht="16.2" x14ac:dyDescent="0.3">
      <c r="A9" s="1" t="s">
        <v>6</v>
      </c>
      <c r="B9" s="3">
        <v>811194</v>
      </c>
    </row>
    <row r="10" spans="1:5" ht="16.2" x14ac:dyDescent="0.3">
      <c r="A10" s="1" t="s">
        <v>7</v>
      </c>
      <c r="B10" s="3"/>
    </row>
    <row r="11" spans="1:5" ht="16.2" x14ac:dyDescent="0.3">
      <c r="A11" s="4" t="s">
        <v>8</v>
      </c>
      <c r="B11" s="5">
        <f>+B5+B6-B7-B8-B9+B10</f>
        <v>47713249</v>
      </c>
    </row>
    <row r="12" spans="1:5" ht="16.2" x14ac:dyDescent="0.3">
      <c r="A12" s="1" t="s">
        <v>9</v>
      </c>
      <c r="B12" s="3">
        <v>31212038</v>
      </c>
    </row>
    <row r="13" spans="1:5" ht="16.2" x14ac:dyDescent="0.3">
      <c r="A13" s="1" t="s">
        <v>10</v>
      </c>
      <c r="B13" s="3">
        <v>30987417</v>
      </c>
    </row>
    <row r="14" spans="1:5" ht="16.2" x14ac:dyDescent="0.3">
      <c r="A14" s="4" t="s">
        <v>11</v>
      </c>
      <c r="B14" s="5">
        <f>+B11+B12-B13</f>
        <v>47937870</v>
      </c>
    </row>
    <row r="15" spans="1:5" ht="16.2" x14ac:dyDescent="0.3">
      <c r="A15" s="1" t="s">
        <v>12</v>
      </c>
      <c r="B15" s="3">
        <v>14049840</v>
      </c>
    </row>
    <row r="16" spans="1:5" ht="16.2" x14ac:dyDescent="0.3">
      <c r="A16" s="4" t="s">
        <v>13</v>
      </c>
      <c r="B16" s="5">
        <f>+B14-B15</f>
        <v>33888030</v>
      </c>
    </row>
    <row r="19" spans="1:5" ht="16.2" x14ac:dyDescent="0.3">
      <c r="A19" s="1" t="s">
        <v>14</v>
      </c>
      <c r="B19" s="7"/>
    </row>
    <row r="20" spans="1:5" ht="16.2" x14ac:dyDescent="0.3">
      <c r="A20" s="1" t="s">
        <v>15</v>
      </c>
      <c r="B20" s="8"/>
    </row>
    <row r="23" spans="1:5" ht="16.2" x14ac:dyDescent="0.3">
      <c r="A23" s="19" t="s">
        <v>18</v>
      </c>
      <c r="B23" s="19"/>
      <c r="E23" s="15" t="s">
        <v>17</v>
      </c>
    </row>
    <row r="24" spans="1:5" ht="16.2" x14ac:dyDescent="0.3">
      <c r="A24" s="1"/>
      <c r="B24" s="2">
        <v>2020</v>
      </c>
      <c r="D24" s="1" t="s">
        <v>16</v>
      </c>
      <c r="E24" s="13">
        <f>+B3</f>
        <v>1012561549</v>
      </c>
    </row>
    <row r="25" spans="1:5" ht="16.2" x14ac:dyDescent="0.3">
      <c r="A25" s="1" t="s">
        <v>0</v>
      </c>
      <c r="B25" s="10">
        <v>964848300</v>
      </c>
      <c r="D25" s="1" t="s">
        <v>29</v>
      </c>
      <c r="E25" s="13">
        <f>+B25</f>
        <v>964848300</v>
      </c>
    </row>
    <row r="26" spans="1:5" ht="16.2" x14ac:dyDescent="0.3">
      <c r="A26" s="1" t="s">
        <v>1</v>
      </c>
      <c r="B26" s="3">
        <v>927151076</v>
      </c>
      <c r="D26" s="4" t="s">
        <v>30</v>
      </c>
      <c r="E26" s="14">
        <f>+E25/E24-1</f>
        <v>-4.7121332078154943E-2</v>
      </c>
    </row>
    <row r="27" spans="1:5" ht="16.2" x14ac:dyDescent="0.3">
      <c r="A27" s="4" t="s">
        <v>2</v>
      </c>
      <c r="B27" s="5">
        <f>+B25-B26</f>
        <v>37697224</v>
      </c>
    </row>
    <row r="28" spans="1:5" ht="16.2" x14ac:dyDescent="0.3">
      <c r="A28" s="1" t="s">
        <v>3</v>
      </c>
      <c r="B28" s="3">
        <v>1121407</v>
      </c>
    </row>
    <row r="29" spans="1:5" ht="16.2" x14ac:dyDescent="0.3">
      <c r="A29" s="1" t="s">
        <v>4</v>
      </c>
      <c r="B29" s="3">
        <v>23860740</v>
      </c>
    </row>
    <row r="30" spans="1:5" ht="16.2" x14ac:dyDescent="0.3">
      <c r="A30" s="1" t="s">
        <v>5</v>
      </c>
      <c r="B30" s="3">
        <v>14146697</v>
      </c>
    </row>
    <row r="31" spans="1:5" ht="16.2" x14ac:dyDescent="0.3">
      <c r="A31" s="1" t="s">
        <v>6</v>
      </c>
      <c r="B31" s="3">
        <v>811194</v>
      </c>
    </row>
    <row r="32" spans="1:5" ht="16.2" x14ac:dyDescent="0.3">
      <c r="A32" s="1" t="s">
        <v>7</v>
      </c>
      <c r="B32" s="3"/>
    </row>
    <row r="33" spans="1:5" ht="16.2" x14ac:dyDescent="0.3">
      <c r="A33" s="4" t="s">
        <v>8</v>
      </c>
      <c r="B33" s="9">
        <f>+B27+B28-B29-B30-B31+B32</f>
        <v>0</v>
      </c>
    </row>
    <row r="34" spans="1:5" ht="16.2" x14ac:dyDescent="0.3">
      <c r="A34" s="1" t="s">
        <v>9</v>
      </c>
      <c r="B34" s="3">
        <v>31212038</v>
      </c>
    </row>
    <row r="35" spans="1:5" ht="16.2" x14ac:dyDescent="0.3">
      <c r="A35" s="1" t="s">
        <v>10</v>
      </c>
      <c r="B35" s="3">
        <v>30987417</v>
      </c>
    </row>
    <row r="36" spans="1:5" ht="16.2" x14ac:dyDescent="0.3">
      <c r="A36" s="4" t="s">
        <v>11</v>
      </c>
      <c r="B36" s="5">
        <f>+B33+B34-B35</f>
        <v>224621</v>
      </c>
    </row>
    <row r="37" spans="1:5" ht="16.2" x14ac:dyDescent="0.3">
      <c r="A37" s="1" t="s">
        <v>12</v>
      </c>
      <c r="B37" s="3">
        <v>14049840</v>
      </c>
    </row>
    <row r="38" spans="1:5" ht="16.2" x14ac:dyDescent="0.3">
      <c r="A38" s="4" t="s">
        <v>13</v>
      </c>
      <c r="B38" s="5">
        <f>+B36-B37</f>
        <v>-13825219</v>
      </c>
    </row>
    <row r="41" spans="1:5" ht="16.2" x14ac:dyDescent="0.3">
      <c r="A41" s="19" t="s">
        <v>19</v>
      </c>
      <c r="B41" s="19"/>
      <c r="E41" s="15" t="s">
        <v>20</v>
      </c>
    </row>
    <row r="42" spans="1:5" ht="16.2" x14ac:dyDescent="0.3">
      <c r="A42" s="1"/>
      <c r="B42" s="2">
        <v>2020</v>
      </c>
      <c r="D42" s="1" t="s">
        <v>16</v>
      </c>
      <c r="E42" s="13">
        <f>+B4</f>
        <v>927151076</v>
      </c>
    </row>
    <row r="43" spans="1:5" ht="16.2" x14ac:dyDescent="0.3">
      <c r="A43" s="1" t="s">
        <v>0</v>
      </c>
      <c r="B43" s="3">
        <v>1012561549</v>
      </c>
      <c r="D43" s="1" t="s">
        <v>29</v>
      </c>
      <c r="E43" s="13">
        <f>+B44</f>
        <v>974864325</v>
      </c>
    </row>
    <row r="44" spans="1:5" ht="16.2" x14ac:dyDescent="0.3">
      <c r="A44" s="1" t="s">
        <v>1</v>
      </c>
      <c r="B44" s="10">
        <v>974864325</v>
      </c>
      <c r="D44" s="4" t="s">
        <v>30</v>
      </c>
      <c r="E44" s="14">
        <f>+E43/E42-1</f>
        <v>5.1462216067147182E-2</v>
      </c>
    </row>
    <row r="45" spans="1:5" ht="16.2" x14ac:dyDescent="0.3">
      <c r="A45" s="4" t="s">
        <v>2</v>
      </c>
      <c r="B45" s="5">
        <f>+B43-B44</f>
        <v>37697224</v>
      </c>
    </row>
    <row r="46" spans="1:5" ht="16.2" x14ac:dyDescent="0.3">
      <c r="A46" s="1" t="s">
        <v>3</v>
      </c>
      <c r="B46" s="3">
        <v>1121407</v>
      </c>
    </row>
    <row r="47" spans="1:5" ht="16.2" x14ac:dyDescent="0.3">
      <c r="A47" s="1" t="s">
        <v>4</v>
      </c>
      <c r="B47" s="3">
        <v>23860740</v>
      </c>
    </row>
    <row r="48" spans="1:5" ht="16.2" x14ac:dyDescent="0.3">
      <c r="A48" s="1" t="s">
        <v>5</v>
      </c>
      <c r="B48" s="3">
        <v>14146697</v>
      </c>
    </row>
    <row r="49" spans="1:5" ht="16.2" x14ac:dyDescent="0.3">
      <c r="A49" s="1" t="s">
        <v>6</v>
      </c>
      <c r="B49" s="3">
        <v>811194</v>
      </c>
    </row>
    <row r="50" spans="1:5" ht="16.2" x14ac:dyDescent="0.3">
      <c r="A50" s="1" t="s">
        <v>7</v>
      </c>
      <c r="B50" s="3"/>
    </row>
    <row r="51" spans="1:5" ht="16.2" x14ac:dyDescent="0.3">
      <c r="A51" s="4" t="s">
        <v>8</v>
      </c>
      <c r="B51" s="9">
        <f>+B45+B46-B47-B48-B49+B50</f>
        <v>0</v>
      </c>
    </row>
    <row r="52" spans="1:5" ht="16.2" x14ac:dyDescent="0.3">
      <c r="A52" s="1" t="s">
        <v>9</v>
      </c>
      <c r="B52" s="3">
        <v>31212038</v>
      </c>
    </row>
    <row r="53" spans="1:5" ht="16.2" x14ac:dyDescent="0.3">
      <c r="A53" s="1" t="s">
        <v>10</v>
      </c>
      <c r="B53" s="3">
        <v>30987417</v>
      </c>
    </row>
    <row r="54" spans="1:5" ht="16.2" x14ac:dyDescent="0.3">
      <c r="A54" s="4" t="s">
        <v>11</v>
      </c>
      <c r="B54" s="5">
        <f>+B51+B52-B53</f>
        <v>224621</v>
      </c>
    </row>
    <row r="55" spans="1:5" ht="16.2" x14ac:dyDescent="0.3">
      <c r="A55" s="1" t="s">
        <v>12</v>
      </c>
      <c r="B55" s="3">
        <v>14049840</v>
      </c>
    </row>
    <row r="56" spans="1:5" ht="16.2" x14ac:dyDescent="0.3">
      <c r="A56" s="4" t="s">
        <v>13</v>
      </c>
      <c r="B56" s="5">
        <f>+B54-B55</f>
        <v>-13825219</v>
      </c>
    </row>
    <row r="59" spans="1:5" ht="16.2" x14ac:dyDescent="0.3">
      <c r="A59" s="19" t="s">
        <v>21</v>
      </c>
      <c r="B59" s="19"/>
      <c r="E59" s="15" t="s">
        <v>22</v>
      </c>
    </row>
    <row r="60" spans="1:5" ht="16.2" x14ac:dyDescent="0.3">
      <c r="A60" s="1"/>
      <c r="B60" s="2">
        <v>2020</v>
      </c>
      <c r="D60" s="1" t="s">
        <v>16</v>
      </c>
      <c r="E60" s="13">
        <f>+B7</f>
        <v>23860740</v>
      </c>
    </row>
    <row r="61" spans="1:5" ht="16.2" x14ac:dyDescent="0.3">
      <c r="A61" s="1" t="s">
        <v>0</v>
      </c>
      <c r="B61" s="3">
        <v>1012561549</v>
      </c>
      <c r="D61" s="1" t="s">
        <v>29</v>
      </c>
      <c r="E61" s="13">
        <f>+B65</f>
        <v>71573989</v>
      </c>
    </row>
    <row r="62" spans="1:5" ht="16.2" x14ac:dyDescent="0.3">
      <c r="A62" s="1" t="s">
        <v>1</v>
      </c>
      <c r="B62" s="3">
        <v>927151076</v>
      </c>
      <c r="D62" s="4" t="s">
        <v>30</v>
      </c>
      <c r="E62" s="14">
        <f>+E61/E60-1</f>
        <v>1.9996550400364783</v>
      </c>
    </row>
    <row r="63" spans="1:5" ht="16.2" x14ac:dyDescent="0.3">
      <c r="A63" s="4" t="s">
        <v>2</v>
      </c>
      <c r="B63" s="5">
        <f>+B61-B62</f>
        <v>85410473</v>
      </c>
    </row>
    <row r="64" spans="1:5" ht="16.2" x14ac:dyDescent="0.3">
      <c r="A64" s="1" t="s">
        <v>3</v>
      </c>
      <c r="B64" s="3">
        <v>1121407</v>
      </c>
    </row>
    <row r="65" spans="1:5" ht="16.2" x14ac:dyDescent="0.3">
      <c r="A65" s="1" t="s">
        <v>4</v>
      </c>
      <c r="B65" s="10">
        <v>71573989</v>
      </c>
    </row>
    <row r="66" spans="1:5" ht="16.2" x14ac:dyDescent="0.3">
      <c r="A66" s="1" t="s">
        <v>5</v>
      </c>
      <c r="B66" s="3">
        <v>14146697</v>
      </c>
    </row>
    <row r="67" spans="1:5" ht="16.2" x14ac:dyDescent="0.3">
      <c r="A67" s="1" t="s">
        <v>6</v>
      </c>
      <c r="B67" s="3">
        <v>811194</v>
      </c>
    </row>
    <row r="68" spans="1:5" ht="16.2" x14ac:dyDescent="0.3">
      <c r="A68" s="1" t="s">
        <v>7</v>
      </c>
      <c r="B68" s="3"/>
    </row>
    <row r="69" spans="1:5" ht="16.2" x14ac:dyDescent="0.3">
      <c r="A69" s="4" t="s">
        <v>8</v>
      </c>
      <c r="B69" s="9">
        <f>+B63+B64-B65-B66-B67+B68</f>
        <v>0</v>
      </c>
    </row>
    <row r="70" spans="1:5" ht="16.2" x14ac:dyDescent="0.3">
      <c r="A70" s="1" t="s">
        <v>9</v>
      </c>
      <c r="B70" s="3">
        <v>31212038</v>
      </c>
    </row>
    <row r="71" spans="1:5" ht="16.2" x14ac:dyDescent="0.3">
      <c r="A71" s="1" t="s">
        <v>10</v>
      </c>
      <c r="B71" s="3">
        <v>30987417</v>
      </c>
    </row>
    <row r="72" spans="1:5" ht="16.2" x14ac:dyDescent="0.3">
      <c r="A72" s="4" t="s">
        <v>11</v>
      </c>
      <c r="B72" s="5">
        <f>+B69+B70-B71</f>
        <v>224621</v>
      </c>
    </row>
    <row r="73" spans="1:5" ht="16.2" x14ac:dyDescent="0.3">
      <c r="A73" s="1" t="s">
        <v>12</v>
      </c>
      <c r="B73" s="3">
        <v>14049840</v>
      </c>
    </row>
    <row r="74" spans="1:5" ht="16.2" x14ac:dyDescent="0.3">
      <c r="A74" s="4" t="s">
        <v>13</v>
      </c>
      <c r="B74" s="5">
        <f>+B72-B73</f>
        <v>-13825219</v>
      </c>
    </row>
    <row r="77" spans="1:5" ht="16.2" x14ac:dyDescent="0.3">
      <c r="A77" s="19" t="s">
        <v>23</v>
      </c>
      <c r="B77" s="19"/>
      <c r="E77" s="15" t="s">
        <v>24</v>
      </c>
    </row>
    <row r="78" spans="1:5" ht="16.2" x14ac:dyDescent="0.3">
      <c r="A78" s="1"/>
      <c r="B78" s="2">
        <v>2020</v>
      </c>
      <c r="D78" s="1" t="s">
        <v>16</v>
      </c>
      <c r="E78" s="13">
        <f>+B13</f>
        <v>30987417</v>
      </c>
    </row>
    <row r="79" spans="1:5" ht="16.2" x14ac:dyDescent="0.3">
      <c r="A79" s="1" t="s">
        <v>0</v>
      </c>
      <c r="B79" s="3">
        <v>1012561549</v>
      </c>
      <c r="D79" s="1" t="s">
        <v>29</v>
      </c>
      <c r="E79" s="13">
        <f>+B89</f>
        <v>64875447</v>
      </c>
    </row>
    <row r="80" spans="1:5" ht="16.2" x14ac:dyDescent="0.3">
      <c r="A80" s="1" t="s">
        <v>1</v>
      </c>
      <c r="B80" s="3">
        <v>927151076</v>
      </c>
      <c r="D80" s="4" t="s">
        <v>30</v>
      </c>
      <c r="E80" s="14">
        <f>+E79/E78-1</f>
        <v>1.0936061563311328</v>
      </c>
    </row>
    <row r="81" spans="1:5" ht="16.2" x14ac:dyDescent="0.3">
      <c r="A81" s="4" t="s">
        <v>2</v>
      </c>
      <c r="B81" s="5">
        <f>+B79-B80</f>
        <v>85410473</v>
      </c>
    </row>
    <row r="82" spans="1:5" ht="16.2" x14ac:dyDescent="0.3">
      <c r="A82" s="1" t="s">
        <v>3</v>
      </c>
      <c r="B82" s="3">
        <v>1121407</v>
      </c>
    </row>
    <row r="83" spans="1:5" ht="16.2" x14ac:dyDescent="0.3">
      <c r="A83" s="1" t="s">
        <v>4</v>
      </c>
      <c r="B83" s="3">
        <v>23860740</v>
      </c>
    </row>
    <row r="84" spans="1:5" ht="16.2" x14ac:dyDescent="0.3">
      <c r="A84" s="1" t="s">
        <v>5</v>
      </c>
      <c r="B84" s="3">
        <v>14146697</v>
      </c>
    </row>
    <row r="85" spans="1:5" ht="16.2" x14ac:dyDescent="0.3">
      <c r="A85" s="1" t="s">
        <v>6</v>
      </c>
      <c r="B85" s="3">
        <v>811194</v>
      </c>
    </row>
    <row r="86" spans="1:5" ht="16.2" x14ac:dyDescent="0.3">
      <c r="A86" s="1" t="s">
        <v>7</v>
      </c>
      <c r="B86" s="3"/>
    </row>
    <row r="87" spans="1:5" ht="16.2" x14ac:dyDescent="0.3">
      <c r="A87" s="4" t="s">
        <v>8</v>
      </c>
      <c r="B87" s="5">
        <f>+B81+B82-B83-B84-B85+B86</f>
        <v>47713249</v>
      </c>
    </row>
    <row r="88" spans="1:5" ht="16.2" x14ac:dyDescent="0.3">
      <c r="A88" s="1" t="s">
        <v>9</v>
      </c>
      <c r="B88" s="3">
        <v>31212038</v>
      </c>
    </row>
    <row r="89" spans="1:5" ht="16.2" x14ac:dyDescent="0.3">
      <c r="A89" s="1" t="s">
        <v>10</v>
      </c>
      <c r="B89" s="10">
        <v>64875447</v>
      </c>
    </row>
    <row r="90" spans="1:5" ht="16.2" x14ac:dyDescent="0.3">
      <c r="A90" s="4" t="s">
        <v>11</v>
      </c>
      <c r="B90" s="5">
        <f>+B87+B88-B89</f>
        <v>14049840</v>
      </c>
    </row>
    <row r="91" spans="1:5" ht="16.2" x14ac:dyDescent="0.3">
      <c r="A91" s="1" t="s">
        <v>12</v>
      </c>
      <c r="B91" s="3">
        <v>14049840</v>
      </c>
    </row>
    <row r="92" spans="1:5" ht="16.2" x14ac:dyDescent="0.3">
      <c r="A92" s="4" t="s">
        <v>13</v>
      </c>
      <c r="B92" s="9">
        <f>+B90-B91</f>
        <v>0</v>
      </c>
    </row>
    <row r="95" spans="1:5" ht="16.2" x14ac:dyDescent="0.3">
      <c r="A95" s="19" t="s">
        <v>25</v>
      </c>
      <c r="B95" s="19"/>
    </row>
    <row r="96" spans="1:5" ht="16.2" x14ac:dyDescent="0.3">
      <c r="A96" s="1"/>
      <c r="B96" s="2">
        <v>2020</v>
      </c>
      <c r="D96" s="1" t="s">
        <v>26</v>
      </c>
      <c r="E96" s="17">
        <v>5.0883270306761375E-2</v>
      </c>
    </row>
    <row r="97" spans="1:5" ht="16.2" x14ac:dyDescent="0.3">
      <c r="A97" s="1" t="s">
        <v>0</v>
      </c>
      <c r="B97" s="3">
        <v>1012561549</v>
      </c>
    </row>
    <row r="98" spans="1:5" ht="16.2" x14ac:dyDescent="0.3">
      <c r="A98" s="1" t="s">
        <v>1</v>
      </c>
      <c r="B98" s="3">
        <v>927151076</v>
      </c>
      <c r="E98" s="15" t="s">
        <v>26</v>
      </c>
    </row>
    <row r="99" spans="1:5" ht="16.2" x14ac:dyDescent="0.3">
      <c r="A99" s="4" t="s">
        <v>2</v>
      </c>
      <c r="B99" s="11">
        <f>+B97*E96</f>
        <v>51522443</v>
      </c>
      <c r="D99" s="1" t="s">
        <v>16</v>
      </c>
      <c r="E99" s="18">
        <f>+E3</f>
        <v>8.4350895098032203E-2</v>
      </c>
    </row>
    <row r="100" spans="1:5" ht="16.2" x14ac:dyDescent="0.3">
      <c r="A100" s="1" t="s">
        <v>3</v>
      </c>
      <c r="B100" s="3">
        <v>1121407</v>
      </c>
      <c r="D100" s="1" t="s">
        <v>29</v>
      </c>
      <c r="E100" s="12">
        <f>+E96</f>
        <v>5.0883270306761375E-2</v>
      </c>
    </row>
    <row r="101" spans="1:5" ht="16.2" x14ac:dyDescent="0.3">
      <c r="A101" s="1" t="s">
        <v>4</v>
      </c>
      <c r="B101" s="3">
        <v>23860740</v>
      </c>
      <c r="D101" s="4" t="s">
        <v>30</v>
      </c>
      <c r="E101" s="14">
        <f>+E100/E99-1</f>
        <v>-0.39676668223111222</v>
      </c>
    </row>
    <row r="102" spans="1:5" ht="16.2" x14ac:dyDescent="0.3">
      <c r="A102" s="1" t="s">
        <v>5</v>
      </c>
      <c r="B102" s="3">
        <v>14146697</v>
      </c>
    </row>
    <row r="103" spans="1:5" ht="16.2" x14ac:dyDescent="0.3">
      <c r="A103" s="1" t="s">
        <v>6</v>
      </c>
      <c r="B103" s="3">
        <v>811194</v>
      </c>
    </row>
    <row r="104" spans="1:5" ht="16.2" x14ac:dyDescent="0.3">
      <c r="A104" s="1" t="s">
        <v>7</v>
      </c>
      <c r="B104" s="3"/>
    </row>
    <row r="105" spans="1:5" ht="16.2" x14ac:dyDescent="0.3">
      <c r="A105" s="4" t="s">
        <v>8</v>
      </c>
      <c r="B105" s="5">
        <f>+B99+B100-B101-B102-B103+B104</f>
        <v>13825219</v>
      </c>
    </row>
    <row r="106" spans="1:5" ht="16.2" x14ac:dyDescent="0.3">
      <c r="A106" s="1" t="s">
        <v>9</v>
      </c>
      <c r="B106" s="3">
        <v>31212038</v>
      </c>
    </row>
    <row r="107" spans="1:5" ht="16.2" x14ac:dyDescent="0.3">
      <c r="A107" s="1" t="s">
        <v>10</v>
      </c>
      <c r="B107" s="3">
        <v>30987417</v>
      </c>
    </row>
    <row r="108" spans="1:5" ht="16.2" x14ac:dyDescent="0.3">
      <c r="A108" s="4" t="s">
        <v>11</v>
      </c>
      <c r="B108" s="5">
        <f>+B105+B106-B107</f>
        <v>14049840</v>
      </c>
    </row>
    <row r="109" spans="1:5" ht="16.2" x14ac:dyDescent="0.3">
      <c r="A109" s="1" t="s">
        <v>12</v>
      </c>
      <c r="B109" s="3">
        <v>14049840</v>
      </c>
    </row>
    <row r="110" spans="1:5" ht="16.2" x14ac:dyDescent="0.3">
      <c r="A110" s="4" t="s">
        <v>13</v>
      </c>
      <c r="B110" s="9">
        <f>+B108-B109</f>
        <v>0</v>
      </c>
    </row>
    <row r="113" spans="1:5" ht="16.2" x14ac:dyDescent="0.3">
      <c r="A113" s="19" t="s">
        <v>28</v>
      </c>
      <c r="B113" s="19"/>
    </row>
    <row r="114" spans="1:5" ht="16.2" x14ac:dyDescent="0.3">
      <c r="A114" s="1"/>
      <c r="B114" s="2">
        <v>2020</v>
      </c>
      <c r="D114" s="1" t="s">
        <v>27</v>
      </c>
      <c r="E114" s="17">
        <v>1.3653707286884146E-2</v>
      </c>
    </row>
    <row r="115" spans="1:5" ht="16.2" x14ac:dyDescent="0.3">
      <c r="A115" s="1" t="s">
        <v>0</v>
      </c>
      <c r="B115" s="3">
        <v>1012561549</v>
      </c>
    </row>
    <row r="116" spans="1:5" ht="16.2" x14ac:dyDescent="0.3">
      <c r="A116" s="1" t="s">
        <v>1</v>
      </c>
      <c r="B116" s="3">
        <v>927151076</v>
      </c>
      <c r="E116" s="15" t="s">
        <v>26</v>
      </c>
    </row>
    <row r="117" spans="1:5" ht="16.2" x14ac:dyDescent="0.3">
      <c r="A117" s="4" t="s">
        <v>2</v>
      </c>
      <c r="B117" s="5">
        <f>+B115-B116</f>
        <v>85410473</v>
      </c>
      <c r="D117" s="1" t="s">
        <v>16</v>
      </c>
      <c r="E117" s="18">
        <f>+E4</f>
        <v>4.7121332078154984E-2</v>
      </c>
    </row>
    <row r="118" spans="1:5" ht="16.2" x14ac:dyDescent="0.3">
      <c r="A118" s="1" t="s">
        <v>3</v>
      </c>
      <c r="B118" s="3">
        <v>1121407</v>
      </c>
      <c r="D118" s="1" t="s">
        <v>29</v>
      </c>
      <c r="E118" s="12">
        <f>+E114</f>
        <v>1.3653707286884146E-2</v>
      </c>
    </row>
    <row r="119" spans="1:5" ht="16.2" x14ac:dyDescent="0.3">
      <c r="A119" s="1" t="s">
        <v>4</v>
      </c>
      <c r="B119" s="3">
        <v>23860740</v>
      </c>
      <c r="D119" s="4" t="s">
        <v>30</v>
      </c>
      <c r="E119" s="14">
        <f>+E118/E117-1</f>
        <v>-0.7102436055025303</v>
      </c>
    </row>
    <row r="120" spans="1:5" ht="16.2" x14ac:dyDescent="0.3">
      <c r="A120" s="1" t="s">
        <v>5</v>
      </c>
      <c r="B120" s="3">
        <v>14146697</v>
      </c>
    </row>
    <row r="121" spans="1:5" ht="16.2" x14ac:dyDescent="0.3">
      <c r="A121" s="1" t="s">
        <v>6</v>
      </c>
      <c r="B121" s="3">
        <v>811194</v>
      </c>
    </row>
    <row r="122" spans="1:5" ht="16.2" x14ac:dyDescent="0.3">
      <c r="A122" s="1" t="s">
        <v>7</v>
      </c>
      <c r="B122" s="3"/>
    </row>
    <row r="123" spans="1:5" ht="16.2" x14ac:dyDescent="0.3">
      <c r="A123" s="4" t="s">
        <v>8</v>
      </c>
      <c r="B123" s="11">
        <f>+E114*B115</f>
        <v>13825218.999999998</v>
      </c>
    </row>
    <row r="124" spans="1:5" ht="16.2" x14ac:dyDescent="0.3">
      <c r="A124" s="1" t="s">
        <v>9</v>
      </c>
      <c r="B124" s="3">
        <v>31212038</v>
      </c>
    </row>
    <row r="125" spans="1:5" ht="16.2" x14ac:dyDescent="0.3">
      <c r="A125" s="1" t="s">
        <v>10</v>
      </c>
      <c r="B125" s="3">
        <v>30987417</v>
      </c>
    </row>
    <row r="126" spans="1:5" ht="16.2" x14ac:dyDescent="0.3">
      <c r="A126" s="4" t="s">
        <v>11</v>
      </c>
      <c r="B126" s="5">
        <f>+B123+B124-B125</f>
        <v>14049840</v>
      </c>
    </row>
    <row r="127" spans="1:5" ht="16.2" x14ac:dyDescent="0.3">
      <c r="A127" s="1" t="s">
        <v>12</v>
      </c>
      <c r="B127" s="3">
        <v>14049840</v>
      </c>
    </row>
    <row r="128" spans="1:5" ht="16.2" x14ac:dyDescent="0.3">
      <c r="A128" s="4" t="s">
        <v>13</v>
      </c>
      <c r="B128" s="9">
        <f>+B126-B127</f>
        <v>0</v>
      </c>
    </row>
  </sheetData>
  <mergeCells count="6">
    <mergeCell ref="A113:B113"/>
    <mergeCell ref="A23:B23"/>
    <mergeCell ref="A41:B41"/>
    <mergeCell ref="A59:B59"/>
    <mergeCell ref="A77:B77"/>
    <mergeCell ref="A95:B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2021-11-08T23:16:00Z</dcterms:created>
  <dcterms:modified xsi:type="dcterms:W3CDTF">2021-11-09T04:12:39Z</dcterms:modified>
</cp:coreProperties>
</file>