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ITM\ANÁLISIS DE RIESGOS\Archivos de Excel\"/>
    </mc:Choice>
  </mc:AlternateContent>
  <xr:revisionPtr revIDLastSave="0" documentId="13_ncr:1_{C01F4A66-7B29-4F26-9970-9D69FF93DDC6}" xr6:coauthVersionLast="47" xr6:coauthVersionMax="47" xr10:uidLastSave="{00000000-0000-0000-0000-000000000000}"/>
  <bookViews>
    <workbookView xWindow="-120" yWindow="-120" windowWidth="29040" windowHeight="15840" xr2:uid="{02D805C1-3110-4095-8656-F7205667F2DC}"/>
  </bookViews>
  <sheets>
    <sheet name="Datos iniciales" sheetId="1" r:id="rId1"/>
    <sheet name="Análisis de escenarios" sheetId="2" r:id="rId2"/>
    <sheet name="Resumen del escenario" sheetId="5" r:id="rId3"/>
    <sheet name="Buscar objetivo" sheetId="6" r:id="rId4"/>
    <sheet name="Solver" sheetId="8" r:id="rId5"/>
    <sheet name="Tabla de datos" sheetId="7" r:id="rId6"/>
  </sheets>
  <externalReferences>
    <externalReference r:id="rId7"/>
    <externalReference r:id="rId8"/>
  </externalReferences>
  <definedNames>
    <definedName name="Demanda1">[1]Hoja1!$B$27</definedName>
    <definedName name="DemandaI">[2]Hoja80!$B$27</definedName>
    <definedName name="DemandaII">[2]Hoja80!$C$27</definedName>
    <definedName name="DemandaIII">[2]Hoja80!$D$27</definedName>
    <definedName name="solver_adj" localSheetId="3" hidden="1">'Buscar objetivo'!$D$9</definedName>
    <definedName name="solver_adj" localSheetId="4" hidden="1">Solver!$D$3:$D$4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4" hidden="1">Solver!$D$4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1</definedName>
    <definedName name="solver_nwt" localSheetId="3" hidden="1">1</definedName>
    <definedName name="solver_nwt" localSheetId="4" hidden="1">1</definedName>
    <definedName name="solver_opt" localSheetId="3" hidden="1">'Buscar objetivo'!$D$29</definedName>
    <definedName name="solver_opt" localSheetId="4" hidden="1">Solver!$D$29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4" hidden="1">1</definedName>
    <definedName name="solver_rhs1" localSheetId="4" hidden="1">4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3</definedName>
    <definedName name="solver_typ" localSheetId="4" hidden="1">3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7" l="1"/>
  <c r="J49" i="7" s="1"/>
  <c r="E49" i="7"/>
  <c r="F49" i="7" s="1"/>
  <c r="G49" i="7" s="1"/>
  <c r="H49" i="7" s="1"/>
  <c r="D49" i="7"/>
  <c r="D26" i="8"/>
  <c r="D27" i="8" s="1"/>
  <c r="H25" i="8"/>
  <c r="H24" i="8"/>
  <c r="G24" i="8"/>
  <c r="F24" i="8"/>
  <c r="E24" i="8"/>
  <c r="H20" i="8"/>
  <c r="G20" i="8"/>
  <c r="F20" i="8"/>
  <c r="E20" i="8"/>
  <c r="H19" i="8"/>
  <c r="G19" i="8"/>
  <c r="F19" i="8"/>
  <c r="E19" i="8"/>
  <c r="E15" i="8"/>
  <c r="E16" i="8" s="1"/>
  <c r="D26" i="7"/>
  <c r="D27" i="7" s="1"/>
  <c r="H25" i="7"/>
  <c r="H20" i="7"/>
  <c r="H24" i="7" s="1"/>
  <c r="G20" i="7"/>
  <c r="G24" i="7" s="1"/>
  <c r="F20" i="7"/>
  <c r="F24" i="7" s="1"/>
  <c r="E20" i="7"/>
  <c r="E24" i="7" s="1"/>
  <c r="H19" i="7"/>
  <c r="G19" i="7"/>
  <c r="F19" i="7"/>
  <c r="E19" i="7"/>
  <c r="E15" i="7"/>
  <c r="F15" i="7" s="1"/>
  <c r="G15" i="7" s="1"/>
  <c r="D26" i="6"/>
  <c r="D27" i="6" s="1"/>
  <c r="H25" i="6"/>
  <c r="G24" i="6"/>
  <c r="F24" i="6"/>
  <c r="H20" i="6"/>
  <c r="H24" i="6" s="1"/>
  <c r="G20" i="6"/>
  <c r="F20" i="6"/>
  <c r="E20" i="6"/>
  <c r="E24" i="6" s="1"/>
  <c r="H19" i="6"/>
  <c r="G19" i="6"/>
  <c r="F19" i="6"/>
  <c r="E19" i="6"/>
  <c r="F15" i="6"/>
  <c r="F16" i="6" s="1"/>
  <c r="E15" i="6"/>
  <c r="E16" i="6" s="1"/>
  <c r="E17" i="8" l="1"/>
  <c r="E18" i="8" s="1"/>
  <c r="E21" i="8" s="1"/>
  <c r="F15" i="8"/>
  <c r="E16" i="7"/>
  <c r="G16" i="7"/>
  <c r="H15" i="7"/>
  <c r="H16" i="7" s="1"/>
  <c r="F16" i="7"/>
  <c r="E17" i="6"/>
  <c r="E18" i="6" s="1"/>
  <c r="E21" i="6" s="1"/>
  <c r="F17" i="6"/>
  <c r="F18" i="6" s="1"/>
  <c r="F21" i="6" s="1"/>
  <c r="G15" i="6"/>
  <c r="F16" i="8" l="1"/>
  <c r="G15" i="8"/>
  <c r="E22" i="8"/>
  <c r="E23" i="8" s="1"/>
  <c r="E27" i="8" s="1"/>
  <c r="E17" i="7"/>
  <c r="E18" i="7" s="1"/>
  <c r="E21" i="7" s="1"/>
  <c r="E22" i="7" s="1"/>
  <c r="E23" i="7" s="1"/>
  <c r="E27" i="7" s="1"/>
  <c r="F17" i="7"/>
  <c r="F18" i="7" s="1"/>
  <c r="F21" i="7" s="1"/>
  <c r="H17" i="7"/>
  <c r="H18" i="7" s="1"/>
  <c r="H21" i="7" s="1"/>
  <c r="G17" i="7"/>
  <c r="G18" i="7" s="1"/>
  <c r="G21" i="7" s="1"/>
  <c r="F22" i="6"/>
  <c r="F23" i="6" s="1"/>
  <c r="F27" i="6" s="1"/>
  <c r="E22" i="6"/>
  <c r="E23" i="6" s="1"/>
  <c r="E27" i="6" s="1"/>
  <c r="G16" i="6"/>
  <c r="H15" i="6"/>
  <c r="H16" i="6" s="1"/>
  <c r="G16" i="8" l="1"/>
  <c r="H15" i="8"/>
  <c r="H16" i="8" s="1"/>
  <c r="F17" i="8"/>
  <c r="F18" i="8"/>
  <c r="F21" i="8" s="1"/>
  <c r="G22" i="7"/>
  <c r="G23" i="7" s="1"/>
  <c r="G27" i="7" s="1"/>
  <c r="H22" i="7"/>
  <c r="H23" i="7" s="1"/>
  <c r="H27" i="7" s="1"/>
  <c r="F22" i="7"/>
  <c r="F23" i="7" s="1"/>
  <c r="F27" i="7" s="1"/>
  <c r="H17" i="6"/>
  <c r="H18" i="6" s="1"/>
  <c r="H21" i="6" s="1"/>
  <c r="G17" i="6"/>
  <c r="G18" i="6"/>
  <c r="G21" i="6" s="1"/>
  <c r="D26" i="2"/>
  <c r="D27" i="2" s="1"/>
  <c r="H25" i="2"/>
  <c r="H24" i="2"/>
  <c r="G24" i="2"/>
  <c r="F24" i="2"/>
  <c r="H20" i="2"/>
  <c r="G20" i="2"/>
  <c r="F20" i="2"/>
  <c r="E20" i="2"/>
  <c r="E24" i="2" s="1"/>
  <c r="H19" i="2"/>
  <c r="G19" i="2"/>
  <c r="F19" i="2"/>
  <c r="E19" i="2"/>
  <c r="E15" i="2"/>
  <c r="F15" i="2" s="1"/>
  <c r="D27" i="1"/>
  <c r="D26" i="1"/>
  <c r="H25" i="1"/>
  <c r="H20" i="1"/>
  <c r="H24" i="1" s="1"/>
  <c r="G20" i="1"/>
  <c r="G24" i="1" s="1"/>
  <c r="F20" i="1"/>
  <c r="F24" i="1" s="1"/>
  <c r="E20" i="1"/>
  <c r="E24" i="1" s="1"/>
  <c r="H19" i="1"/>
  <c r="G19" i="1"/>
  <c r="F19" i="1"/>
  <c r="E19" i="1"/>
  <c r="E15" i="1"/>
  <c r="E16" i="1" s="1"/>
  <c r="D29" i="7" l="1"/>
  <c r="B49" i="7" s="1"/>
  <c r="F22" i="8"/>
  <c r="F23" i="8" s="1"/>
  <c r="F27" i="8" s="1"/>
  <c r="H17" i="8"/>
  <c r="H18" i="8" s="1"/>
  <c r="H21" i="8" s="1"/>
  <c r="G17" i="8"/>
  <c r="G18" i="8"/>
  <c r="G21" i="8" s="1"/>
  <c r="D30" i="7"/>
  <c r="H22" i="6"/>
  <c r="H23" i="6" s="1"/>
  <c r="H27" i="6" s="1"/>
  <c r="G22" i="6"/>
  <c r="G23" i="6" s="1"/>
  <c r="G27" i="6" s="1"/>
  <c r="F16" i="2"/>
  <c r="G15" i="2"/>
  <c r="E16" i="2"/>
  <c r="E17" i="1"/>
  <c r="E18" i="1" s="1"/>
  <c r="E21" i="1" s="1"/>
  <c r="F15" i="1"/>
  <c r="C34" i="7" l="1"/>
  <c r="G22" i="8"/>
  <c r="G23" i="8" s="1"/>
  <c r="G27" i="8" s="1"/>
  <c r="H22" i="8"/>
  <c r="H23" i="8" s="1"/>
  <c r="H27" i="8" s="1"/>
  <c r="D30" i="6"/>
  <c r="D29" i="6"/>
  <c r="F17" i="2"/>
  <c r="F18" i="2" s="1"/>
  <c r="F21" i="2" s="1"/>
  <c r="E17" i="2"/>
  <c r="E18" i="2" s="1"/>
  <c r="E21" i="2" s="1"/>
  <c r="G16" i="2"/>
  <c r="H15" i="2"/>
  <c r="H16" i="2" s="1"/>
  <c r="E22" i="1"/>
  <c r="E23" i="1" s="1"/>
  <c r="E27" i="1" s="1"/>
  <c r="F16" i="1"/>
  <c r="G15" i="1"/>
  <c r="D30" i="8" l="1"/>
  <c r="D29" i="8"/>
  <c r="E22" i="2"/>
  <c r="E23" i="2" s="1"/>
  <c r="E27" i="2" s="1"/>
  <c r="F22" i="2"/>
  <c r="F23" i="2" s="1"/>
  <c r="F27" i="2" s="1"/>
  <c r="H17" i="2"/>
  <c r="H18" i="2" s="1"/>
  <c r="H21" i="2" s="1"/>
  <c r="G17" i="2"/>
  <c r="G18" i="2" s="1"/>
  <c r="G21" i="2" s="1"/>
  <c r="G16" i="1"/>
  <c r="H15" i="1"/>
  <c r="H16" i="1" s="1"/>
  <c r="F17" i="1"/>
  <c r="F18" i="1" s="1"/>
  <c r="F21" i="1" s="1"/>
  <c r="G22" i="2" l="1"/>
  <c r="G23" i="2" s="1"/>
  <c r="G27" i="2" s="1"/>
  <c r="H22" i="2"/>
  <c r="H23" i="2" s="1"/>
  <c r="H27" i="2" s="1"/>
  <c r="F22" i="1"/>
  <c r="F23" i="1" s="1"/>
  <c r="F27" i="1" s="1"/>
  <c r="H17" i="1"/>
  <c r="H18" i="1" s="1"/>
  <c r="H21" i="1" s="1"/>
  <c r="G17" i="1"/>
  <c r="G18" i="1" s="1"/>
  <c r="G21" i="1" s="1"/>
  <c r="D29" i="2" l="1"/>
  <c r="D30" i="2"/>
  <c r="G22" i="1"/>
  <c r="G23" i="1" s="1"/>
  <c r="G27" i="1" s="1"/>
  <c r="H22" i="1"/>
  <c r="H23" i="1" s="1"/>
  <c r="H27" i="1" s="1"/>
  <c r="D29" i="1" l="1"/>
  <c r="D30" i="1"/>
</calcChain>
</file>

<file path=xl/sharedStrings.xml><?xml version="1.0" encoding="utf-8"?>
<sst xmlns="http://schemas.openxmlformats.org/spreadsheetml/2006/main" count="169" uniqueCount="47">
  <si>
    <t>Datos Iniciales:</t>
  </si>
  <si>
    <t>Inversión Inicial</t>
  </si>
  <si>
    <t>Demanda</t>
  </si>
  <si>
    <t>Precio de Venta</t>
  </si>
  <si>
    <t>% Crecimiento Anual</t>
  </si>
  <si>
    <t>Costos Fijos</t>
  </si>
  <si>
    <t>Amortización</t>
  </si>
  <si>
    <t>Tasa de Descuento</t>
  </si>
  <si>
    <t>Tasa de Impuestos</t>
  </si>
  <si>
    <t>Valor de Recupero</t>
  </si>
  <si>
    <t>Flujo de Fondos Proyectado:</t>
  </si>
  <si>
    <t>Año</t>
  </si>
  <si>
    <t>Unidades Vendidas</t>
  </si>
  <si>
    <t>Ingresos</t>
  </si>
  <si>
    <t>Costos Variables</t>
  </si>
  <si>
    <t>Resultado Operativo</t>
  </si>
  <si>
    <t>Amortizaciones</t>
  </si>
  <si>
    <t>Resultado antes de Impuestos</t>
  </si>
  <si>
    <t>Impuesto a las Ganancias</t>
  </si>
  <si>
    <t>Resultado Neto</t>
  </si>
  <si>
    <t>Flujo de Fondos</t>
  </si>
  <si>
    <t>Tasa Interna de Retorno</t>
  </si>
  <si>
    <t>% Costos Variables sobre Ingresos</t>
  </si>
  <si>
    <t>Valor Presente Neto</t>
  </si>
  <si>
    <t>$D$3</t>
  </si>
  <si>
    <t>$D$4</t>
  </si>
  <si>
    <t>$D$5</t>
  </si>
  <si>
    <t>Escenarios:</t>
  </si>
  <si>
    <t>Escenario 1</t>
  </si>
  <si>
    <t>Escenario 2</t>
  </si>
  <si>
    <t>Escenario 3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</si>
  <si>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</si>
  <si>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</si>
  <si>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</si>
  <si>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</si>
  <si>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</si>
  <si>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</si>
  <si>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</si>
  <si>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$D$29</t>
  </si>
  <si>
    <t>$D$30</t>
  </si>
  <si>
    <t xml:space="preserve">
Modificado por MIGUEL JIMÉNEZ el 25/10/2021</t>
  </si>
  <si>
    <t>Calcular la tasas de descuento para tener un VPN = 0</t>
  </si>
  <si>
    <t>Unidades</t>
  </si>
  <si>
    <t>Precio</t>
  </si>
  <si>
    <t>VPN</t>
  </si>
  <si>
    <t>Cantidad de unidades para tener un VPN = 0</t>
  </si>
  <si>
    <t>Con la restricción de que el precio no puede ser mayor a 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</si>
</sst>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164" formatCode="&quot;$&quot;\ #,##0.0;[Red]\-&quot;$&quot;\ 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9" fontId="3" fillId="0" borderId="0" xfId="1" applyNumberFormat="1" applyFont="1"/>
    <xf numFmtId="10" fontId="3" fillId="0" borderId="0" xfId="1" applyNumberFormat="1" applyFont="1"/>
    <xf numFmtId="3" fontId="3" fillId="0" borderId="0" xfId="1" applyNumberFormat="1" applyFont="1" applyAlignment="1">
      <alignment horizontal="right"/>
    </xf>
    <xf numFmtId="3" fontId="3" fillId="0" borderId="0" xfId="1" quotePrefix="1" applyNumberFormat="1" applyFont="1" applyAlignment="1">
      <alignment horizontal="right"/>
    </xf>
    <xf numFmtId="0" fontId="4" fillId="0" borderId="1" xfId="1" applyFont="1" applyBorder="1"/>
    <xf numFmtId="4" fontId="3" fillId="0" borderId="0" xfId="1" applyNumberFormat="1" applyFont="1"/>
    <xf numFmtId="0" fontId="3" fillId="0" borderId="1" xfId="1" applyFont="1" applyBorder="1"/>
    <xf numFmtId="3" fontId="3" fillId="0" borderId="1" xfId="1" applyNumberFormat="1" applyFont="1" applyBorder="1"/>
    <xf numFmtId="8" fontId="3" fillId="0" borderId="0" xfId="1" applyNumberFormat="1" applyFont="1"/>
    <xf numFmtId="6" fontId="3" fillId="0" borderId="0" xfId="1" applyNumberFormat="1" applyFont="1"/>
    <xf numFmtId="0" fontId="4" fillId="0" borderId="1" xfId="1" applyFont="1" applyBorder="1" applyAlignment="1">
      <alignment horizontal="center" vertical="center"/>
    </xf>
    <xf numFmtId="6" fontId="3" fillId="0" borderId="0" xfId="1" applyNumberFormat="1" applyFont="1" applyAlignment="1">
      <alignment horizontal="center" vertical="center"/>
    </xf>
    <xf numFmtId="6" fontId="3" fillId="0" borderId="1" xfId="1" applyNumberFormat="1" applyFont="1" applyBorder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4" fillId="0" borderId="0" xfId="1" applyFont="1"/>
    <xf numFmtId="3" fontId="4" fillId="0" borderId="0" xfId="1" applyNumberFormat="1" applyFont="1"/>
    <xf numFmtId="6" fontId="4" fillId="0" borderId="0" xfId="1" applyNumberFormat="1" applyFont="1" applyAlignment="1">
      <alignment horizontal="center" vertical="center"/>
    </xf>
    <xf numFmtId="4" fontId="4" fillId="0" borderId="0" xfId="1" applyNumberFormat="1" applyFont="1"/>
    <xf numFmtId="0" fontId="3" fillId="4" borderId="0" xfId="1" applyFont="1" applyFill="1"/>
    <xf numFmtId="0" fontId="3" fillId="0" borderId="0" xfId="1" applyFont="1" applyFill="1"/>
    <xf numFmtId="0" fontId="0" fillId="0" borderId="0" xfId="0" applyFill="1" applyBorder="1" applyAlignment="1"/>
    <xf numFmtId="3" fontId="0" fillId="0" borderId="0" xfId="0" applyNumberFormat="1" applyFill="1" applyBorder="1" applyAlignment="1"/>
    <xf numFmtId="8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0" fillId="0" borderId="4" xfId="0" applyFill="1" applyBorder="1" applyAlignment="1"/>
    <xf numFmtId="0" fontId="6" fillId="2" borderId="0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3" fontId="0" fillId="3" borderId="0" xfId="0" applyNumberFormat="1" applyFill="1" applyBorder="1" applyAlignment="1"/>
    <xf numFmtId="8" fontId="0" fillId="3" borderId="0" xfId="0" applyNumberFormat="1" applyFill="1" applyBorder="1" applyAlignment="1"/>
    <xf numFmtId="9" fontId="0" fillId="3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6" fontId="0" fillId="0" borderId="0" xfId="0" applyNumberFormat="1" applyFill="1" applyBorder="1" applyAlignment="1"/>
    <xf numFmtId="10" fontId="0" fillId="0" borderId="3" xfId="0" applyNumberFormat="1" applyFill="1" applyBorder="1" applyAlignment="1"/>
    <xf numFmtId="0" fontId="4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quotePrefix="1" applyFont="1" applyAlignment="1">
      <alignment horizontal="left"/>
    </xf>
    <xf numFmtId="164" fontId="4" fillId="0" borderId="0" xfId="1" applyNumberFormat="1" applyFont="1"/>
    <xf numFmtId="0" fontId="4" fillId="0" borderId="0" xfId="1" quotePrefix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</cellXfs>
  <cellStyles count="3">
    <cellStyle name="Normal" xfId="0" builtinId="0"/>
    <cellStyle name="Normal 2" xfId="1" xr:uid="{55775424-42C0-4002-95FC-3187E07A919E}"/>
    <cellStyle name="Porcentual 2" xfId="2" xr:uid="{44570198-E646-4B65-BB8E-A5F1E4FC5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'Tabla de datos'!$B$35:$B$45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xVal>
          <c:yVal>
            <c:numRef>
              <c:f>'Tabla de datos'!$C$35:$C$45</c:f>
              <c:numCache>
                <c:formatCode>"$"#,##0_);[Red]\("$"#,##0\)</c:formatCode>
                <c:ptCount val="11"/>
                <c:pt idx="0">
                  <c:v>-71648.178688612446</c:v>
                </c:pt>
                <c:pt idx="1">
                  <c:v>-41148.828988032466</c:v>
                </c:pt>
                <c:pt idx="2">
                  <c:v>-20135.190569358994</c:v>
                </c:pt>
                <c:pt idx="3">
                  <c:v>-52.370203615588252</c:v>
                </c:pt>
                <c:pt idx="4">
                  <c:v>20030.450162127818</c:v>
                </c:pt>
                <c:pt idx="5">
                  <c:v>40113.270527871238</c:v>
                </c:pt>
                <c:pt idx="6">
                  <c:v>60196.090893614659</c:v>
                </c:pt>
                <c:pt idx="7">
                  <c:v>80278.91125935805</c:v>
                </c:pt>
                <c:pt idx="8">
                  <c:v>100361.73162510144</c:v>
                </c:pt>
                <c:pt idx="9">
                  <c:v>120444.55199084486</c:v>
                </c:pt>
                <c:pt idx="10">
                  <c:v>140527.37235658828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F-4983-871B-0AE1312AA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85215"/>
        <c:axId val="1654285631"/>
      </c:scatterChart>
      <c:valAx>
        <c:axId val="165428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s-CO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1654285631"/>
        <c:crosses val="autoZero"/>
        <c:crossBetween val="midCat"/>
      </c:valAx>
      <c:valAx>
        <c:axId val="1654285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s-CO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VPN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s-CO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165428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'Tabla de datos'!$C$49</c:f>
              <c:strCache>
                <c:ptCount val="1"/>
                <c:pt idx="0">
                  <c:v>$ 2,0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datos'!$C$50:$C$60</c:f>
              <c:numCache>
                <c:formatCode>"$"#,##0_);[Red]\("$"#,##0\)</c:formatCode>
                <c:ptCount val="11"/>
                <c:pt idx="0">
                  <c:v>-107854.1870562212</c:v>
                </c:pt>
                <c:pt idx="1">
                  <c:v>-95060.544523497258</c:v>
                </c:pt>
                <c:pt idx="2">
                  <c:v>-82266.901990773316</c:v>
                </c:pt>
                <c:pt idx="3">
                  <c:v>-69473.259458049375</c:v>
                </c:pt>
                <c:pt idx="4">
                  <c:v>-56679.616925325434</c:v>
                </c:pt>
                <c:pt idx="5">
                  <c:v>-43978.967999685512</c:v>
                </c:pt>
                <c:pt idx="6">
                  <c:v>-33939.530862168118</c:v>
                </c:pt>
                <c:pt idx="7">
                  <c:v>-25623.66321589757</c:v>
                </c:pt>
                <c:pt idx="8">
                  <c:v>-17307.795569627007</c:v>
                </c:pt>
                <c:pt idx="9">
                  <c:v>-8991.9279233564303</c:v>
                </c:pt>
                <c:pt idx="10">
                  <c:v>-676.06027708588226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2E-4757-8E46-0324201AFF7C}"/>
            </c:ext>
          </c:extLst>
        </c:ser>
        <c:ser>
          <c:idx val="1"/>
          <c:order val="1"/>
          <c:tx>
            <c:strRef>
              <c:f>'Tabla de datos'!$D$49</c:f>
              <c:strCache>
                <c:ptCount val="1"/>
                <c:pt idx="0">
                  <c:v>$ 2,5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datos'!$D$50:$D$60</c:f>
              <c:numCache>
                <c:formatCode>"$"#,##0_);[Red]\("$"#,##0\)</c:formatCode>
                <c:ptCount val="11"/>
                <c:pt idx="0">
                  <c:v>-101457.36578985924</c:v>
                </c:pt>
                <c:pt idx="1">
                  <c:v>-85465.312623954305</c:v>
                </c:pt>
                <c:pt idx="2">
                  <c:v>-69473.259458049375</c:v>
                </c:pt>
                <c:pt idx="3">
                  <c:v>-53481.206292144452</c:v>
                </c:pt>
                <c:pt idx="4">
                  <c:v>-38439.855989651252</c:v>
                </c:pt>
                <c:pt idx="5">
                  <c:v>-27702.630127465207</c:v>
                </c:pt>
                <c:pt idx="6">
                  <c:v>-17307.795569627007</c:v>
                </c:pt>
                <c:pt idx="7">
                  <c:v>-6912.9610117887933</c:v>
                </c:pt>
                <c:pt idx="8">
                  <c:v>3481.8735460493917</c:v>
                </c:pt>
                <c:pt idx="9">
                  <c:v>13876.70810388762</c:v>
                </c:pt>
                <c:pt idx="10">
                  <c:v>24271.542661725805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2E-4757-8E46-0324201AFF7C}"/>
            </c:ext>
          </c:extLst>
        </c:ser>
        <c:ser>
          <c:idx val="2"/>
          <c:order val="2"/>
          <c:tx>
            <c:strRef>
              <c:f>'Tabla de datos'!$E$49</c:f>
              <c:strCache>
                <c:ptCount val="1"/>
                <c:pt idx="0">
                  <c:v>$ 3,0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datos'!$E$50:$E$60</c:f>
              <c:numCache>
                <c:formatCode>"$"#,##0_);[Red]\("$"#,##0\)</c:formatCode>
                <c:ptCount val="11"/>
                <c:pt idx="0">
                  <c:v>-95060.544523497258</c:v>
                </c:pt>
                <c:pt idx="1">
                  <c:v>-75870.080724411338</c:v>
                </c:pt>
                <c:pt idx="2">
                  <c:v>-56679.616925325434</c:v>
                </c:pt>
                <c:pt idx="3">
                  <c:v>-38439.855989651238</c:v>
                </c:pt>
                <c:pt idx="4">
                  <c:v>-25623.66321589757</c:v>
                </c:pt>
                <c:pt idx="5">
                  <c:v>-13149.861746491733</c:v>
                </c:pt>
                <c:pt idx="6">
                  <c:v>-676.06027708588226</c:v>
                </c:pt>
                <c:pt idx="7">
                  <c:v>11797.741192319954</c:v>
                </c:pt>
                <c:pt idx="8">
                  <c:v>24271.542661725805</c:v>
                </c:pt>
                <c:pt idx="9">
                  <c:v>36745.344131131686</c:v>
                </c:pt>
                <c:pt idx="10">
                  <c:v>49219.145600537508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2E-4757-8E46-0324201AFF7C}"/>
            </c:ext>
          </c:extLst>
        </c:ser>
        <c:ser>
          <c:idx val="3"/>
          <c:order val="3"/>
          <c:tx>
            <c:strRef>
              <c:f>'Tabla de datos'!$F$49</c:f>
              <c:strCache>
                <c:ptCount val="1"/>
                <c:pt idx="0">
                  <c:v>$ 3,5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datos'!$F$50:$F$60</c:f>
              <c:numCache>
                <c:formatCode>"$"#,##0_);[Red]\("$"#,##0\)</c:formatCode>
                <c:ptCount val="11"/>
                <c:pt idx="0">
                  <c:v>-88663.723257135294</c:v>
                </c:pt>
                <c:pt idx="1">
                  <c:v>-66274.848824868386</c:v>
                </c:pt>
                <c:pt idx="2">
                  <c:v>-43978.967999685512</c:v>
                </c:pt>
                <c:pt idx="3">
                  <c:v>-27702.630127465207</c:v>
                </c:pt>
                <c:pt idx="4">
                  <c:v>-13149.861746491733</c:v>
                </c:pt>
                <c:pt idx="5">
                  <c:v>1402.9066344817547</c:v>
                </c:pt>
                <c:pt idx="6">
                  <c:v>15955.675015455228</c:v>
                </c:pt>
                <c:pt idx="7">
                  <c:v>30508.443396428716</c:v>
                </c:pt>
                <c:pt idx="8">
                  <c:v>45061.211777402204</c:v>
                </c:pt>
                <c:pt idx="9">
                  <c:v>59613.980158375722</c:v>
                </c:pt>
                <c:pt idx="10">
                  <c:v>74166.74853934921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2E-4757-8E46-0324201AFF7C}"/>
            </c:ext>
          </c:extLst>
        </c:ser>
        <c:ser>
          <c:idx val="4"/>
          <c:order val="4"/>
          <c:tx>
            <c:strRef>
              <c:f>'Tabla de datos'!$G$49</c:f>
              <c:strCache>
                <c:ptCount val="1"/>
                <c:pt idx="0">
                  <c:v>$ 4,0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datos'!$G$50:$G$60</c:f>
              <c:numCache>
                <c:formatCode>"$"#,##0_);[Red]\("$"#,##0\)</c:formatCode>
                <c:ptCount val="11"/>
                <c:pt idx="0">
                  <c:v>-82266.901990773316</c:v>
                </c:pt>
                <c:pt idx="1">
                  <c:v>-56679.616925325434</c:v>
                </c:pt>
                <c:pt idx="2">
                  <c:v>-33939.530862168118</c:v>
                </c:pt>
                <c:pt idx="3">
                  <c:v>-17307.795569627007</c:v>
                </c:pt>
                <c:pt idx="4">
                  <c:v>-676.06027708588226</c:v>
                </c:pt>
                <c:pt idx="5">
                  <c:v>15955.675015455228</c:v>
                </c:pt>
                <c:pt idx="6">
                  <c:v>32587.410307996382</c:v>
                </c:pt>
                <c:pt idx="7">
                  <c:v>49219.145600537508</c:v>
                </c:pt>
                <c:pt idx="8">
                  <c:v>65850.880893078633</c:v>
                </c:pt>
                <c:pt idx="9">
                  <c:v>82482.616185619729</c:v>
                </c:pt>
                <c:pt idx="10">
                  <c:v>99114.351478160854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2E-4757-8E46-0324201AFF7C}"/>
            </c:ext>
          </c:extLst>
        </c:ser>
        <c:ser>
          <c:idx val="5"/>
          <c:order val="5"/>
          <c:tx>
            <c:strRef>
              <c:f>'Tabla de datos'!$H$49</c:f>
              <c:strCache>
                <c:ptCount val="1"/>
                <c:pt idx="0">
                  <c:v>$ 4,5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datos'!$H$50:$H$60</c:f>
              <c:numCache>
                <c:formatCode>"$"#,##0_);[Red]\("$"#,##0\)</c:formatCode>
                <c:ptCount val="11"/>
                <c:pt idx="0">
                  <c:v>-75870.080724411338</c:v>
                </c:pt>
                <c:pt idx="1">
                  <c:v>-47084.385025782482</c:v>
                </c:pt>
                <c:pt idx="2">
                  <c:v>-25623.66321589757</c:v>
                </c:pt>
                <c:pt idx="3">
                  <c:v>-6912.9610117887933</c:v>
                </c:pt>
                <c:pt idx="4">
                  <c:v>11797.741192319954</c:v>
                </c:pt>
                <c:pt idx="5">
                  <c:v>30508.443396428716</c:v>
                </c:pt>
                <c:pt idx="6">
                  <c:v>49219.145600537508</c:v>
                </c:pt>
                <c:pt idx="7">
                  <c:v>67929.847804646299</c:v>
                </c:pt>
                <c:pt idx="8">
                  <c:v>86640.550008755003</c:v>
                </c:pt>
                <c:pt idx="9">
                  <c:v>105351.25221286379</c:v>
                </c:pt>
                <c:pt idx="10">
                  <c:v>124061.95441697256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2E-4757-8E46-0324201AFF7C}"/>
            </c:ext>
          </c:extLst>
        </c:ser>
        <c:ser>
          <c:idx val="6"/>
          <c:order val="6"/>
          <c:tx>
            <c:strRef>
              <c:f>'Tabla de datos'!$I$49</c:f>
              <c:strCache>
                <c:ptCount val="1"/>
                <c:pt idx="0">
                  <c:v>$ 5,0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datos'!$I$50:$I$60</c:f>
              <c:numCache>
                <c:formatCode>"$"#,##0_);[Red]\("$"#,##0\)</c:formatCode>
                <c:ptCount val="11"/>
                <c:pt idx="0">
                  <c:v>-69473.259458049375</c:v>
                </c:pt>
                <c:pt idx="1">
                  <c:v>-38439.855989651252</c:v>
                </c:pt>
                <c:pt idx="2">
                  <c:v>-17307.795569627007</c:v>
                </c:pt>
                <c:pt idx="3">
                  <c:v>3481.8735460493917</c:v>
                </c:pt>
                <c:pt idx="4">
                  <c:v>24271.542661725805</c:v>
                </c:pt>
                <c:pt idx="5">
                  <c:v>45061.211777402204</c:v>
                </c:pt>
                <c:pt idx="6">
                  <c:v>65850.880893078633</c:v>
                </c:pt>
                <c:pt idx="7">
                  <c:v>86640.550008755003</c:v>
                </c:pt>
                <c:pt idx="8">
                  <c:v>107430.21912443143</c:v>
                </c:pt>
                <c:pt idx="9">
                  <c:v>128219.88824010783</c:v>
                </c:pt>
                <c:pt idx="10">
                  <c:v>149009.55735578426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2E-4757-8E46-0324201AFF7C}"/>
            </c:ext>
          </c:extLst>
        </c:ser>
        <c:ser>
          <c:idx val="7"/>
          <c:order val="7"/>
          <c:tx>
            <c:strRef>
              <c:f>'Tabla de datos'!$J$49</c:f>
              <c:strCache>
                <c:ptCount val="1"/>
                <c:pt idx="0">
                  <c:v>$ 5,5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'Tabla de datos'!$B$50:$B$60</c:f>
              <c:numCache>
                <c:formatCode>#,##0</c:formatCode>
                <c:ptCount val="1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</c:numCache>
            </c:numRef>
          </c:cat>
          <c:val>
            <c:numRef>
              <c:f>'Tabla de datos'!$J$50:$J$60</c:f>
              <c:numCache>
                <c:formatCode>"$"#,##0_);[Red]\("$"#,##0\)</c:formatCode>
                <c:ptCount val="11"/>
                <c:pt idx="0">
                  <c:v>-63076.438191687404</c:v>
                </c:pt>
                <c:pt idx="1">
                  <c:v>-31860.563950600495</c:v>
                </c:pt>
                <c:pt idx="2">
                  <c:v>-8991.9279233564303</c:v>
                </c:pt>
                <c:pt idx="3">
                  <c:v>13876.70810388762</c:v>
                </c:pt>
                <c:pt idx="4">
                  <c:v>36745.344131131686</c:v>
                </c:pt>
                <c:pt idx="5">
                  <c:v>59613.980158375722</c:v>
                </c:pt>
                <c:pt idx="6">
                  <c:v>82482.616185619729</c:v>
                </c:pt>
                <c:pt idx="7">
                  <c:v>105351.25221286379</c:v>
                </c:pt>
                <c:pt idx="8">
                  <c:v>128219.88824010783</c:v>
                </c:pt>
                <c:pt idx="9">
                  <c:v>151088.5242673519</c:v>
                </c:pt>
                <c:pt idx="10">
                  <c:v>173957.16029459605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2E-4757-8E46-0324201AFF7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24919055"/>
        <c:axId val="1824917391"/>
        <c:axId val="1825648863"/>
      </c:surface3DChart>
      <c:catAx>
        <c:axId val="1824919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s-CO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1824917391"/>
        <c:crosses val="autoZero"/>
        <c:auto val="1"/>
        <c:lblAlgn val="ctr"/>
        <c:lblOffset val="100"/>
        <c:noMultiLvlLbl val="0"/>
      </c:catAx>
      <c:valAx>
        <c:axId val="182491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s-CO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VPN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1824919055"/>
        <c:crosses val="autoZero"/>
        <c:crossBetween val="midCat"/>
      </c:valAx>
      <c:serAx>
        <c:axId val="1825648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s-CO">
                    <a:solidFill>
                      <a:schemeClr val="tx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Precio</a:t>
                </a:r>
              </a:p>
            </c:rich>
          </c:tx>
          <c:layout>
            <c:manualLayout>
              <c:xMode val="edge"/>
              <c:yMode val="edge"/>
              <c:x val="0.84517672790901133"/>
              <c:y val="0.5418179498396034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1824917391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451758</xdr:colOff>
      <xdr:row>31</xdr:row>
      <xdr:rowOff>46264</xdr:rowOff>
    </xdr:from>
    <xdr:to>
      <xdr:col>11</xdr:col>
      <xdr:colOff>299358</xdr:colOff>
      <xdr:row>43</xdr:row>
      <xdr:rowOff>81643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CE8343-017C-4A6A-B3E7-216836168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527957</xdr:colOff>
      <xdr:row>62</xdr:row>
      <xdr:rowOff>19049</xdr:rowOff>
    </xdr:from>
    <xdr:to>
      <xdr:col>10</xdr:col>
      <xdr:colOff>59871</xdr:colOff>
      <xdr:row>80</xdr:row>
      <xdr:rowOff>163285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416AFC-2FFD-4A21-96F4-2A74859A0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uciano/libro/planillas%20del%20libro/mix%20de%20product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uciano/libro/planillas%20del%20libro/planillas%20lib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t.1"/>
      <sheetName val="cant.2"/>
      <sheetName val="cant.3"/>
      <sheetName val="Resultado"/>
      <sheetName val="Hoja10"/>
      <sheetName val="Hoja8"/>
      <sheetName val="Hoja6"/>
      <sheetName val="Hoja4"/>
      <sheetName val="Hoja19"/>
      <sheetName val="Hoja17"/>
      <sheetName val="Hoja15"/>
      <sheetName val="Hoja13"/>
      <sheetName val="Hoja1"/>
      <sheetName val="Hoja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7">
          <cell r="B27">
            <v>1000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Hoja4"/>
      <sheetName val="Hoja5"/>
      <sheetName val="Hoja6"/>
      <sheetName val="Hoja7"/>
      <sheetName val="Hoja8"/>
      <sheetName val="Hoja9"/>
      <sheetName val="Hoja10"/>
      <sheetName val="Hoja11"/>
      <sheetName val="Hoja12"/>
      <sheetName val="Hoja13"/>
      <sheetName val="Hoja14"/>
      <sheetName val="Hoja15"/>
      <sheetName val="Hoja16"/>
      <sheetName val="Hoja17"/>
      <sheetName val="Hoja18"/>
      <sheetName val="Hoja19"/>
      <sheetName val="Hoja20"/>
      <sheetName val="Hoja21"/>
      <sheetName val="Hoja22"/>
      <sheetName val="Hoja23"/>
      <sheetName val="Hoja24"/>
      <sheetName val="Hoja25"/>
      <sheetName val="Hoja26"/>
      <sheetName val="Hoja28"/>
      <sheetName val="Hoja27"/>
      <sheetName val="Hoja29"/>
      <sheetName val="Hoja30"/>
      <sheetName val="Hoja31"/>
      <sheetName val="Hoja32"/>
      <sheetName val="Hoja33"/>
      <sheetName val="Hoja34"/>
      <sheetName val="Hoja35"/>
      <sheetName val="Hoja36"/>
      <sheetName val="Hoja37"/>
      <sheetName val="Resumen de escenario"/>
      <sheetName val="Hoja38"/>
      <sheetName val="Hoja39"/>
      <sheetName val="Hoja40"/>
      <sheetName val="Hoja41"/>
      <sheetName val="Hoja42"/>
      <sheetName val="Hoja43"/>
      <sheetName val="Hoja44"/>
      <sheetName val="Hoja45"/>
      <sheetName val="Hoja46"/>
      <sheetName val="Hoja47"/>
      <sheetName val="Hoja48"/>
      <sheetName val="Hoja49"/>
      <sheetName val="Hoja50"/>
      <sheetName val="Hoja51"/>
      <sheetName val="Hoja52"/>
      <sheetName val="Hoja53"/>
      <sheetName val="Hoja54"/>
      <sheetName val="Hoja55"/>
      <sheetName val="Hoja56"/>
      <sheetName val="Hoja57"/>
      <sheetName val="Hoja58"/>
      <sheetName val="Hoja59"/>
      <sheetName val="Hoja60"/>
      <sheetName val="Hoja61"/>
      <sheetName val="Hoja62"/>
      <sheetName val="Hoja63"/>
      <sheetName val="Hoja64"/>
      <sheetName val="Hoja65"/>
      <sheetName val="Hoja66"/>
      <sheetName val="Hoja67"/>
      <sheetName val="Hoja68"/>
      <sheetName val="Hoja69"/>
      <sheetName val="Hoja70"/>
      <sheetName val="Hoja71"/>
      <sheetName val="Hoja72"/>
      <sheetName val="Hoja73"/>
      <sheetName val="Hoja74"/>
      <sheetName val="Hoja75"/>
      <sheetName val="Hoja76"/>
      <sheetName val="Hoja77"/>
      <sheetName val="resultados simul"/>
      <sheetName val="Hoja78"/>
      <sheetName val="Hoja79"/>
      <sheetName val="resultados A"/>
      <sheetName val="resultados B"/>
      <sheetName val="resultados RN"/>
      <sheetName val="Hoja80"/>
      <sheetName val="cant.1"/>
      <sheetName val="cant.2"/>
      <sheetName val="cant.3"/>
      <sheetName val="resulta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34">
          <cell r="A34">
            <v>10000</v>
          </cell>
        </row>
      </sheetData>
      <sheetData sheetId="42">
        <row r="33">
          <cell r="C33">
            <v>3.83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7">
          <cell r="B27" t="e">
            <v>#NAME?</v>
          </cell>
          <cell r="C27" t="e">
            <v>#NAME?</v>
          </cell>
          <cell r="D27" t="e">
            <v>#NAME?</v>
          </cell>
        </row>
      </sheetData>
      <sheetData sheetId="85"/>
      <sheetData sheetId="86"/>
      <sheetData sheetId="87"/>
      <sheetData sheetId="8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3F0-7B41-4E73-9B5F-9C06F97062AA}">
  <sheetPr>
    <pageSetUpPr fitToPage="1"/>
  </sheetPr>
  <dimension ref="A1:P46"/>
  <sheetViews>
    <sheetView tabSelected="1" zoomScale="175" zoomScaleNormal="175" workbookViewId="0"/>
  </sheetViews>
  <sheetFormatPr baseColWidth="10" defaultColWidth="9.140625" defaultRowHeight="12.75" x14ac:dyDescent="0.2"/>
  <cols>
    <col min="1" max="1" width="10" style="2" customWidth="1"/>
    <col min="2" max="2" width="9.140625" style="2" customWidth="1"/>
    <col min="3" max="3" width="10.28515625" style="2" customWidth="1"/>
    <col min="4" max="8" width="12" style="2" customWidth="1"/>
    <col min="9" max="256" width="9.140625" style="2"/>
    <col min="257" max="257" width="10" style="2" customWidth="1"/>
    <col min="258" max="258" width="9.140625" style="2"/>
    <col min="259" max="259" width="10.28515625" style="2" customWidth="1"/>
    <col min="260" max="260" width="10" style="2" customWidth="1"/>
    <col min="261" max="512" width="9.140625" style="2"/>
    <col min="513" max="513" width="10" style="2" customWidth="1"/>
    <col min="514" max="514" width="9.140625" style="2"/>
    <col min="515" max="515" width="10.28515625" style="2" customWidth="1"/>
    <col min="516" max="516" width="10" style="2" customWidth="1"/>
    <col min="517" max="768" width="9.140625" style="2"/>
    <col min="769" max="769" width="10" style="2" customWidth="1"/>
    <col min="770" max="770" width="9.140625" style="2"/>
    <col min="771" max="771" width="10.28515625" style="2" customWidth="1"/>
    <col min="772" max="772" width="10" style="2" customWidth="1"/>
    <col min="773" max="1024" width="9.140625" style="2"/>
    <col min="1025" max="1025" width="10" style="2" customWidth="1"/>
    <col min="1026" max="1026" width="9.140625" style="2"/>
    <col min="1027" max="1027" width="10.28515625" style="2" customWidth="1"/>
    <col min="1028" max="1028" width="10" style="2" customWidth="1"/>
    <col min="1029" max="1280" width="9.140625" style="2"/>
    <col min="1281" max="1281" width="10" style="2" customWidth="1"/>
    <col min="1282" max="1282" width="9.140625" style="2"/>
    <col min="1283" max="1283" width="10.28515625" style="2" customWidth="1"/>
    <col min="1284" max="1284" width="10" style="2" customWidth="1"/>
    <col min="1285" max="1536" width="9.140625" style="2"/>
    <col min="1537" max="1537" width="10" style="2" customWidth="1"/>
    <col min="1538" max="1538" width="9.140625" style="2"/>
    <col min="1539" max="1539" width="10.28515625" style="2" customWidth="1"/>
    <col min="1540" max="1540" width="10" style="2" customWidth="1"/>
    <col min="1541" max="1792" width="9.140625" style="2"/>
    <col min="1793" max="1793" width="10" style="2" customWidth="1"/>
    <col min="1794" max="1794" width="9.140625" style="2"/>
    <col min="1795" max="1795" width="10.28515625" style="2" customWidth="1"/>
    <col min="1796" max="1796" width="10" style="2" customWidth="1"/>
    <col min="1797" max="2048" width="9.140625" style="2"/>
    <col min="2049" max="2049" width="10" style="2" customWidth="1"/>
    <col min="2050" max="2050" width="9.140625" style="2"/>
    <col min="2051" max="2051" width="10.28515625" style="2" customWidth="1"/>
    <col min="2052" max="2052" width="10" style="2" customWidth="1"/>
    <col min="2053" max="2304" width="9.140625" style="2"/>
    <col min="2305" max="2305" width="10" style="2" customWidth="1"/>
    <col min="2306" max="2306" width="9.140625" style="2"/>
    <col min="2307" max="2307" width="10.28515625" style="2" customWidth="1"/>
    <col min="2308" max="2308" width="10" style="2" customWidth="1"/>
    <col min="2309" max="2560" width="9.140625" style="2"/>
    <col min="2561" max="2561" width="10" style="2" customWidth="1"/>
    <col min="2562" max="2562" width="9.140625" style="2"/>
    <col min="2563" max="2563" width="10.28515625" style="2" customWidth="1"/>
    <col min="2564" max="2564" width="10" style="2" customWidth="1"/>
    <col min="2565" max="2816" width="9.140625" style="2"/>
    <col min="2817" max="2817" width="10" style="2" customWidth="1"/>
    <col min="2818" max="2818" width="9.140625" style="2"/>
    <col min="2819" max="2819" width="10.28515625" style="2" customWidth="1"/>
    <col min="2820" max="2820" width="10" style="2" customWidth="1"/>
    <col min="2821" max="3072" width="9.140625" style="2"/>
    <col min="3073" max="3073" width="10" style="2" customWidth="1"/>
    <col min="3074" max="3074" width="9.140625" style="2"/>
    <col min="3075" max="3075" width="10.28515625" style="2" customWidth="1"/>
    <col min="3076" max="3076" width="10" style="2" customWidth="1"/>
    <col min="3077" max="3328" width="9.140625" style="2"/>
    <col min="3329" max="3329" width="10" style="2" customWidth="1"/>
    <col min="3330" max="3330" width="9.140625" style="2"/>
    <col min="3331" max="3331" width="10.28515625" style="2" customWidth="1"/>
    <col min="3332" max="3332" width="10" style="2" customWidth="1"/>
    <col min="3333" max="3584" width="9.140625" style="2"/>
    <col min="3585" max="3585" width="10" style="2" customWidth="1"/>
    <col min="3586" max="3586" width="9.140625" style="2"/>
    <col min="3587" max="3587" width="10.28515625" style="2" customWidth="1"/>
    <col min="3588" max="3588" width="10" style="2" customWidth="1"/>
    <col min="3589" max="3840" width="9.140625" style="2"/>
    <col min="3841" max="3841" width="10" style="2" customWidth="1"/>
    <col min="3842" max="3842" width="9.140625" style="2"/>
    <col min="3843" max="3843" width="10.28515625" style="2" customWidth="1"/>
    <col min="3844" max="3844" width="10" style="2" customWidth="1"/>
    <col min="3845" max="4096" width="9.140625" style="2"/>
    <col min="4097" max="4097" width="10" style="2" customWidth="1"/>
    <col min="4098" max="4098" width="9.140625" style="2"/>
    <col min="4099" max="4099" width="10.28515625" style="2" customWidth="1"/>
    <col min="4100" max="4100" width="10" style="2" customWidth="1"/>
    <col min="4101" max="4352" width="9.140625" style="2"/>
    <col min="4353" max="4353" width="10" style="2" customWidth="1"/>
    <col min="4354" max="4354" width="9.140625" style="2"/>
    <col min="4355" max="4355" width="10.28515625" style="2" customWidth="1"/>
    <col min="4356" max="4356" width="10" style="2" customWidth="1"/>
    <col min="4357" max="4608" width="9.140625" style="2"/>
    <col min="4609" max="4609" width="10" style="2" customWidth="1"/>
    <col min="4610" max="4610" width="9.140625" style="2"/>
    <col min="4611" max="4611" width="10.28515625" style="2" customWidth="1"/>
    <col min="4612" max="4612" width="10" style="2" customWidth="1"/>
    <col min="4613" max="4864" width="9.140625" style="2"/>
    <col min="4865" max="4865" width="10" style="2" customWidth="1"/>
    <col min="4866" max="4866" width="9.140625" style="2"/>
    <col min="4867" max="4867" width="10.28515625" style="2" customWidth="1"/>
    <col min="4868" max="4868" width="10" style="2" customWidth="1"/>
    <col min="4869" max="5120" width="9.140625" style="2"/>
    <col min="5121" max="5121" width="10" style="2" customWidth="1"/>
    <col min="5122" max="5122" width="9.140625" style="2"/>
    <col min="5123" max="5123" width="10.28515625" style="2" customWidth="1"/>
    <col min="5124" max="5124" width="10" style="2" customWidth="1"/>
    <col min="5125" max="5376" width="9.140625" style="2"/>
    <col min="5377" max="5377" width="10" style="2" customWidth="1"/>
    <col min="5378" max="5378" width="9.140625" style="2"/>
    <col min="5379" max="5379" width="10.28515625" style="2" customWidth="1"/>
    <col min="5380" max="5380" width="10" style="2" customWidth="1"/>
    <col min="5381" max="5632" width="9.140625" style="2"/>
    <col min="5633" max="5633" width="10" style="2" customWidth="1"/>
    <col min="5634" max="5634" width="9.140625" style="2"/>
    <col min="5635" max="5635" width="10.28515625" style="2" customWidth="1"/>
    <col min="5636" max="5636" width="10" style="2" customWidth="1"/>
    <col min="5637" max="5888" width="9.140625" style="2"/>
    <col min="5889" max="5889" width="10" style="2" customWidth="1"/>
    <col min="5890" max="5890" width="9.140625" style="2"/>
    <col min="5891" max="5891" width="10.28515625" style="2" customWidth="1"/>
    <col min="5892" max="5892" width="10" style="2" customWidth="1"/>
    <col min="5893" max="6144" width="9.140625" style="2"/>
    <col min="6145" max="6145" width="10" style="2" customWidth="1"/>
    <col min="6146" max="6146" width="9.140625" style="2"/>
    <col min="6147" max="6147" width="10.28515625" style="2" customWidth="1"/>
    <col min="6148" max="6148" width="10" style="2" customWidth="1"/>
    <col min="6149" max="6400" width="9.140625" style="2"/>
    <col min="6401" max="6401" width="10" style="2" customWidth="1"/>
    <col min="6402" max="6402" width="9.140625" style="2"/>
    <col min="6403" max="6403" width="10.28515625" style="2" customWidth="1"/>
    <col min="6404" max="6404" width="10" style="2" customWidth="1"/>
    <col min="6405" max="6656" width="9.140625" style="2"/>
    <col min="6657" max="6657" width="10" style="2" customWidth="1"/>
    <col min="6658" max="6658" width="9.140625" style="2"/>
    <col min="6659" max="6659" width="10.28515625" style="2" customWidth="1"/>
    <col min="6660" max="6660" width="10" style="2" customWidth="1"/>
    <col min="6661" max="6912" width="9.140625" style="2"/>
    <col min="6913" max="6913" width="10" style="2" customWidth="1"/>
    <col min="6914" max="6914" width="9.140625" style="2"/>
    <col min="6915" max="6915" width="10.28515625" style="2" customWidth="1"/>
    <col min="6916" max="6916" width="10" style="2" customWidth="1"/>
    <col min="6917" max="7168" width="9.140625" style="2"/>
    <col min="7169" max="7169" width="10" style="2" customWidth="1"/>
    <col min="7170" max="7170" width="9.140625" style="2"/>
    <col min="7171" max="7171" width="10.28515625" style="2" customWidth="1"/>
    <col min="7172" max="7172" width="10" style="2" customWidth="1"/>
    <col min="7173" max="7424" width="9.140625" style="2"/>
    <col min="7425" max="7425" width="10" style="2" customWidth="1"/>
    <col min="7426" max="7426" width="9.140625" style="2"/>
    <col min="7427" max="7427" width="10.28515625" style="2" customWidth="1"/>
    <col min="7428" max="7428" width="10" style="2" customWidth="1"/>
    <col min="7429" max="7680" width="9.140625" style="2"/>
    <col min="7681" max="7681" width="10" style="2" customWidth="1"/>
    <col min="7682" max="7682" width="9.140625" style="2"/>
    <col min="7683" max="7683" width="10.28515625" style="2" customWidth="1"/>
    <col min="7684" max="7684" width="10" style="2" customWidth="1"/>
    <col min="7685" max="7936" width="9.140625" style="2"/>
    <col min="7937" max="7937" width="10" style="2" customWidth="1"/>
    <col min="7938" max="7938" width="9.140625" style="2"/>
    <col min="7939" max="7939" width="10.28515625" style="2" customWidth="1"/>
    <col min="7940" max="7940" width="10" style="2" customWidth="1"/>
    <col min="7941" max="8192" width="9.140625" style="2"/>
    <col min="8193" max="8193" width="10" style="2" customWidth="1"/>
    <col min="8194" max="8194" width="9.140625" style="2"/>
    <col min="8195" max="8195" width="10.28515625" style="2" customWidth="1"/>
    <col min="8196" max="8196" width="10" style="2" customWidth="1"/>
    <col min="8197" max="8448" width="9.140625" style="2"/>
    <col min="8449" max="8449" width="10" style="2" customWidth="1"/>
    <col min="8450" max="8450" width="9.140625" style="2"/>
    <col min="8451" max="8451" width="10.28515625" style="2" customWidth="1"/>
    <col min="8452" max="8452" width="10" style="2" customWidth="1"/>
    <col min="8453" max="8704" width="9.140625" style="2"/>
    <col min="8705" max="8705" width="10" style="2" customWidth="1"/>
    <col min="8706" max="8706" width="9.140625" style="2"/>
    <col min="8707" max="8707" width="10.28515625" style="2" customWidth="1"/>
    <col min="8708" max="8708" width="10" style="2" customWidth="1"/>
    <col min="8709" max="8960" width="9.140625" style="2"/>
    <col min="8961" max="8961" width="10" style="2" customWidth="1"/>
    <col min="8962" max="8962" width="9.140625" style="2"/>
    <col min="8963" max="8963" width="10.28515625" style="2" customWidth="1"/>
    <col min="8964" max="8964" width="10" style="2" customWidth="1"/>
    <col min="8965" max="9216" width="9.140625" style="2"/>
    <col min="9217" max="9217" width="10" style="2" customWidth="1"/>
    <col min="9218" max="9218" width="9.140625" style="2"/>
    <col min="9219" max="9219" width="10.28515625" style="2" customWidth="1"/>
    <col min="9220" max="9220" width="10" style="2" customWidth="1"/>
    <col min="9221" max="9472" width="9.140625" style="2"/>
    <col min="9473" max="9473" width="10" style="2" customWidth="1"/>
    <col min="9474" max="9474" width="9.140625" style="2"/>
    <col min="9475" max="9475" width="10.28515625" style="2" customWidth="1"/>
    <col min="9476" max="9476" width="10" style="2" customWidth="1"/>
    <col min="9477" max="9728" width="9.140625" style="2"/>
    <col min="9729" max="9729" width="10" style="2" customWidth="1"/>
    <col min="9730" max="9730" width="9.140625" style="2"/>
    <col min="9731" max="9731" width="10.28515625" style="2" customWidth="1"/>
    <col min="9732" max="9732" width="10" style="2" customWidth="1"/>
    <col min="9733" max="9984" width="9.140625" style="2"/>
    <col min="9985" max="9985" width="10" style="2" customWidth="1"/>
    <col min="9986" max="9986" width="9.140625" style="2"/>
    <col min="9987" max="9987" width="10.28515625" style="2" customWidth="1"/>
    <col min="9988" max="9988" width="10" style="2" customWidth="1"/>
    <col min="9989" max="10240" width="9.140625" style="2"/>
    <col min="10241" max="10241" width="10" style="2" customWidth="1"/>
    <col min="10242" max="10242" width="9.140625" style="2"/>
    <col min="10243" max="10243" width="10.28515625" style="2" customWidth="1"/>
    <col min="10244" max="10244" width="10" style="2" customWidth="1"/>
    <col min="10245" max="10496" width="9.140625" style="2"/>
    <col min="10497" max="10497" width="10" style="2" customWidth="1"/>
    <col min="10498" max="10498" width="9.140625" style="2"/>
    <col min="10499" max="10499" width="10.28515625" style="2" customWidth="1"/>
    <col min="10500" max="10500" width="10" style="2" customWidth="1"/>
    <col min="10501" max="10752" width="9.140625" style="2"/>
    <col min="10753" max="10753" width="10" style="2" customWidth="1"/>
    <col min="10754" max="10754" width="9.140625" style="2"/>
    <col min="10755" max="10755" width="10.28515625" style="2" customWidth="1"/>
    <col min="10756" max="10756" width="10" style="2" customWidth="1"/>
    <col min="10757" max="11008" width="9.140625" style="2"/>
    <col min="11009" max="11009" width="10" style="2" customWidth="1"/>
    <col min="11010" max="11010" width="9.140625" style="2"/>
    <col min="11011" max="11011" width="10.28515625" style="2" customWidth="1"/>
    <col min="11012" max="11012" width="10" style="2" customWidth="1"/>
    <col min="11013" max="11264" width="9.140625" style="2"/>
    <col min="11265" max="11265" width="10" style="2" customWidth="1"/>
    <col min="11266" max="11266" width="9.140625" style="2"/>
    <col min="11267" max="11267" width="10.28515625" style="2" customWidth="1"/>
    <col min="11268" max="11268" width="10" style="2" customWidth="1"/>
    <col min="11269" max="11520" width="9.140625" style="2"/>
    <col min="11521" max="11521" width="10" style="2" customWidth="1"/>
    <col min="11522" max="11522" width="9.140625" style="2"/>
    <col min="11523" max="11523" width="10.28515625" style="2" customWidth="1"/>
    <col min="11524" max="11524" width="10" style="2" customWidth="1"/>
    <col min="11525" max="11776" width="9.140625" style="2"/>
    <col min="11777" max="11777" width="10" style="2" customWidth="1"/>
    <col min="11778" max="11778" width="9.140625" style="2"/>
    <col min="11779" max="11779" width="10.28515625" style="2" customWidth="1"/>
    <col min="11780" max="11780" width="10" style="2" customWidth="1"/>
    <col min="11781" max="12032" width="9.140625" style="2"/>
    <col min="12033" max="12033" width="10" style="2" customWidth="1"/>
    <col min="12034" max="12034" width="9.140625" style="2"/>
    <col min="12035" max="12035" width="10.28515625" style="2" customWidth="1"/>
    <col min="12036" max="12036" width="10" style="2" customWidth="1"/>
    <col min="12037" max="12288" width="9.140625" style="2"/>
    <col min="12289" max="12289" width="10" style="2" customWidth="1"/>
    <col min="12290" max="12290" width="9.140625" style="2"/>
    <col min="12291" max="12291" width="10.28515625" style="2" customWidth="1"/>
    <col min="12292" max="12292" width="10" style="2" customWidth="1"/>
    <col min="12293" max="12544" width="9.140625" style="2"/>
    <col min="12545" max="12545" width="10" style="2" customWidth="1"/>
    <col min="12546" max="12546" width="9.140625" style="2"/>
    <col min="12547" max="12547" width="10.28515625" style="2" customWidth="1"/>
    <col min="12548" max="12548" width="10" style="2" customWidth="1"/>
    <col min="12549" max="12800" width="9.140625" style="2"/>
    <col min="12801" max="12801" width="10" style="2" customWidth="1"/>
    <col min="12802" max="12802" width="9.140625" style="2"/>
    <col min="12803" max="12803" width="10.28515625" style="2" customWidth="1"/>
    <col min="12804" max="12804" width="10" style="2" customWidth="1"/>
    <col min="12805" max="13056" width="9.140625" style="2"/>
    <col min="13057" max="13057" width="10" style="2" customWidth="1"/>
    <col min="13058" max="13058" width="9.140625" style="2"/>
    <col min="13059" max="13059" width="10.28515625" style="2" customWidth="1"/>
    <col min="13060" max="13060" width="10" style="2" customWidth="1"/>
    <col min="13061" max="13312" width="9.140625" style="2"/>
    <col min="13313" max="13313" width="10" style="2" customWidth="1"/>
    <col min="13314" max="13314" width="9.140625" style="2"/>
    <col min="13315" max="13315" width="10.28515625" style="2" customWidth="1"/>
    <col min="13316" max="13316" width="10" style="2" customWidth="1"/>
    <col min="13317" max="13568" width="9.140625" style="2"/>
    <col min="13569" max="13569" width="10" style="2" customWidth="1"/>
    <col min="13570" max="13570" width="9.140625" style="2"/>
    <col min="13571" max="13571" width="10.28515625" style="2" customWidth="1"/>
    <col min="13572" max="13572" width="10" style="2" customWidth="1"/>
    <col min="13573" max="13824" width="9.140625" style="2"/>
    <col min="13825" max="13825" width="10" style="2" customWidth="1"/>
    <col min="13826" max="13826" width="9.140625" style="2"/>
    <col min="13827" max="13827" width="10.28515625" style="2" customWidth="1"/>
    <col min="13828" max="13828" width="10" style="2" customWidth="1"/>
    <col min="13829" max="14080" width="9.140625" style="2"/>
    <col min="14081" max="14081" width="10" style="2" customWidth="1"/>
    <col min="14082" max="14082" width="9.140625" style="2"/>
    <col min="14083" max="14083" width="10.28515625" style="2" customWidth="1"/>
    <col min="14084" max="14084" width="10" style="2" customWidth="1"/>
    <col min="14085" max="14336" width="9.140625" style="2"/>
    <col min="14337" max="14337" width="10" style="2" customWidth="1"/>
    <col min="14338" max="14338" width="9.140625" style="2"/>
    <col min="14339" max="14339" width="10.28515625" style="2" customWidth="1"/>
    <col min="14340" max="14340" width="10" style="2" customWidth="1"/>
    <col min="14341" max="14592" width="9.140625" style="2"/>
    <col min="14593" max="14593" width="10" style="2" customWidth="1"/>
    <col min="14594" max="14594" width="9.140625" style="2"/>
    <col min="14595" max="14595" width="10.28515625" style="2" customWidth="1"/>
    <col min="14596" max="14596" width="10" style="2" customWidth="1"/>
    <col min="14597" max="14848" width="9.140625" style="2"/>
    <col min="14849" max="14849" width="10" style="2" customWidth="1"/>
    <col min="14850" max="14850" width="9.140625" style="2"/>
    <col min="14851" max="14851" width="10.28515625" style="2" customWidth="1"/>
    <col min="14852" max="14852" width="10" style="2" customWidth="1"/>
    <col min="14853" max="15104" width="9.140625" style="2"/>
    <col min="15105" max="15105" width="10" style="2" customWidth="1"/>
    <col min="15106" max="15106" width="9.140625" style="2"/>
    <col min="15107" max="15107" width="10.28515625" style="2" customWidth="1"/>
    <col min="15108" max="15108" width="10" style="2" customWidth="1"/>
    <col min="15109" max="15360" width="9.140625" style="2"/>
    <col min="15361" max="15361" width="10" style="2" customWidth="1"/>
    <col min="15362" max="15362" width="9.140625" style="2"/>
    <col min="15363" max="15363" width="10.28515625" style="2" customWidth="1"/>
    <col min="15364" max="15364" width="10" style="2" customWidth="1"/>
    <col min="15365" max="15616" width="9.140625" style="2"/>
    <col min="15617" max="15617" width="10" style="2" customWidth="1"/>
    <col min="15618" max="15618" width="9.140625" style="2"/>
    <col min="15619" max="15619" width="10.28515625" style="2" customWidth="1"/>
    <col min="15620" max="15620" width="10" style="2" customWidth="1"/>
    <col min="15621" max="15872" width="9.140625" style="2"/>
    <col min="15873" max="15873" width="10" style="2" customWidth="1"/>
    <col min="15874" max="15874" width="9.140625" style="2"/>
    <col min="15875" max="15875" width="10.28515625" style="2" customWidth="1"/>
    <col min="15876" max="15876" width="10" style="2" customWidth="1"/>
    <col min="15877" max="16128" width="9.140625" style="2"/>
    <col min="16129" max="16129" width="10" style="2" customWidth="1"/>
    <col min="16130" max="16130" width="9.140625" style="2"/>
    <col min="16131" max="16131" width="10.28515625" style="2" customWidth="1"/>
    <col min="16132" max="16132" width="10" style="2" customWidth="1"/>
    <col min="16133" max="16384" width="9.140625" style="2"/>
  </cols>
  <sheetData>
    <row r="1" spans="1:16" x14ac:dyDescent="0.2">
      <c r="A1" s="1" t="s">
        <v>0</v>
      </c>
    </row>
    <row r="2" spans="1:16" ht="15.75" customHeight="1" x14ac:dyDescent="0.2">
      <c r="A2" s="2" t="s">
        <v>1</v>
      </c>
      <c r="D2" s="16">
        <v>95000</v>
      </c>
      <c r="E2" s="4"/>
      <c r="H2" s="5"/>
      <c r="I2" s="3"/>
      <c r="K2" s="3"/>
    </row>
    <row r="3" spans="1:16" ht="15.75" customHeight="1" x14ac:dyDescent="0.2">
      <c r="A3" s="2" t="s">
        <v>2</v>
      </c>
      <c r="D3" s="3">
        <v>40000</v>
      </c>
      <c r="E3" s="4"/>
      <c r="H3" s="5"/>
      <c r="I3" s="3"/>
      <c r="K3" s="3"/>
    </row>
    <row r="4" spans="1:16" ht="15.75" customHeight="1" x14ac:dyDescent="0.2">
      <c r="A4" s="2" t="s">
        <v>3</v>
      </c>
      <c r="D4" s="15">
        <v>4.83</v>
      </c>
      <c r="E4" s="4"/>
      <c r="H4" s="6"/>
      <c r="J4" s="5"/>
    </row>
    <row r="5" spans="1:16" ht="15.75" customHeight="1" x14ac:dyDescent="0.2">
      <c r="A5" s="2" t="s">
        <v>4</v>
      </c>
      <c r="D5" s="7">
        <v>0.04</v>
      </c>
      <c r="E5" s="4"/>
      <c r="H5" s="6"/>
      <c r="J5" s="5"/>
    </row>
    <row r="6" spans="1:16" ht="15.75" customHeight="1" x14ac:dyDescent="0.2">
      <c r="A6" s="2" t="s">
        <v>22</v>
      </c>
      <c r="D6" s="8">
        <v>0.57499999999999996</v>
      </c>
      <c r="E6" s="4"/>
      <c r="H6" s="6"/>
      <c r="I6" s="7"/>
      <c r="J6" s="5"/>
      <c r="K6" s="7"/>
    </row>
    <row r="7" spans="1:16" ht="15.75" customHeight="1" x14ac:dyDescent="0.2">
      <c r="A7" s="2" t="s">
        <v>5</v>
      </c>
      <c r="D7" s="16">
        <v>25000</v>
      </c>
      <c r="E7" s="4"/>
      <c r="H7" s="9"/>
      <c r="I7" s="10"/>
      <c r="J7" s="6"/>
      <c r="K7" s="3"/>
      <c r="L7" s="10"/>
      <c r="M7" s="6"/>
      <c r="N7" s="3"/>
      <c r="O7" s="10"/>
      <c r="P7" s="6"/>
    </row>
    <row r="8" spans="1:16" ht="15.75" customHeight="1" x14ac:dyDescent="0.2">
      <c r="A8" s="2" t="s">
        <v>6</v>
      </c>
      <c r="D8" s="16">
        <v>8000</v>
      </c>
    </row>
    <row r="9" spans="1:16" ht="15.75" customHeight="1" x14ac:dyDescent="0.2">
      <c r="A9" s="2" t="s">
        <v>7</v>
      </c>
      <c r="D9" s="7">
        <v>0.15</v>
      </c>
    </row>
    <row r="10" spans="1:16" ht="15.75" customHeight="1" x14ac:dyDescent="0.2">
      <c r="A10" s="2" t="s">
        <v>8</v>
      </c>
      <c r="D10" s="7">
        <v>0.35</v>
      </c>
    </row>
    <row r="11" spans="1:16" ht="15.75" customHeight="1" x14ac:dyDescent="0.2">
      <c r="A11" s="2" t="s">
        <v>9</v>
      </c>
      <c r="D11" s="16">
        <v>57600</v>
      </c>
      <c r="E11" s="4"/>
      <c r="H11" s="5"/>
      <c r="I11" s="3"/>
      <c r="J11" s="5"/>
      <c r="K11" s="3"/>
      <c r="M11" s="3"/>
    </row>
    <row r="12" spans="1:16" ht="15.75" customHeight="1" x14ac:dyDescent="0.2"/>
    <row r="13" spans="1:16" ht="15.75" customHeight="1" x14ac:dyDescent="0.2">
      <c r="A13" s="1" t="s">
        <v>10</v>
      </c>
    </row>
    <row r="14" spans="1:16" ht="15.75" customHeight="1" x14ac:dyDescent="0.2">
      <c r="A14" s="11" t="s">
        <v>11</v>
      </c>
      <c r="B14" s="11"/>
      <c r="C14" s="11"/>
      <c r="D14" s="17">
        <v>0</v>
      </c>
      <c r="E14" s="17">
        <v>1</v>
      </c>
      <c r="F14" s="17">
        <v>2</v>
      </c>
      <c r="G14" s="17">
        <v>3</v>
      </c>
      <c r="H14" s="17">
        <v>4</v>
      </c>
      <c r="L14" s="1"/>
    </row>
    <row r="15" spans="1:16" ht="15.75" customHeight="1" x14ac:dyDescent="0.2">
      <c r="A15" s="2" t="s">
        <v>12</v>
      </c>
      <c r="D15" s="18"/>
      <c r="E15" s="18">
        <f>D3</f>
        <v>40000</v>
      </c>
      <c r="F15" s="18">
        <f>E15*(1+D5)</f>
        <v>41600</v>
      </c>
      <c r="G15" s="18">
        <f>F15*(1+D5)</f>
        <v>43264</v>
      </c>
      <c r="H15" s="18">
        <f>G15*(1+D5)</f>
        <v>44994.560000000005</v>
      </c>
    </row>
    <row r="16" spans="1:16" ht="15.75" customHeight="1" x14ac:dyDescent="0.2">
      <c r="A16" s="2" t="s">
        <v>13</v>
      </c>
      <c r="C16" s="3"/>
      <c r="D16" s="18"/>
      <c r="E16" s="18">
        <f>E15*D4</f>
        <v>193200</v>
      </c>
      <c r="F16" s="18">
        <f>F15*D4</f>
        <v>200928</v>
      </c>
      <c r="G16" s="18">
        <f>G15*D4</f>
        <v>208965.12</v>
      </c>
      <c r="H16" s="18">
        <f>H15*D4</f>
        <v>217323.72480000003</v>
      </c>
      <c r="L16" s="12"/>
      <c r="M16" s="12"/>
    </row>
    <row r="17" spans="1:13" ht="15.75" customHeight="1" x14ac:dyDescent="0.2">
      <c r="A17" s="13" t="s">
        <v>14</v>
      </c>
      <c r="B17" s="13"/>
      <c r="C17" s="14"/>
      <c r="D17" s="19"/>
      <c r="E17" s="19">
        <f>-E16*D6</f>
        <v>-111089.99999999999</v>
      </c>
      <c r="F17" s="19">
        <f>-F16*D6</f>
        <v>-115533.59999999999</v>
      </c>
      <c r="G17" s="19">
        <f>-G16*D6</f>
        <v>-120154.94399999999</v>
      </c>
      <c r="H17" s="19">
        <f>-H16*D6</f>
        <v>-124961.14176</v>
      </c>
      <c r="L17" s="12"/>
      <c r="M17" s="12"/>
    </row>
    <row r="18" spans="1:13" ht="15.75" customHeight="1" x14ac:dyDescent="0.2">
      <c r="A18" s="22" t="s">
        <v>15</v>
      </c>
      <c r="B18" s="22"/>
      <c r="C18" s="23"/>
      <c r="D18" s="24"/>
      <c r="E18" s="24">
        <f>SUM(E16:E17)</f>
        <v>82110.000000000015</v>
      </c>
      <c r="F18" s="24">
        <f>SUM(F16:F17)</f>
        <v>85394.400000000009</v>
      </c>
      <c r="G18" s="24">
        <f>SUM(G16:G17)</f>
        <v>88810.176000000007</v>
      </c>
      <c r="H18" s="24">
        <f>SUM(H16:H17)</f>
        <v>92362.583040000027</v>
      </c>
      <c r="L18" s="12"/>
      <c r="M18" s="12"/>
    </row>
    <row r="19" spans="1:13" ht="15.75" customHeight="1" x14ac:dyDescent="0.2">
      <c r="A19" s="2" t="s">
        <v>5</v>
      </c>
      <c r="C19" s="3"/>
      <c r="D19" s="18"/>
      <c r="E19" s="18">
        <f>-D7</f>
        <v>-25000</v>
      </c>
      <c r="F19" s="18">
        <f>-D7</f>
        <v>-25000</v>
      </c>
      <c r="G19" s="18">
        <f>-D7</f>
        <v>-25000</v>
      </c>
      <c r="H19" s="18">
        <f>-D7</f>
        <v>-25000</v>
      </c>
      <c r="L19" s="12"/>
      <c r="M19" s="12"/>
    </row>
    <row r="20" spans="1:13" ht="15.75" customHeight="1" x14ac:dyDescent="0.2">
      <c r="A20" s="13" t="s">
        <v>16</v>
      </c>
      <c r="B20" s="13"/>
      <c r="C20" s="14"/>
      <c r="D20" s="19"/>
      <c r="E20" s="19">
        <f>-D8</f>
        <v>-8000</v>
      </c>
      <c r="F20" s="19">
        <f>-D8</f>
        <v>-8000</v>
      </c>
      <c r="G20" s="19">
        <f>-D8</f>
        <v>-8000</v>
      </c>
      <c r="H20" s="19">
        <f>-D8</f>
        <v>-8000</v>
      </c>
      <c r="L20" s="12"/>
      <c r="M20" s="12"/>
    </row>
    <row r="21" spans="1:13" s="22" customFormat="1" ht="15.75" customHeight="1" x14ac:dyDescent="0.2">
      <c r="A21" s="22" t="s">
        <v>17</v>
      </c>
      <c r="C21" s="23"/>
      <c r="D21" s="24"/>
      <c r="E21" s="24">
        <f>SUM(E18:E20)</f>
        <v>49110.000000000015</v>
      </c>
      <c r="F21" s="24">
        <f>SUM(F18:F20)</f>
        <v>52394.400000000009</v>
      </c>
      <c r="G21" s="24">
        <f>SUM(G18:G20)</f>
        <v>55810.176000000007</v>
      </c>
      <c r="H21" s="24">
        <f>SUM(H18:H20)</f>
        <v>59362.583040000027</v>
      </c>
      <c r="L21" s="25"/>
      <c r="M21" s="25"/>
    </row>
    <row r="22" spans="1:13" ht="15.75" customHeight="1" x14ac:dyDescent="0.2">
      <c r="A22" s="13" t="s">
        <v>18</v>
      </c>
      <c r="B22" s="13"/>
      <c r="C22" s="14"/>
      <c r="D22" s="19"/>
      <c r="E22" s="19">
        <f>IF(E21&lt;0,0,-E21*D10)</f>
        <v>-17188.500000000004</v>
      </c>
      <c r="F22" s="19">
        <f>IF(F21&lt;0,0,-F21*D10)</f>
        <v>-18338.04</v>
      </c>
      <c r="G22" s="19">
        <f>IF(G21&lt;0,0,-G21*D10)</f>
        <v>-19533.561600000001</v>
      </c>
      <c r="H22" s="19">
        <f>IF(H21&lt;0,0,-H21*D10)</f>
        <v>-20776.904064000009</v>
      </c>
      <c r="L22" s="12"/>
      <c r="M22" s="12"/>
    </row>
    <row r="23" spans="1:13" s="22" customFormat="1" ht="15.75" customHeight="1" x14ac:dyDescent="0.2">
      <c r="A23" s="22" t="s">
        <v>19</v>
      </c>
      <c r="C23" s="23"/>
      <c r="D23" s="24"/>
      <c r="E23" s="24">
        <f>SUM(E21:E22)</f>
        <v>31921.500000000011</v>
      </c>
      <c r="F23" s="24">
        <f>SUM(F21:F22)</f>
        <v>34056.360000000008</v>
      </c>
      <c r="G23" s="24">
        <f>SUM(G21:G22)</f>
        <v>36276.614400000006</v>
      </c>
      <c r="H23" s="24">
        <f>SUM(H21:H22)</f>
        <v>38585.678976000017</v>
      </c>
      <c r="L23" s="25"/>
      <c r="M23" s="25"/>
    </row>
    <row r="24" spans="1:13" ht="15.75" customHeight="1" x14ac:dyDescent="0.2">
      <c r="A24" s="2" t="s">
        <v>16</v>
      </c>
      <c r="C24" s="3"/>
      <c r="D24" s="18"/>
      <c r="E24" s="18">
        <f>-E20</f>
        <v>8000</v>
      </c>
      <c r="F24" s="18">
        <f>-F20</f>
        <v>8000</v>
      </c>
      <c r="G24" s="18">
        <f>-G20</f>
        <v>8000</v>
      </c>
      <c r="H24" s="18">
        <f>-H20</f>
        <v>8000</v>
      </c>
      <c r="L24" s="12"/>
      <c r="M24" s="12"/>
    </row>
    <row r="25" spans="1:13" ht="15.75" customHeight="1" x14ac:dyDescent="0.2">
      <c r="A25" s="2" t="s">
        <v>9</v>
      </c>
      <c r="C25" s="3"/>
      <c r="D25" s="18"/>
      <c r="E25" s="18"/>
      <c r="F25" s="18"/>
      <c r="G25" s="18"/>
      <c r="H25" s="18">
        <f>D11</f>
        <v>57600</v>
      </c>
      <c r="L25" s="12"/>
      <c r="M25" s="12"/>
    </row>
    <row r="26" spans="1:13" ht="15.75" customHeight="1" x14ac:dyDescent="0.2">
      <c r="A26" s="13" t="s">
        <v>1</v>
      </c>
      <c r="B26" s="13"/>
      <c r="C26" s="14"/>
      <c r="D26" s="19">
        <f>-D2</f>
        <v>-95000</v>
      </c>
      <c r="E26" s="19"/>
      <c r="F26" s="19"/>
      <c r="G26" s="19"/>
      <c r="H26" s="19"/>
      <c r="L26" s="12"/>
      <c r="M26" s="12"/>
    </row>
    <row r="27" spans="1:13" s="22" customFormat="1" ht="15.75" customHeight="1" x14ac:dyDescent="0.2">
      <c r="A27" s="22" t="s">
        <v>20</v>
      </c>
      <c r="C27" s="23"/>
      <c r="D27" s="24">
        <f>SUM(D23:D26)</f>
        <v>-95000</v>
      </c>
      <c r="E27" s="24">
        <f>SUM(E23:E26)</f>
        <v>39921.500000000015</v>
      </c>
      <c r="F27" s="24">
        <f>SUM(F23:F26)</f>
        <v>42056.360000000008</v>
      </c>
      <c r="G27" s="24">
        <f>SUM(G23:G26)</f>
        <v>44276.614400000006</v>
      </c>
      <c r="H27" s="24">
        <f>SUM(H23:H26)</f>
        <v>104185.67897600002</v>
      </c>
      <c r="L27" s="25"/>
      <c r="M27" s="25"/>
    </row>
    <row r="28" spans="1:13" ht="15.75" customHeight="1" x14ac:dyDescent="0.2">
      <c r="C28" s="3"/>
      <c r="D28" s="20"/>
      <c r="E28" s="20"/>
      <c r="F28" s="20"/>
      <c r="G28" s="20"/>
      <c r="H28" s="20"/>
      <c r="L28" s="12"/>
      <c r="M28" s="12"/>
    </row>
    <row r="29" spans="1:13" ht="15.75" customHeight="1" x14ac:dyDescent="0.2">
      <c r="A29" s="2" t="s">
        <v>23</v>
      </c>
      <c r="C29" s="3"/>
      <c r="D29" s="18">
        <f>NPV(D9,E27:H27)+D27</f>
        <v>60196.090893614659</v>
      </c>
      <c r="E29" s="20"/>
      <c r="F29" s="20"/>
      <c r="G29" s="20"/>
      <c r="H29" s="20"/>
      <c r="L29" s="12"/>
      <c r="M29" s="12"/>
    </row>
    <row r="30" spans="1:13" ht="15.75" customHeight="1" x14ac:dyDescent="0.2">
      <c r="A30" s="2" t="s">
        <v>21</v>
      </c>
      <c r="C30" s="3"/>
      <c r="D30" s="21">
        <f>IRR(D27:H27)</f>
        <v>0.38930692557540625</v>
      </c>
      <c r="E30" s="20"/>
      <c r="F30" s="20"/>
      <c r="G30" s="20"/>
      <c r="H30" s="20"/>
      <c r="L30" s="12"/>
      <c r="M30" s="12"/>
    </row>
    <row r="31" spans="1:13" x14ac:dyDescent="0.2">
      <c r="C31" s="3"/>
      <c r="D31" s="3"/>
      <c r="E31" s="3"/>
      <c r="F31" s="3"/>
      <c r="G31" s="3"/>
      <c r="H31" s="3"/>
      <c r="M31" s="12"/>
    </row>
    <row r="32" spans="1:13" x14ac:dyDescent="0.2">
      <c r="C32" s="3"/>
      <c r="D32" s="3"/>
      <c r="E32" s="3"/>
      <c r="F32" s="3"/>
      <c r="G32" s="3"/>
      <c r="H32" s="3"/>
      <c r="M32" s="12"/>
    </row>
    <row r="33" spans="3:13" x14ac:dyDescent="0.2">
      <c r="C33" s="3"/>
      <c r="D33" s="3"/>
      <c r="E33" s="3"/>
      <c r="F33" s="3"/>
      <c r="G33" s="3"/>
      <c r="H33" s="3"/>
      <c r="M33" s="12"/>
    </row>
    <row r="34" spans="3:13" x14ac:dyDescent="0.2">
      <c r="C34" s="3"/>
      <c r="D34" s="3"/>
      <c r="E34" s="3"/>
      <c r="F34" s="3"/>
      <c r="G34" s="3"/>
      <c r="H34" s="3"/>
      <c r="M34" s="12"/>
    </row>
    <row r="35" spans="3:13" x14ac:dyDescent="0.2">
      <c r="C35" s="3"/>
      <c r="D35" s="3"/>
      <c r="E35" s="3"/>
      <c r="F35" s="3"/>
      <c r="G35" s="3"/>
      <c r="H35" s="3"/>
      <c r="M35" s="12"/>
    </row>
    <row r="36" spans="3:13" x14ac:dyDescent="0.2">
      <c r="C36" s="3"/>
      <c r="D36" s="3"/>
      <c r="E36" s="3"/>
      <c r="F36" s="3"/>
      <c r="G36" s="3"/>
      <c r="H36" s="3"/>
      <c r="M36" s="12"/>
    </row>
    <row r="37" spans="3:13" x14ac:dyDescent="0.2">
      <c r="C37" s="3"/>
      <c r="D37" s="3"/>
      <c r="E37" s="3"/>
      <c r="F37" s="3"/>
      <c r="G37" s="3"/>
      <c r="H37" s="3"/>
      <c r="M37" s="12"/>
    </row>
    <row r="38" spans="3:13" x14ac:dyDescent="0.2">
      <c r="C38" s="3"/>
      <c r="D38" s="3"/>
      <c r="E38" s="3"/>
      <c r="F38" s="3"/>
      <c r="G38" s="3"/>
      <c r="H38" s="3"/>
      <c r="M38" s="12"/>
    </row>
    <row r="39" spans="3:13" x14ac:dyDescent="0.2">
      <c r="C39" s="3"/>
      <c r="D39" s="3"/>
      <c r="E39" s="3"/>
      <c r="F39" s="3"/>
      <c r="G39" s="3"/>
      <c r="H39" s="3"/>
      <c r="M39" s="12"/>
    </row>
    <row r="40" spans="3:13" x14ac:dyDescent="0.2">
      <c r="C40" s="3"/>
      <c r="D40" s="3"/>
      <c r="E40" s="3"/>
      <c r="F40" s="3"/>
      <c r="G40" s="3"/>
      <c r="H40" s="3"/>
      <c r="M40" s="12"/>
    </row>
    <row r="41" spans="3:13" x14ac:dyDescent="0.2">
      <c r="C41" s="3"/>
      <c r="D41" s="3"/>
      <c r="E41" s="3"/>
      <c r="F41" s="3"/>
      <c r="G41" s="3"/>
      <c r="H41" s="3"/>
      <c r="M41" s="12"/>
    </row>
    <row r="42" spans="3:13" x14ac:dyDescent="0.2">
      <c r="C42" s="3"/>
      <c r="D42" s="3"/>
      <c r="E42" s="3"/>
      <c r="F42" s="3"/>
      <c r="G42" s="3"/>
      <c r="H42" s="3"/>
      <c r="M42" s="12"/>
    </row>
    <row r="43" spans="3:13" x14ac:dyDescent="0.2">
      <c r="M43" s="12"/>
    </row>
    <row r="44" spans="3:13" x14ac:dyDescent="0.2">
      <c r="M44" s="12"/>
    </row>
    <row r="45" spans="3:13" x14ac:dyDescent="0.2">
      <c r="M45" s="12"/>
    </row>
    <row r="46" spans="3:13" x14ac:dyDescent="0.2">
      <c r="M46" s="12"/>
    </row>
  </sheetData>
  <pageMargins left="0.74803149606299213" right="0.74803149606299213" top="0.98425196850393704" bottom="0.98425196850393704" header="0" footer="0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4E5-AAC8-4C11-83FE-465B6B44873F}">
  <sheetPr>
    <pageSetUpPr fitToPage="1"/>
  </sheetPr>
  <dimension ref="A1:I42"/>
  <sheetViews>
    <sheetView zoomScale="175" zoomScaleNormal="175" workbookViewId="0"/>
  </sheetViews>
  <sheetFormatPr baseColWidth="10" defaultColWidth="9.140625" defaultRowHeight="12.75" x14ac:dyDescent="0.2"/>
  <cols>
    <col min="1" max="1" width="10" style="2" customWidth="1"/>
    <col min="2" max="2" width="9.140625" style="2" customWidth="1"/>
    <col min="3" max="3" width="10.28515625" style="2" customWidth="1"/>
    <col min="4" max="8" width="12" style="2" customWidth="1"/>
    <col min="9" max="249" width="9.140625" style="2"/>
    <col min="250" max="250" width="10" style="2" customWidth="1"/>
    <col min="251" max="251" width="9.140625" style="2"/>
    <col min="252" max="252" width="10.28515625" style="2" customWidth="1"/>
    <col min="253" max="253" width="10" style="2" customWidth="1"/>
    <col min="254" max="505" width="9.140625" style="2"/>
    <col min="506" max="506" width="10" style="2" customWidth="1"/>
    <col min="507" max="507" width="9.140625" style="2"/>
    <col min="508" max="508" width="10.28515625" style="2" customWidth="1"/>
    <col min="509" max="509" width="10" style="2" customWidth="1"/>
    <col min="510" max="761" width="9.140625" style="2"/>
    <col min="762" max="762" width="10" style="2" customWidth="1"/>
    <col min="763" max="763" width="9.140625" style="2"/>
    <col min="764" max="764" width="10.28515625" style="2" customWidth="1"/>
    <col min="765" max="765" width="10" style="2" customWidth="1"/>
    <col min="766" max="1017" width="9.140625" style="2"/>
    <col min="1018" max="1018" width="10" style="2" customWidth="1"/>
    <col min="1019" max="1019" width="9.140625" style="2"/>
    <col min="1020" max="1020" width="10.28515625" style="2" customWidth="1"/>
    <col min="1021" max="1021" width="10" style="2" customWidth="1"/>
    <col min="1022" max="1273" width="9.140625" style="2"/>
    <col min="1274" max="1274" width="10" style="2" customWidth="1"/>
    <col min="1275" max="1275" width="9.140625" style="2"/>
    <col min="1276" max="1276" width="10.28515625" style="2" customWidth="1"/>
    <col min="1277" max="1277" width="10" style="2" customWidth="1"/>
    <col min="1278" max="1529" width="9.140625" style="2"/>
    <col min="1530" max="1530" width="10" style="2" customWidth="1"/>
    <col min="1531" max="1531" width="9.140625" style="2"/>
    <col min="1532" max="1532" width="10.28515625" style="2" customWidth="1"/>
    <col min="1533" max="1533" width="10" style="2" customWidth="1"/>
    <col min="1534" max="1785" width="9.140625" style="2"/>
    <col min="1786" max="1786" width="10" style="2" customWidth="1"/>
    <col min="1787" max="1787" width="9.140625" style="2"/>
    <col min="1788" max="1788" width="10.28515625" style="2" customWidth="1"/>
    <col min="1789" max="1789" width="10" style="2" customWidth="1"/>
    <col min="1790" max="2041" width="9.140625" style="2"/>
    <col min="2042" max="2042" width="10" style="2" customWidth="1"/>
    <col min="2043" max="2043" width="9.140625" style="2"/>
    <col min="2044" max="2044" width="10.28515625" style="2" customWidth="1"/>
    <col min="2045" max="2045" width="10" style="2" customWidth="1"/>
    <col min="2046" max="2297" width="9.140625" style="2"/>
    <col min="2298" max="2298" width="10" style="2" customWidth="1"/>
    <col min="2299" max="2299" width="9.140625" style="2"/>
    <col min="2300" max="2300" width="10.28515625" style="2" customWidth="1"/>
    <col min="2301" max="2301" width="10" style="2" customWidth="1"/>
    <col min="2302" max="2553" width="9.140625" style="2"/>
    <col min="2554" max="2554" width="10" style="2" customWidth="1"/>
    <col min="2555" max="2555" width="9.140625" style="2"/>
    <col min="2556" max="2556" width="10.28515625" style="2" customWidth="1"/>
    <col min="2557" max="2557" width="10" style="2" customWidth="1"/>
    <col min="2558" max="2809" width="9.140625" style="2"/>
    <col min="2810" max="2810" width="10" style="2" customWidth="1"/>
    <col min="2811" max="2811" width="9.140625" style="2"/>
    <col min="2812" max="2812" width="10.28515625" style="2" customWidth="1"/>
    <col min="2813" max="2813" width="10" style="2" customWidth="1"/>
    <col min="2814" max="3065" width="9.140625" style="2"/>
    <col min="3066" max="3066" width="10" style="2" customWidth="1"/>
    <col min="3067" max="3067" width="9.140625" style="2"/>
    <col min="3068" max="3068" width="10.28515625" style="2" customWidth="1"/>
    <col min="3069" max="3069" width="10" style="2" customWidth="1"/>
    <col min="3070" max="3321" width="9.140625" style="2"/>
    <col min="3322" max="3322" width="10" style="2" customWidth="1"/>
    <col min="3323" max="3323" width="9.140625" style="2"/>
    <col min="3324" max="3324" width="10.28515625" style="2" customWidth="1"/>
    <col min="3325" max="3325" width="10" style="2" customWidth="1"/>
    <col min="3326" max="3577" width="9.140625" style="2"/>
    <col min="3578" max="3578" width="10" style="2" customWidth="1"/>
    <col min="3579" max="3579" width="9.140625" style="2"/>
    <col min="3580" max="3580" width="10.28515625" style="2" customWidth="1"/>
    <col min="3581" max="3581" width="10" style="2" customWidth="1"/>
    <col min="3582" max="3833" width="9.140625" style="2"/>
    <col min="3834" max="3834" width="10" style="2" customWidth="1"/>
    <col min="3835" max="3835" width="9.140625" style="2"/>
    <col min="3836" max="3836" width="10.28515625" style="2" customWidth="1"/>
    <col min="3837" max="3837" width="10" style="2" customWidth="1"/>
    <col min="3838" max="4089" width="9.140625" style="2"/>
    <col min="4090" max="4090" width="10" style="2" customWidth="1"/>
    <col min="4091" max="4091" width="9.140625" style="2"/>
    <col min="4092" max="4092" width="10.28515625" style="2" customWidth="1"/>
    <col min="4093" max="4093" width="10" style="2" customWidth="1"/>
    <col min="4094" max="4345" width="9.140625" style="2"/>
    <col min="4346" max="4346" width="10" style="2" customWidth="1"/>
    <col min="4347" max="4347" width="9.140625" style="2"/>
    <col min="4348" max="4348" width="10.28515625" style="2" customWidth="1"/>
    <col min="4349" max="4349" width="10" style="2" customWidth="1"/>
    <col min="4350" max="4601" width="9.140625" style="2"/>
    <col min="4602" max="4602" width="10" style="2" customWidth="1"/>
    <col min="4603" max="4603" width="9.140625" style="2"/>
    <col min="4604" max="4604" width="10.28515625" style="2" customWidth="1"/>
    <col min="4605" max="4605" width="10" style="2" customWidth="1"/>
    <col min="4606" max="4857" width="9.140625" style="2"/>
    <col min="4858" max="4858" width="10" style="2" customWidth="1"/>
    <col min="4859" max="4859" width="9.140625" style="2"/>
    <col min="4860" max="4860" width="10.28515625" style="2" customWidth="1"/>
    <col min="4861" max="4861" width="10" style="2" customWidth="1"/>
    <col min="4862" max="5113" width="9.140625" style="2"/>
    <col min="5114" max="5114" width="10" style="2" customWidth="1"/>
    <col min="5115" max="5115" width="9.140625" style="2"/>
    <col min="5116" max="5116" width="10.28515625" style="2" customWidth="1"/>
    <col min="5117" max="5117" width="10" style="2" customWidth="1"/>
    <col min="5118" max="5369" width="9.140625" style="2"/>
    <col min="5370" max="5370" width="10" style="2" customWidth="1"/>
    <col min="5371" max="5371" width="9.140625" style="2"/>
    <col min="5372" max="5372" width="10.28515625" style="2" customWidth="1"/>
    <col min="5373" max="5373" width="10" style="2" customWidth="1"/>
    <col min="5374" max="5625" width="9.140625" style="2"/>
    <col min="5626" max="5626" width="10" style="2" customWidth="1"/>
    <col min="5627" max="5627" width="9.140625" style="2"/>
    <col min="5628" max="5628" width="10.28515625" style="2" customWidth="1"/>
    <col min="5629" max="5629" width="10" style="2" customWidth="1"/>
    <col min="5630" max="5881" width="9.140625" style="2"/>
    <col min="5882" max="5882" width="10" style="2" customWidth="1"/>
    <col min="5883" max="5883" width="9.140625" style="2"/>
    <col min="5884" max="5884" width="10.28515625" style="2" customWidth="1"/>
    <col min="5885" max="5885" width="10" style="2" customWidth="1"/>
    <col min="5886" max="6137" width="9.140625" style="2"/>
    <col min="6138" max="6138" width="10" style="2" customWidth="1"/>
    <col min="6139" max="6139" width="9.140625" style="2"/>
    <col min="6140" max="6140" width="10.28515625" style="2" customWidth="1"/>
    <col min="6141" max="6141" width="10" style="2" customWidth="1"/>
    <col min="6142" max="6393" width="9.140625" style="2"/>
    <col min="6394" max="6394" width="10" style="2" customWidth="1"/>
    <col min="6395" max="6395" width="9.140625" style="2"/>
    <col min="6396" max="6396" width="10.28515625" style="2" customWidth="1"/>
    <col min="6397" max="6397" width="10" style="2" customWidth="1"/>
    <col min="6398" max="6649" width="9.140625" style="2"/>
    <col min="6650" max="6650" width="10" style="2" customWidth="1"/>
    <col min="6651" max="6651" width="9.140625" style="2"/>
    <col min="6652" max="6652" width="10.28515625" style="2" customWidth="1"/>
    <col min="6653" max="6653" width="10" style="2" customWidth="1"/>
    <col min="6654" max="6905" width="9.140625" style="2"/>
    <col min="6906" max="6906" width="10" style="2" customWidth="1"/>
    <col min="6907" max="6907" width="9.140625" style="2"/>
    <col min="6908" max="6908" width="10.28515625" style="2" customWidth="1"/>
    <col min="6909" max="6909" width="10" style="2" customWidth="1"/>
    <col min="6910" max="7161" width="9.140625" style="2"/>
    <col min="7162" max="7162" width="10" style="2" customWidth="1"/>
    <col min="7163" max="7163" width="9.140625" style="2"/>
    <col min="7164" max="7164" width="10.28515625" style="2" customWidth="1"/>
    <col min="7165" max="7165" width="10" style="2" customWidth="1"/>
    <col min="7166" max="7417" width="9.140625" style="2"/>
    <col min="7418" max="7418" width="10" style="2" customWidth="1"/>
    <col min="7419" max="7419" width="9.140625" style="2"/>
    <col min="7420" max="7420" width="10.28515625" style="2" customWidth="1"/>
    <col min="7421" max="7421" width="10" style="2" customWidth="1"/>
    <col min="7422" max="7673" width="9.140625" style="2"/>
    <col min="7674" max="7674" width="10" style="2" customWidth="1"/>
    <col min="7675" max="7675" width="9.140625" style="2"/>
    <col min="7676" max="7676" width="10.28515625" style="2" customWidth="1"/>
    <col min="7677" max="7677" width="10" style="2" customWidth="1"/>
    <col min="7678" max="7929" width="9.140625" style="2"/>
    <col min="7930" max="7930" width="10" style="2" customWidth="1"/>
    <col min="7931" max="7931" width="9.140625" style="2"/>
    <col min="7932" max="7932" width="10.28515625" style="2" customWidth="1"/>
    <col min="7933" max="7933" width="10" style="2" customWidth="1"/>
    <col min="7934" max="8185" width="9.140625" style="2"/>
    <col min="8186" max="8186" width="10" style="2" customWidth="1"/>
    <col min="8187" max="8187" width="9.140625" style="2"/>
    <col min="8188" max="8188" width="10.28515625" style="2" customWidth="1"/>
    <col min="8189" max="8189" width="10" style="2" customWidth="1"/>
    <col min="8190" max="8441" width="9.140625" style="2"/>
    <col min="8442" max="8442" width="10" style="2" customWidth="1"/>
    <col min="8443" max="8443" width="9.140625" style="2"/>
    <col min="8444" max="8444" width="10.28515625" style="2" customWidth="1"/>
    <col min="8445" max="8445" width="10" style="2" customWidth="1"/>
    <col min="8446" max="8697" width="9.140625" style="2"/>
    <col min="8698" max="8698" width="10" style="2" customWidth="1"/>
    <col min="8699" max="8699" width="9.140625" style="2"/>
    <col min="8700" max="8700" width="10.28515625" style="2" customWidth="1"/>
    <col min="8701" max="8701" width="10" style="2" customWidth="1"/>
    <col min="8702" max="8953" width="9.140625" style="2"/>
    <col min="8954" max="8954" width="10" style="2" customWidth="1"/>
    <col min="8955" max="8955" width="9.140625" style="2"/>
    <col min="8956" max="8956" width="10.28515625" style="2" customWidth="1"/>
    <col min="8957" max="8957" width="10" style="2" customWidth="1"/>
    <col min="8958" max="9209" width="9.140625" style="2"/>
    <col min="9210" max="9210" width="10" style="2" customWidth="1"/>
    <col min="9211" max="9211" width="9.140625" style="2"/>
    <col min="9212" max="9212" width="10.28515625" style="2" customWidth="1"/>
    <col min="9213" max="9213" width="10" style="2" customWidth="1"/>
    <col min="9214" max="9465" width="9.140625" style="2"/>
    <col min="9466" max="9466" width="10" style="2" customWidth="1"/>
    <col min="9467" max="9467" width="9.140625" style="2"/>
    <col min="9468" max="9468" width="10.28515625" style="2" customWidth="1"/>
    <col min="9469" max="9469" width="10" style="2" customWidth="1"/>
    <col min="9470" max="9721" width="9.140625" style="2"/>
    <col min="9722" max="9722" width="10" style="2" customWidth="1"/>
    <col min="9723" max="9723" width="9.140625" style="2"/>
    <col min="9724" max="9724" width="10.28515625" style="2" customWidth="1"/>
    <col min="9725" max="9725" width="10" style="2" customWidth="1"/>
    <col min="9726" max="9977" width="9.140625" style="2"/>
    <col min="9978" max="9978" width="10" style="2" customWidth="1"/>
    <col min="9979" max="9979" width="9.140625" style="2"/>
    <col min="9980" max="9980" width="10.28515625" style="2" customWidth="1"/>
    <col min="9981" max="9981" width="10" style="2" customWidth="1"/>
    <col min="9982" max="10233" width="9.140625" style="2"/>
    <col min="10234" max="10234" width="10" style="2" customWidth="1"/>
    <col min="10235" max="10235" width="9.140625" style="2"/>
    <col min="10236" max="10236" width="10.28515625" style="2" customWidth="1"/>
    <col min="10237" max="10237" width="10" style="2" customWidth="1"/>
    <col min="10238" max="10489" width="9.140625" style="2"/>
    <col min="10490" max="10490" width="10" style="2" customWidth="1"/>
    <col min="10491" max="10491" width="9.140625" style="2"/>
    <col min="10492" max="10492" width="10.28515625" style="2" customWidth="1"/>
    <col min="10493" max="10493" width="10" style="2" customWidth="1"/>
    <col min="10494" max="10745" width="9.140625" style="2"/>
    <col min="10746" max="10746" width="10" style="2" customWidth="1"/>
    <col min="10747" max="10747" width="9.140625" style="2"/>
    <col min="10748" max="10748" width="10.28515625" style="2" customWidth="1"/>
    <col min="10749" max="10749" width="10" style="2" customWidth="1"/>
    <col min="10750" max="11001" width="9.140625" style="2"/>
    <col min="11002" max="11002" width="10" style="2" customWidth="1"/>
    <col min="11003" max="11003" width="9.140625" style="2"/>
    <col min="11004" max="11004" width="10.28515625" style="2" customWidth="1"/>
    <col min="11005" max="11005" width="10" style="2" customWidth="1"/>
    <col min="11006" max="11257" width="9.140625" style="2"/>
    <col min="11258" max="11258" width="10" style="2" customWidth="1"/>
    <col min="11259" max="11259" width="9.140625" style="2"/>
    <col min="11260" max="11260" width="10.28515625" style="2" customWidth="1"/>
    <col min="11261" max="11261" width="10" style="2" customWidth="1"/>
    <col min="11262" max="11513" width="9.140625" style="2"/>
    <col min="11514" max="11514" width="10" style="2" customWidth="1"/>
    <col min="11515" max="11515" width="9.140625" style="2"/>
    <col min="11516" max="11516" width="10.28515625" style="2" customWidth="1"/>
    <col min="11517" max="11517" width="10" style="2" customWidth="1"/>
    <col min="11518" max="11769" width="9.140625" style="2"/>
    <col min="11770" max="11770" width="10" style="2" customWidth="1"/>
    <col min="11771" max="11771" width="9.140625" style="2"/>
    <col min="11772" max="11772" width="10.28515625" style="2" customWidth="1"/>
    <col min="11773" max="11773" width="10" style="2" customWidth="1"/>
    <col min="11774" max="12025" width="9.140625" style="2"/>
    <col min="12026" max="12026" width="10" style="2" customWidth="1"/>
    <col min="12027" max="12027" width="9.140625" style="2"/>
    <col min="12028" max="12028" width="10.28515625" style="2" customWidth="1"/>
    <col min="12029" max="12029" width="10" style="2" customWidth="1"/>
    <col min="12030" max="12281" width="9.140625" style="2"/>
    <col min="12282" max="12282" width="10" style="2" customWidth="1"/>
    <col min="12283" max="12283" width="9.140625" style="2"/>
    <col min="12284" max="12284" width="10.28515625" style="2" customWidth="1"/>
    <col min="12285" max="12285" width="10" style="2" customWidth="1"/>
    <col min="12286" max="12537" width="9.140625" style="2"/>
    <col min="12538" max="12538" width="10" style="2" customWidth="1"/>
    <col min="12539" max="12539" width="9.140625" style="2"/>
    <col min="12540" max="12540" width="10.28515625" style="2" customWidth="1"/>
    <col min="12541" max="12541" width="10" style="2" customWidth="1"/>
    <col min="12542" max="12793" width="9.140625" style="2"/>
    <col min="12794" max="12794" width="10" style="2" customWidth="1"/>
    <col min="12795" max="12795" width="9.140625" style="2"/>
    <col min="12796" max="12796" width="10.28515625" style="2" customWidth="1"/>
    <col min="12797" max="12797" width="10" style="2" customWidth="1"/>
    <col min="12798" max="13049" width="9.140625" style="2"/>
    <col min="13050" max="13050" width="10" style="2" customWidth="1"/>
    <col min="13051" max="13051" width="9.140625" style="2"/>
    <col min="13052" max="13052" width="10.28515625" style="2" customWidth="1"/>
    <col min="13053" max="13053" width="10" style="2" customWidth="1"/>
    <col min="13054" max="13305" width="9.140625" style="2"/>
    <col min="13306" max="13306" width="10" style="2" customWidth="1"/>
    <col min="13307" max="13307" width="9.140625" style="2"/>
    <col min="13308" max="13308" width="10.28515625" style="2" customWidth="1"/>
    <col min="13309" max="13309" width="10" style="2" customWidth="1"/>
    <col min="13310" max="13561" width="9.140625" style="2"/>
    <col min="13562" max="13562" width="10" style="2" customWidth="1"/>
    <col min="13563" max="13563" width="9.140625" style="2"/>
    <col min="13564" max="13564" width="10.28515625" style="2" customWidth="1"/>
    <col min="13565" max="13565" width="10" style="2" customWidth="1"/>
    <col min="13566" max="13817" width="9.140625" style="2"/>
    <col min="13818" max="13818" width="10" style="2" customWidth="1"/>
    <col min="13819" max="13819" width="9.140625" style="2"/>
    <col min="13820" max="13820" width="10.28515625" style="2" customWidth="1"/>
    <col min="13821" max="13821" width="10" style="2" customWidth="1"/>
    <col min="13822" max="14073" width="9.140625" style="2"/>
    <col min="14074" max="14074" width="10" style="2" customWidth="1"/>
    <col min="14075" max="14075" width="9.140625" style="2"/>
    <col min="14076" max="14076" width="10.28515625" style="2" customWidth="1"/>
    <col min="14077" max="14077" width="10" style="2" customWidth="1"/>
    <col min="14078" max="14329" width="9.140625" style="2"/>
    <col min="14330" max="14330" width="10" style="2" customWidth="1"/>
    <col min="14331" max="14331" width="9.140625" style="2"/>
    <col min="14332" max="14332" width="10.28515625" style="2" customWidth="1"/>
    <col min="14333" max="14333" width="10" style="2" customWidth="1"/>
    <col min="14334" max="14585" width="9.140625" style="2"/>
    <col min="14586" max="14586" width="10" style="2" customWidth="1"/>
    <col min="14587" max="14587" width="9.140625" style="2"/>
    <col min="14588" max="14588" width="10.28515625" style="2" customWidth="1"/>
    <col min="14589" max="14589" width="10" style="2" customWidth="1"/>
    <col min="14590" max="14841" width="9.140625" style="2"/>
    <col min="14842" max="14842" width="10" style="2" customWidth="1"/>
    <col min="14843" max="14843" width="9.140625" style="2"/>
    <col min="14844" max="14844" width="10.28515625" style="2" customWidth="1"/>
    <col min="14845" max="14845" width="10" style="2" customWidth="1"/>
    <col min="14846" max="15097" width="9.140625" style="2"/>
    <col min="15098" max="15098" width="10" style="2" customWidth="1"/>
    <col min="15099" max="15099" width="9.140625" style="2"/>
    <col min="15100" max="15100" width="10.28515625" style="2" customWidth="1"/>
    <col min="15101" max="15101" width="10" style="2" customWidth="1"/>
    <col min="15102" max="15353" width="9.140625" style="2"/>
    <col min="15354" max="15354" width="10" style="2" customWidth="1"/>
    <col min="15355" max="15355" width="9.140625" style="2"/>
    <col min="15356" max="15356" width="10.28515625" style="2" customWidth="1"/>
    <col min="15357" max="15357" width="10" style="2" customWidth="1"/>
    <col min="15358" max="15609" width="9.140625" style="2"/>
    <col min="15610" max="15610" width="10" style="2" customWidth="1"/>
    <col min="15611" max="15611" width="9.140625" style="2"/>
    <col min="15612" max="15612" width="10.28515625" style="2" customWidth="1"/>
    <col min="15613" max="15613" width="10" style="2" customWidth="1"/>
    <col min="15614" max="15865" width="9.140625" style="2"/>
    <col min="15866" max="15866" width="10" style="2" customWidth="1"/>
    <col min="15867" max="15867" width="9.140625" style="2"/>
    <col min="15868" max="15868" width="10.28515625" style="2" customWidth="1"/>
    <col min="15869" max="15869" width="10" style="2" customWidth="1"/>
    <col min="15870" max="16121" width="9.140625" style="2"/>
    <col min="16122" max="16122" width="10" style="2" customWidth="1"/>
    <col min="16123" max="16123" width="9.140625" style="2"/>
    <col min="16124" max="16124" width="10.28515625" style="2" customWidth="1"/>
    <col min="16125" max="16125" width="10" style="2" customWidth="1"/>
    <col min="16126" max="16384" width="9.140625" style="2"/>
  </cols>
  <sheetData>
    <row r="1" spans="1:9" x14ac:dyDescent="0.2">
      <c r="A1" s="1" t="s">
        <v>0</v>
      </c>
    </row>
    <row r="2" spans="1:9" ht="15.75" customHeight="1" x14ac:dyDescent="0.2">
      <c r="A2" s="2" t="s">
        <v>1</v>
      </c>
      <c r="D2" s="16">
        <v>95000</v>
      </c>
      <c r="E2" s="50" t="s">
        <v>27</v>
      </c>
      <c r="F2" s="50"/>
      <c r="G2" s="50"/>
      <c r="H2" s="5"/>
    </row>
    <row r="3" spans="1:9" ht="15.75" customHeight="1" x14ac:dyDescent="0.2">
      <c r="A3" s="26" t="s">
        <v>2</v>
      </c>
      <c r="D3" s="3">
        <v>40000</v>
      </c>
      <c r="E3" s="3">
        <v>40000</v>
      </c>
      <c r="F3" s="3">
        <v>45000</v>
      </c>
      <c r="G3" s="3">
        <v>25000</v>
      </c>
      <c r="H3" s="5"/>
    </row>
    <row r="4" spans="1:9" ht="15.75" customHeight="1" x14ac:dyDescent="0.2">
      <c r="A4" s="26" t="s">
        <v>3</v>
      </c>
      <c r="D4" s="15">
        <v>4.83</v>
      </c>
      <c r="E4" s="15">
        <v>6</v>
      </c>
      <c r="F4" s="15">
        <v>5.5</v>
      </c>
      <c r="G4" s="15">
        <v>4</v>
      </c>
      <c r="H4" s="6"/>
    </row>
    <row r="5" spans="1:9" ht="15.75" customHeight="1" x14ac:dyDescent="0.2">
      <c r="A5" s="26" t="s">
        <v>4</v>
      </c>
      <c r="D5" s="7">
        <v>0.04</v>
      </c>
      <c r="E5" s="7">
        <v>0.04</v>
      </c>
      <c r="F5" s="7">
        <v>0.05</v>
      </c>
      <c r="G5" s="7">
        <v>0.02</v>
      </c>
      <c r="H5" s="6"/>
    </row>
    <row r="6" spans="1:9" ht="15.75" customHeight="1" x14ac:dyDescent="0.2">
      <c r="A6" s="27" t="s">
        <v>22</v>
      </c>
      <c r="D6" s="8">
        <v>0.57499999999999996</v>
      </c>
      <c r="E6" s="4"/>
      <c r="H6" s="6"/>
    </row>
    <row r="7" spans="1:9" ht="15.75" customHeight="1" x14ac:dyDescent="0.2">
      <c r="A7" s="2" t="s">
        <v>5</v>
      </c>
      <c r="D7" s="16">
        <v>25000</v>
      </c>
      <c r="E7" s="4"/>
      <c r="H7" s="9"/>
      <c r="I7" s="6"/>
    </row>
    <row r="8" spans="1:9" ht="15.75" customHeight="1" x14ac:dyDescent="0.2">
      <c r="A8" s="2" t="s">
        <v>6</v>
      </c>
      <c r="D8" s="16">
        <v>8000</v>
      </c>
    </row>
    <row r="9" spans="1:9" ht="15.75" customHeight="1" x14ac:dyDescent="0.2">
      <c r="A9" s="2" t="s">
        <v>7</v>
      </c>
      <c r="D9" s="7">
        <v>0.15</v>
      </c>
    </row>
    <row r="10" spans="1:9" ht="15.75" customHeight="1" x14ac:dyDescent="0.2">
      <c r="A10" s="2" t="s">
        <v>8</v>
      </c>
      <c r="D10" s="7">
        <v>0.35</v>
      </c>
    </row>
    <row r="11" spans="1:9" ht="15.75" customHeight="1" x14ac:dyDescent="0.2">
      <c r="A11" s="2" t="s">
        <v>9</v>
      </c>
      <c r="D11" s="16">
        <v>57600</v>
      </c>
      <c r="E11" s="4"/>
      <c r="H11" s="5"/>
    </row>
    <row r="12" spans="1:9" ht="15.75" customHeight="1" x14ac:dyDescent="0.2"/>
    <row r="13" spans="1:9" ht="15.75" customHeight="1" x14ac:dyDescent="0.2">
      <c r="A13" s="1" t="s">
        <v>10</v>
      </c>
    </row>
    <row r="14" spans="1:9" ht="15.75" customHeight="1" x14ac:dyDescent="0.2">
      <c r="A14" s="11" t="s">
        <v>11</v>
      </c>
      <c r="B14" s="11"/>
      <c r="C14" s="11"/>
      <c r="D14" s="17">
        <v>0</v>
      </c>
      <c r="E14" s="17">
        <v>1</v>
      </c>
      <c r="F14" s="17">
        <v>2</v>
      </c>
      <c r="G14" s="17">
        <v>3</v>
      </c>
      <c r="H14" s="17">
        <v>4</v>
      </c>
    </row>
    <row r="15" spans="1:9" ht="15.75" customHeight="1" x14ac:dyDescent="0.2">
      <c r="A15" s="2" t="s">
        <v>12</v>
      </c>
      <c r="D15" s="18"/>
      <c r="E15" s="18">
        <f>D3</f>
        <v>40000</v>
      </c>
      <c r="F15" s="18">
        <f>E15*(1+D5)</f>
        <v>41600</v>
      </c>
      <c r="G15" s="18">
        <f>F15*(1+D5)</f>
        <v>43264</v>
      </c>
      <c r="H15" s="18">
        <f>G15*(1+D5)</f>
        <v>44994.560000000005</v>
      </c>
    </row>
    <row r="16" spans="1:9" ht="15.75" customHeight="1" x14ac:dyDescent="0.2">
      <c r="A16" s="2" t="s">
        <v>13</v>
      </c>
      <c r="C16" s="3"/>
      <c r="D16" s="18"/>
      <c r="E16" s="18">
        <f>E15*D4</f>
        <v>193200</v>
      </c>
      <c r="F16" s="18">
        <f>F15*D4</f>
        <v>200928</v>
      </c>
      <c r="G16" s="18">
        <f>G15*D4</f>
        <v>208965.12</v>
      </c>
      <c r="H16" s="18">
        <f>H15*D4</f>
        <v>217323.72480000003</v>
      </c>
    </row>
    <row r="17" spans="1:8" ht="15.75" customHeight="1" x14ac:dyDescent="0.2">
      <c r="A17" s="13" t="s">
        <v>14</v>
      </c>
      <c r="B17" s="13"/>
      <c r="C17" s="14"/>
      <c r="D17" s="19"/>
      <c r="E17" s="19">
        <f>-E16*D6</f>
        <v>-111089.99999999999</v>
      </c>
      <c r="F17" s="19">
        <f>-F16*D6</f>
        <v>-115533.59999999999</v>
      </c>
      <c r="G17" s="19">
        <f>-G16*D6</f>
        <v>-120154.94399999999</v>
      </c>
      <c r="H17" s="19">
        <f>-H16*D6</f>
        <v>-124961.14176</v>
      </c>
    </row>
    <row r="18" spans="1:8" ht="15.75" customHeight="1" x14ac:dyDescent="0.2">
      <c r="A18" s="22" t="s">
        <v>15</v>
      </c>
      <c r="B18" s="22"/>
      <c r="C18" s="23"/>
      <c r="D18" s="24"/>
      <c r="E18" s="24">
        <f>SUM(E16:E17)</f>
        <v>82110.000000000015</v>
      </c>
      <c r="F18" s="24">
        <f>SUM(F16:F17)</f>
        <v>85394.400000000009</v>
      </c>
      <c r="G18" s="24">
        <f>SUM(G16:G17)</f>
        <v>88810.176000000007</v>
      </c>
      <c r="H18" s="24">
        <f>SUM(H16:H17)</f>
        <v>92362.583040000027</v>
      </c>
    </row>
    <row r="19" spans="1:8" ht="15.75" customHeight="1" x14ac:dyDescent="0.2">
      <c r="A19" s="2" t="s">
        <v>5</v>
      </c>
      <c r="C19" s="3"/>
      <c r="D19" s="18"/>
      <c r="E19" s="18">
        <f>-D7</f>
        <v>-25000</v>
      </c>
      <c r="F19" s="18">
        <f>-D7</f>
        <v>-25000</v>
      </c>
      <c r="G19" s="18">
        <f>-D7</f>
        <v>-25000</v>
      </c>
      <c r="H19" s="18">
        <f>-D7</f>
        <v>-25000</v>
      </c>
    </row>
    <row r="20" spans="1:8" ht="15.75" customHeight="1" x14ac:dyDescent="0.2">
      <c r="A20" s="13" t="s">
        <v>16</v>
      </c>
      <c r="B20" s="13"/>
      <c r="C20" s="14"/>
      <c r="D20" s="19"/>
      <c r="E20" s="19">
        <f>-D8</f>
        <v>-8000</v>
      </c>
      <c r="F20" s="19">
        <f>-D8</f>
        <v>-8000</v>
      </c>
      <c r="G20" s="19">
        <f>-D8</f>
        <v>-8000</v>
      </c>
      <c r="H20" s="19">
        <f>-D8</f>
        <v>-8000</v>
      </c>
    </row>
    <row r="21" spans="1:8" s="22" customFormat="1" ht="15.75" customHeight="1" x14ac:dyDescent="0.2">
      <c r="A21" s="22" t="s">
        <v>17</v>
      </c>
      <c r="C21" s="23"/>
      <c r="D21" s="24"/>
      <c r="E21" s="24">
        <f>SUM(E18:E20)</f>
        <v>49110.000000000015</v>
      </c>
      <c r="F21" s="24">
        <f>SUM(F18:F20)</f>
        <v>52394.400000000009</v>
      </c>
      <c r="G21" s="24">
        <f>SUM(G18:G20)</f>
        <v>55810.176000000007</v>
      </c>
      <c r="H21" s="24">
        <f>SUM(H18:H20)</f>
        <v>59362.583040000027</v>
      </c>
    </row>
    <row r="22" spans="1:8" ht="15.75" customHeight="1" x14ac:dyDescent="0.2">
      <c r="A22" s="13" t="s">
        <v>18</v>
      </c>
      <c r="B22" s="13"/>
      <c r="C22" s="14"/>
      <c r="D22" s="19"/>
      <c r="E22" s="19">
        <f>IF(E21&lt;0,0,-E21*D10)</f>
        <v>-17188.500000000004</v>
      </c>
      <c r="F22" s="19">
        <f>IF(F21&lt;0,0,-F21*D10)</f>
        <v>-18338.04</v>
      </c>
      <c r="G22" s="19">
        <f>IF(G21&lt;0,0,-G21*D10)</f>
        <v>-19533.561600000001</v>
      </c>
      <c r="H22" s="19">
        <f>IF(H21&lt;0,0,-H21*D10)</f>
        <v>-20776.904064000009</v>
      </c>
    </row>
    <row r="23" spans="1:8" s="22" customFormat="1" ht="15.75" customHeight="1" x14ac:dyDescent="0.2">
      <c r="A23" s="22" t="s">
        <v>19</v>
      </c>
      <c r="C23" s="23"/>
      <c r="D23" s="24"/>
      <c r="E23" s="24">
        <f>SUM(E21:E22)</f>
        <v>31921.500000000011</v>
      </c>
      <c r="F23" s="24">
        <f>SUM(F21:F22)</f>
        <v>34056.360000000008</v>
      </c>
      <c r="G23" s="24">
        <f>SUM(G21:G22)</f>
        <v>36276.614400000006</v>
      </c>
      <c r="H23" s="24">
        <f>SUM(H21:H22)</f>
        <v>38585.678976000017</v>
      </c>
    </row>
    <row r="24" spans="1:8" ht="15.75" customHeight="1" x14ac:dyDescent="0.2">
      <c r="A24" s="2" t="s">
        <v>16</v>
      </c>
      <c r="C24" s="3"/>
      <c r="D24" s="18"/>
      <c r="E24" s="18">
        <f>-E20</f>
        <v>8000</v>
      </c>
      <c r="F24" s="18">
        <f>-F20</f>
        <v>8000</v>
      </c>
      <c r="G24" s="18">
        <f>-G20</f>
        <v>8000</v>
      </c>
      <c r="H24" s="18">
        <f>-H20</f>
        <v>8000</v>
      </c>
    </row>
    <row r="25" spans="1:8" ht="15.75" customHeight="1" x14ac:dyDescent="0.2">
      <c r="A25" s="2" t="s">
        <v>9</v>
      </c>
      <c r="C25" s="3"/>
      <c r="D25" s="18"/>
      <c r="E25" s="18"/>
      <c r="F25" s="18"/>
      <c r="G25" s="18"/>
      <c r="H25" s="18">
        <f>D11</f>
        <v>57600</v>
      </c>
    </row>
    <row r="26" spans="1:8" ht="15.75" customHeight="1" x14ac:dyDescent="0.2">
      <c r="A26" s="13" t="s">
        <v>1</v>
      </c>
      <c r="B26" s="13"/>
      <c r="C26" s="14"/>
      <c r="D26" s="19">
        <f>-D2</f>
        <v>-95000</v>
      </c>
      <c r="E26" s="19"/>
      <c r="F26" s="19"/>
      <c r="G26" s="19"/>
      <c r="H26" s="19"/>
    </row>
    <row r="27" spans="1:8" s="22" customFormat="1" ht="15.75" customHeight="1" x14ac:dyDescent="0.2">
      <c r="A27" s="22" t="s">
        <v>20</v>
      </c>
      <c r="C27" s="23"/>
      <c r="D27" s="24">
        <f>SUM(D23:D26)</f>
        <v>-95000</v>
      </c>
      <c r="E27" s="24">
        <f>SUM(E23:E26)</f>
        <v>39921.500000000015</v>
      </c>
      <c r="F27" s="24">
        <f>SUM(F23:F26)</f>
        <v>42056.360000000008</v>
      </c>
      <c r="G27" s="24">
        <f>SUM(G23:G26)</f>
        <v>44276.614400000006</v>
      </c>
      <c r="H27" s="24">
        <f>SUM(H23:H26)</f>
        <v>104185.67897600002</v>
      </c>
    </row>
    <row r="28" spans="1:8" ht="15.75" customHeight="1" x14ac:dyDescent="0.2">
      <c r="C28" s="3"/>
      <c r="D28" s="20"/>
      <c r="E28" s="20"/>
      <c r="F28" s="20"/>
      <c r="G28" s="20"/>
      <c r="H28" s="20"/>
    </row>
    <row r="29" spans="1:8" ht="15.75" customHeight="1" x14ac:dyDescent="0.2">
      <c r="A29" s="2" t="s">
        <v>23</v>
      </c>
      <c r="C29" s="3"/>
      <c r="D29" s="18">
        <f>NPV(D9,E27:H27)+D27</f>
        <v>60196.090893614659</v>
      </c>
      <c r="E29" s="20"/>
      <c r="F29" s="20"/>
      <c r="G29" s="20"/>
      <c r="H29" s="20"/>
    </row>
    <row r="30" spans="1:8" ht="15.75" customHeight="1" x14ac:dyDescent="0.2">
      <c r="A30" s="2" t="s">
        <v>21</v>
      </c>
      <c r="C30" s="3"/>
      <c r="D30" s="21">
        <f>IRR(D27:H27)</f>
        <v>0.38930692557540625</v>
      </c>
      <c r="E30" s="20"/>
      <c r="F30" s="20"/>
      <c r="G30" s="20"/>
      <c r="H30" s="20"/>
    </row>
    <row r="31" spans="1:8" x14ac:dyDescent="0.2">
      <c r="C31" s="3"/>
      <c r="D31" s="3"/>
      <c r="E31" s="3"/>
      <c r="F31" s="3"/>
      <c r="G31" s="3"/>
      <c r="H31" s="3"/>
    </row>
    <row r="32" spans="1:8" x14ac:dyDescent="0.2">
      <c r="C32" s="3"/>
      <c r="D32" s="3"/>
      <c r="E32" s="3"/>
      <c r="F32" s="3"/>
      <c r="G32" s="3"/>
      <c r="H32" s="3"/>
    </row>
    <row r="33" spans="3:8" x14ac:dyDescent="0.2">
      <c r="C33" s="3"/>
      <c r="D33" s="3"/>
      <c r="E33" s="3"/>
      <c r="F33" s="3"/>
      <c r="G33" s="3"/>
      <c r="H33" s="3"/>
    </row>
    <row r="34" spans="3:8" x14ac:dyDescent="0.2">
      <c r="C34" s="3"/>
      <c r="D34" s="3"/>
      <c r="E34" s="3"/>
      <c r="F34" s="3"/>
      <c r="G34" s="3"/>
      <c r="H34" s="3"/>
    </row>
    <row r="35" spans="3:8" x14ac:dyDescent="0.2">
      <c r="C35" s="3"/>
      <c r="D35" s="3"/>
      <c r="E35" s="3"/>
      <c r="F35" s="3"/>
      <c r="G35" s="3"/>
      <c r="H35" s="3"/>
    </row>
    <row r="36" spans="3:8" x14ac:dyDescent="0.2">
      <c r="C36" s="3"/>
      <c r="D36" s="3"/>
      <c r="E36" s="3"/>
      <c r="F36" s="3"/>
      <c r="G36" s="3"/>
      <c r="H36" s="3"/>
    </row>
    <row r="37" spans="3:8" x14ac:dyDescent="0.2">
      <c r="C37" s="3"/>
      <c r="D37" s="3"/>
      <c r="E37" s="3"/>
      <c r="F37" s="3"/>
      <c r="G37" s="3"/>
      <c r="H37" s="3"/>
    </row>
    <row r="38" spans="3:8" x14ac:dyDescent="0.2">
      <c r="C38" s="3"/>
      <c r="D38" s="3"/>
      <c r="E38" s="3"/>
      <c r="F38" s="3"/>
      <c r="G38" s="3"/>
      <c r="H38" s="3"/>
    </row>
    <row r="39" spans="3:8" x14ac:dyDescent="0.2">
      <c r="C39" s="3"/>
      <c r="D39" s="3"/>
      <c r="E39" s="3"/>
      <c r="F39" s="3"/>
      <c r="G39" s="3"/>
      <c r="H39" s="3"/>
    </row>
    <row r="40" spans="3:8" x14ac:dyDescent="0.2">
      <c r="C40" s="3"/>
      <c r="D40" s="3"/>
      <c r="E40" s="3"/>
      <c r="F40" s="3"/>
      <c r="G40" s="3"/>
      <c r="H40" s="3"/>
    </row>
    <row r="41" spans="3:8" x14ac:dyDescent="0.2">
      <c r="C41" s="3"/>
      <c r="D41" s="3"/>
      <c r="E41" s="3"/>
      <c r="F41" s="3"/>
      <c r="G41" s="3"/>
      <c r="H41" s="3"/>
    </row>
    <row r="42" spans="3:8" x14ac:dyDescent="0.2">
      <c r="C42" s="3"/>
      <c r="D42" s="3"/>
      <c r="E42" s="3"/>
      <c r="F42" s="3"/>
      <c r="G42" s="3"/>
      <c r="H42" s="3"/>
    </row>
  </sheetData>
  <scenarios current="0" show="0" sqref="D29:D30">
    <scenario name="Escenario 1" locked="1" count="3" user="MIGUEL JIMÉNEZ" comment="_x000a_Modificado por MIGUEL JIMÉNEZ el 25/10/2021">
      <inputCells r="D3" val="40000" numFmtId="3"/>
      <inputCells r="D4" val="6" numFmtId="8"/>
      <inputCells r="D5" val="0,04" numFmtId="9"/>
    </scenario>
    <scenario name="Escenario 2" locked="1" count="3" user="MIGUEL JIMÉNEZ">
      <inputCells r="D3" val="45000" numFmtId="3"/>
      <inputCells r="D4" val="5,5" numFmtId="8"/>
      <inputCells r="D5" val="0,05" numFmtId="9"/>
    </scenario>
    <scenario name="Escenario 3" locked="1" count="3" user="MIGUEL JIMÉNEZ">
      <inputCells r="D3" val="25000" numFmtId="3"/>
      <inputCells r="D4" val="4" numFmtId="8"/>
      <inputCells r="D5" val="0,02" numFmtId="9"/>
    </scenario>
  </scenarios>
  <mergeCells count="1">
    <mergeCell ref="E2:G2"/>
  </mergeCells>
  <pageMargins left="0.74803149606299213" right="0.74803149606299213" top="0.98425196850393704" bottom="0.98425196850393704" header="0" footer="0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741-76B2-4DC0-A77A-57430ADD79E0}">
  <sheetPr>
    <outlinePr summaryBelow="0"/>
  </sheetPr>
  <dimension ref="B1:G14"/>
  <sheetViews>
    <sheetView showGridLines="0" workbookViewId="0">
      <selection activeCell="B2" sqref="B2"/>
    </sheetView>
  </sheetViews>
  <sheetFormatPr baseColWidth="10" defaultRowHeight="15" outlineLevelRow="1" outlineLevelCol="1" x14ac:dyDescent="0.25"/>
  <cols>
    <col min="3" max="3" width="6.28515625" bestFit="1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33" t="s">
        <v>31</v>
      </c>
      <c r="C2" s="33"/>
      <c r="D2" s="38"/>
      <c r="E2" s="38"/>
      <c r="F2" s="38"/>
      <c r="G2" s="38"/>
    </row>
    <row r="3" spans="2:7" ht="15.75" collapsed="1" x14ac:dyDescent="0.25">
      <c r="B3" s="32"/>
      <c r="C3" s="32"/>
      <c r="D3" s="39" t="s">
        <v>33</v>
      </c>
      <c r="E3" s="39" t="s">
        <v>28</v>
      </c>
      <c r="F3" s="39" t="s">
        <v>29</v>
      </c>
      <c r="G3" s="39" t="s">
        <v>30</v>
      </c>
    </row>
    <row r="4" spans="2:7" ht="45" hidden="1" outlineLevel="1" x14ac:dyDescent="0.25">
      <c r="B4" s="35"/>
      <c r="C4" s="35"/>
      <c r="D4" s="28"/>
      <c r="E4" s="43" t="s">
        <v>40</v>
      </c>
      <c r="F4" s="43"/>
      <c r="G4" s="43"/>
    </row>
    <row r="5" spans="2:7" x14ac:dyDescent="0.25">
      <c r="B5" s="36" t="s">
        <v>32</v>
      </c>
      <c r="C5" s="36"/>
      <c r="D5" s="34"/>
      <c r="E5" s="34"/>
      <c r="F5" s="34"/>
      <c r="G5" s="34"/>
    </row>
    <row r="6" spans="2:7" outlineLevel="1" x14ac:dyDescent="0.25">
      <c r="B6" s="26" t="s">
        <v>2</v>
      </c>
      <c r="C6" s="35" t="s">
        <v>24</v>
      </c>
      <c r="D6" s="29">
        <v>40000</v>
      </c>
      <c r="E6" s="40">
        <v>40000</v>
      </c>
      <c r="F6" s="40">
        <v>45000</v>
      </c>
      <c r="G6" s="40">
        <v>25000</v>
      </c>
    </row>
    <row r="7" spans="2:7" outlineLevel="1" x14ac:dyDescent="0.25">
      <c r="B7" s="26" t="s">
        <v>3</v>
      </c>
      <c r="C7" s="35" t="s">
        <v>25</v>
      </c>
      <c r="D7" s="30">
        <v>4.83</v>
      </c>
      <c r="E7" s="41">
        <v>6</v>
      </c>
      <c r="F7" s="41">
        <v>5.5</v>
      </c>
      <c r="G7" s="41">
        <v>4</v>
      </c>
    </row>
    <row r="8" spans="2:7" outlineLevel="1" x14ac:dyDescent="0.25">
      <c r="B8" s="26" t="s">
        <v>4</v>
      </c>
      <c r="C8" s="35" t="s">
        <v>26</v>
      </c>
      <c r="D8" s="31">
        <v>0.04</v>
      </c>
      <c r="E8" s="42">
        <v>0.04</v>
      </c>
      <c r="F8" s="42">
        <v>0.05</v>
      </c>
      <c r="G8" s="42">
        <v>0.02</v>
      </c>
    </row>
    <row r="9" spans="2:7" x14ac:dyDescent="0.25">
      <c r="B9" s="36" t="s">
        <v>34</v>
      </c>
      <c r="C9" s="36"/>
      <c r="D9" s="34"/>
      <c r="E9" s="34"/>
      <c r="F9" s="34"/>
      <c r="G9" s="34"/>
    </row>
    <row r="10" spans="2:7" outlineLevel="1" x14ac:dyDescent="0.25">
      <c r="B10" s="2" t="s">
        <v>23</v>
      </c>
      <c r="C10" s="35" t="s">
        <v>38</v>
      </c>
      <c r="D10" s="44">
        <v>60196.090893614703</v>
      </c>
      <c r="E10" s="44">
        <v>99114.351478160897</v>
      </c>
      <c r="F10" s="44">
        <v>108088.502042231</v>
      </c>
      <c r="G10" s="44">
        <v>-19479.343412866601</v>
      </c>
    </row>
    <row r="11" spans="2:7" ht="15.75" outlineLevel="1" thickBot="1" x14ac:dyDescent="0.3">
      <c r="B11" s="2" t="s">
        <v>21</v>
      </c>
      <c r="C11" s="37" t="s">
        <v>39</v>
      </c>
      <c r="D11" s="45">
        <v>0.38930692557540603</v>
      </c>
      <c r="E11" s="45">
        <v>0.53842952185651505</v>
      </c>
      <c r="F11" s="45">
        <v>0.56960890631688699</v>
      </c>
      <c r="G11" s="45">
        <v>6.8722254291639903E-2</v>
      </c>
    </row>
    <row r="12" spans="2:7" x14ac:dyDescent="0.25">
      <c r="B12" t="s">
        <v>35</v>
      </c>
    </row>
    <row r="13" spans="2:7" x14ac:dyDescent="0.25">
      <c r="B13" t="s">
        <v>36</v>
      </c>
    </row>
    <row r="14" spans="2:7" x14ac:dyDescent="0.25">
      <c r="B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BD9-FF03-4EF9-B012-077785C01810}">
  <sheetPr>
    <pageSetUpPr fitToPage="1"/>
  </sheetPr>
  <dimension ref="A1:P46"/>
  <sheetViews>
    <sheetView zoomScale="175" zoomScaleNormal="175" workbookViewId="0"/>
  </sheetViews>
  <sheetFormatPr baseColWidth="10" defaultColWidth="9.140625" defaultRowHeight="12.75" x14ac:dyDescent="0.2"/>
  <cols>
    <col min="1" max="1" width="10" style="2" customWidth="1"/>
    <col min="2" max="2" width="9.140625" style="2" customWidth="1"/>
    <col min="3" max="3" width="10.28515625" style="2" customWidth="1"/>
    <col min="4" max="8" width="12" style="2" customWidth="1"/>
    <col min="9" max="256" width="9.140625" style="2"/>
    <col min="257" max="257" width="10" style="2" customWidth="1"/>
    <col min="258" max="258" width="9.140625" style="2"/>
    <col min="259" max="259" width="10.28515625" style="2" customWidth="1"/>
    <col min="260" max="260" width="10" style="2" customWidth="1"/>
    <col min="261" max="512" width="9.140625" style="2"/>
    <col min="513" max="513" width="10" style="2" customWidth="1"/>
    <col min="514" max="514" width="9.140625" style="2"/>
    <col min="515" max="515" width="10.28515625" style="2" customWidth="1"/>
    <col min="516" max="516" width="10" style="2" customWidth="1"/>
    <col min="517" max="768" width="9.140625" style="2"/>
    <col min="769" max="769" width="10" style="2" customWidth="1"/>
    <col min="770" max="770" width="9.140625" style="2"/>
    <col min="771" max="771" width="10.28515625" style="2" customWidth="1"/>
    <col min="772" max="772" width="10" style="2" customWidth="1"/>
    <col min="773" max="1024" width="9.140625" style="2"/>
    <col min="1025" max="1025" width="10" style="2" customWidth="1"/>
    <col min="1026" max="1026" width="9.140625" style="2"/>
    <col min="1027" max="1027" width="10.28515625" style="2" customWidth="1"/>
    <col min="1028" max="1028" width="10" style="2" customWidth="1"/>
    <col min="1029" max="1280" width="9.140625" style="2"/>
    <col min="1281" max="1281" width="10" style="2" customWidth="1"/>
    <col min="1282" max="1282" width="9.140625" style="2"/>
    <col min="1283" max="1283" width="10.28515625" style="2" customWidth="1"/>
    <col min="1284" max="1284" width="10" style="2" customWidth="1"/>
    <col min="1285" max="1536" width="9.140625" style="2"/>
    <col min="1537" max="1537" width="10" style="2" customWidth="1"/>
    <col min="1538" max="1538" width="9.140625" style="2"/>
    <col min="1539" max="1539" width="10.28515625" style="2" customWidth="1"/>
    <col min="1540" max="1540" width="10" style="2" customWidth="1"/>
    <col min="1541" max="1792" width="9.140625" style="2"/>
    <col min="1793" max="1793" width="10" style="2" customWidth="1"/>
    <col min="1794" max="1794" width="9.140625" style="2"/>
    <col min="1795" max="1795" width="10.28515625" style="2" customWidth="1"/>
    <col min="1796" max="1796" width="10" style="2" customWidth="1"/>
    <col min="1797" max="2048" width="9.140625" style="2"/>
    <col min="2049" max="2049" width="10" style="2" customWidth="1"/>
    <col min="2050" max="2050" width="9.140625" style="2"/>
    <col min="2051" max="2051" width="10.28515625" style="2" customWidth="1"/>
    <col min="2052" max="2052" width="10" style="2" customWidth="1"/>
    <col min="2053" max="2304" width="9.140625" style="2"/>
    <col min="2305" max="2305" width="10" style="2" customWidth="1"/>
    <col min="2306" max="2306" width="9.140625" style="2"/>
    <col min="2307" max="2307" width="10.28515625" style="2" customWidth="1"/>
    <col min="2308" max="2308" width="10" style="2" customWidth="1"/>
    <col min="2309" max="2560" width="9.140625" style="2"/>
    <col min="2561" max="2561" width="10" style="2" customWidth="1"/>
    <col min="2562" max="2562" width="9.140625" style="2"/>
    <col min="2563" max="2563" width="10.28515625" style="2" customWidth="1"/>
    <col min="2564" max="2564" width="10" style="2" customWidth="1"/>
    <col min="2565" max="2816" width="9.140625" style="2"/>
    <col min="2817" max="2817" width="10" style="2" customWidth="1"/>
    <col min="2818" max="2818" width="9.140625" style="2"/>
    <col min="2819" max="2819" width="10.28515625" style="2" customWidth="1"/>
    <col min="2820" max="2820" width="10" style="2" customWidth="1"/>
    <col min="2821" max="3072" width="9.140625" style="2"/>
    <col min="3073" max="3073" width="10" style="2" customWidth="1"/>
    <col min="3074" max="3074" width="9.140625" style="2"/>
    <col min="3075" max="3075" width="10.28515625" style="2" customWidth="1"/>
    <col min="3076" max="3076" width="10" style="2" customWidth="1"/>
    <col min="3077" max="3328" width="9.140625" style="2"/>
    <col min="3329" max="3329" width="10" style="2" customWidth="1"/>
    <col min="3330" max="3330" width="9.140625" style="2"/>
    <col min="3331" max="3331" width="10.28515625" style="2" customWidth="1"/>
    <col min="3332" max="3332" width="10" style="2" customWidth="1"/>
    <col min="3333" max="3584" width="9.140625" style="2"/>
    <col min="3585" max="3585" width="10" style="2" customWidth="1"/>
    <col min="3586" max="3586" width="9.140625" style="2"/>
    <col min="3587" max="3587" width="10.28515625" style="2" customWidth="1"/>
    <col min="3588" max="3588" width="10" style="2" customWidth="1"/>
    <col min="3589" max="3840" width="9.140625" style="2"/>
    <col min="3841" max="3841" width="10" style="2" customWidth="1"/>
    <col min="3842" max="3842" width="9.140625" style="2"/>
    <col min="3843" max="3843" width="10.28515625" style="2" customWidth="1"/>
    <col min="3844" max="3844" width="10" style="2" customWidth="1"/>
    <col min="3845" max="4096" width="9.140625" style="2"/>
    <col min="4097" max="4097" width="10" style="2" customWidth="1"/>
    <col min="4098" max="4098" width="9.140625" style="2"/>
    <col min="4099" max="4099" width="10.28515625" style="2" customWidth="1"/>
    <col min="4100" max="4100" width="10" style="2" customWidth="1"/>
    <col min="4101" max="4352" width="9.140625" style="2"/>
    <col min="4353" max="4353" width="10" style="2" customWidth="1"/>
    <col min="4354" max="4354" width="9.140625" style="2"/>
    <col min="4355" max="4355" width="10.28515625" style="2" customWidth="1"/>
    <col min="4356" max="4356" width="10" style="2" customWidth="1"/>
    <col min="4357" max="4608" width="9.140625" style="2"/>
    <col min="4609" max="4609" width="10" style="2" customWidth="1"/>
    <col min="4610" max="4610" width="9.140625" style="2"/>
    <col min="4611" max="4611" width="10.28515625" style="2" customWidth="1"/>
    <col min="4612" max="4612" width="10" style="2" customWidth="1"/>
    <col min="4613" max="4864" width="9.140625" style="2"/>
    <col min="4865" max="4865" width="10" style="2" customWidth="1"/>
    <col min="4866" max="4866" width="9.140625" style="2"/>
    <col min="4867" max="4867" width="10.28515625" style="2" customWidth="1"/>
    <col min="4868" max="4868" width="10" style="2" customWidth="1"/>
    <col min="4869" max="5120" width="9.140625" style="2"/>
    <col min="5121" max="5121" width="10" style="2" customWidth="1"/>
    <col min="5122" max="5122" width="9.140625" style="2"/>
    <col min="5123" max="5123" width="10.28515625" style="2" customWidth="1"/>
    <col min="5124" max="5124" width="10" style="2" customWidth="1"/>
    <col min="5125" max="5376" width="9.140625" style="2"/>
    <col min="5377" max="5377" width="10" style="2" customWidth="1"/>
    <col min="5378" max="5378" width="9.140625" style="2"/>
    <col min="5379" max="5379" width="10.28515625" style="2" customWidth="1"/>
    <col min="5380" max="5380" width="10" style="2" customWidth="1"/>
    <col min="5381" max="5632" width="9.140625" style="2"/>
    <col min="5633" max="5633" width="10" style="2" customWidth="1"/>
    <col min="5634" max="5634" width="9.140625" style="2"/>
    <col min="5635" max="5635" width="10.28515625" style="2" customWidth="1"/>
    <col min="5636" max="5636" width="10" style="2" customWidth="1"/>
    <col min="5637" max="5888" width="9.140625" style="2"/>
    <col min="5889" max="5889" width="10" style="2" customWidth="1"/>
    <col min="5890" max="5890" width="9.140625" style="2"/>
    <col min="5891" max="5891" width="10.28515625" style="2" customWidth="1"/>
    <col min="5892" max="5892" width="10" style="2" customWidth="1"/>
    <col min="5893" max="6144" width="9.140625" style="2"/>
    <col min="6145" max="6145" width="10" style="2" customWidth="1"/>
    <col min="6146" max="6146" width="9.140625" style="2"/>
    <col min="6147" max="6147" width="10.28515625" style="2" customWidth="1"/>
    <col min="6148" max="6148" width="10" style="2" customWidth="1"/>
    <col min="6149" max="6400" width="9.140625" style="2"/>
    <col min="6401" max="6401" width="10" style="2" customWidth="1"/>
    <col min="6402" max="6402" width="9.140625" style="2"/>
    <col min="6403" max="6403" width="10.28515625" style="2" customWidth="1"/>
    <col min="6404" max="6404" width="10" style="2" customWidth="1"/>
    <col min="6405" max="6656" width="9.140625" style="2"/>
    <col min="6657" max="6657" width="10" style="2" customWidth="1"/>
    <col min="6658" max="6658" width="9.140625" style="2"/>
    <col min="6659" max="6659" width="10.28515625" style="2" customWidth="1"/>
    <col min="6660" max="6660" width="10" style="2" customWidth="1"/>
    <col min="6661" max="6912" width="9.140625" style="2"/>
    <col min="6913" max="6913" width="10" style="2" customWidth="1"/>
    <col min="6914" max="6914" width="9.140625" style="2"/>
    <col min="6915" max="6915" width="10.28515625" style="2" customWidth="1"/>
    <col min="6916" max="6916" width="10" style="2" customWidth="1"/>
    <col min="6917" max="7168" width="9.140625" style="2"/>
    <col min="7169" max="7169" width="10" style="2" customWidth="1"/>
    <col min="7170" max="7170" width="9.140625" style="2"/>
    <col min="7171" max="7171" width="10.28515625" style="2" customWidth="1"/>
    <col min="7172" max="7172" width="10" style="2" customWidth="1"/>
    <col min="7173" max="7424" width="9.140625" style="2"/>
    <col min="7425" max="7425" width="10" style="2" customWidth="1"/>
    <col min="7426" max="7426" width="9.140625" style="2"/>
    <col min="7427" max="7427" width="10.28515625" style="2" customWidth="1"/>
    <col min="7428" max="7428" width="10" style="2" customWidth="1"/>
    <col min="7429" max="7680" width="9.140625" style="2"/>
    <col min="7681" max="7681" width="10" style="2" customWidth="1"/>
    <col min="7682" max="7682" width="9.140625" style="2"/>
    <col min="7683" max="7683" width="10.28515625" style="2" customWidth="1"/>
    <col min="7684" max="7684" width="10" style="2" customWidth="1"/>
    <col min="7685" max="7936" width="9.140625" style="2"/>
    <col min="7937" max="7937" width="10" style="2" customWidth="1"/>
    <col min="7938" max="7938" width="9.140625" style="2"/>
    <col min="7939" max="7939" width="10.28515625" style="2" customWidth="1"/>
    <col min="7940" max="7940" width="10" style="2" customWidth="1"/>
    <col min="7941" max="8192" width="9.140625" style="2"/>
    <col min="8193" max="8193" width="10" style="2" customWidth="1"/>
    <col min="8194" max="8194" width="9.140625" style="2"/>
    <col min="8195" max="8195" width="10.28515625" style="2" customWidth="1"/>
    <col min="8196" max="8196" width="10" style="2" customWidth="1"/>
    <col min="8197" max="8448" width="9.140625" style="2"/>
    <col min="8449" max="8449" width="10" style="2" customWidth="1"/>
    <col min="8450" max="8450" width="9.140625" style="2"/>
    <col min="8451" max="8451" width="10.28515625" style="2" customWidth="1"/>
    <col min="8452" max="8452" width="10" style="2" customWidth="1"/>
    <col min="8453" max="8704" width="9.140625" style="2"/>
    <col min="8705" max="8705" width="10" style="2" customWidth="1"/>
    <col min="8706" max="8706" width="9.140625" style="2"/>
    <col min="8707" max="8707" width="10.28515625" style="2" customWidth="1"/>
    <col min="8708" max="8708" width="10" style="2" customWidth="1"/>
    <col min="8709" max="8960" width="9.140625" style="2"/>
    <col min="8961" max="8961" width="10" style="2" customWidth="1"/>
    <col min="8962" max="8962" width="9.140625" style="2"/>
    <col min="8963" max="8963" width="10.28515625" style="2" customWidth="1"/>
    <col min="8964" max="8964" width="10" style="2" customWidth="1"/>
    <col min="8965" max="9216" width="9.140625" style="2"/>
    <col min="9217" max="9217" width="10" style="2" customWidth="1"/>
    <col min="9218" max="9218" width="9.140625" style="2"/>
    <col min="9219" max="9219" width="10.28515625" style="2" customWidth="1"/>
    <col min="9220" max="9220" width="10" style="2" customWidth="1"/>
    <col min="9221" max="9472" width="9.140625" style="2"/>
    <col min="9473" max="9473" width="10" style="2" customWidth="1"/>
    <col min="9474" max="9474" width="9.140625" style="2"/>
    <col min="9475" max="9475" width="10.28515625" style="2" customWidth="1"/>
    <col min="9476" max="9476" width="10" style="2" customWidth="1"/>
    <col min="9477" max="9728" width="9.140625" style="2"/>
    <col min="9729" max="9729" width="10" style="2" customWidth="1"/>
    <col min="9730" max="9730" width="9.140625" style="2"/>
    <col min="9731" max="9731" width="10.28515625" style="2" customWidth="1"/>
    <col min="9732" max="9732" width="10" style="2" customWidth="1"/>
    <col min="9733" max="9984" width="9.140625" style="2"/>
    <col min="9985" max="9985" width="10" style="2" customWidth="1"/>
    <col min="9986" max="9986" width="9.140625" style="2"/>
    <col min="9987" max="9987" width="10.28515625" style="2" customWidth="1"/>
    <col min="9988" max="9988" width="10" style="2" customWidth="1"/>
    <col min="9989" max="10240" width="9.140625" style="2"/>
    <col min="10241" max="10241" width="10" style="2" customWidth="1"/>
    <col min="10242" max="10242" width="9.140625" style="2"/>
    <col min="10243" max="10243" width="10.28515625" style="2" customWidth="1"/>
    <col min="10244" max="10244" width="10" style="2" customWidth="1"/>
    <col min="10245" max="10496" width="9.140625" style="2"/>
    <col min="10497" max="10497" width="10" style="2" customWidth="1"/>
    <col min="10498" max="10498" width="9.140625" style="2"/>
    <col min="10499" max="10499" width="10.28515625" style="2" customWidth="1"/>
    <col min="10500" max="10500" width="10" style="2" customWidth="1"/>
    <col min="10501" max="10752" width="9.140625" style="2"/>
    <col min="10753" max="10753" width="10" style="2" customWidth="1"/>
    <col min="10754" max="10754" width="9.140625" style="2"/>
    <col min="10755" max="10755" width="10.28515625" style="2" customWidth="1"/>
    <col min="10756" max="10756" width="10" style="2" customWidth="1"/>
    <col min="10757" max="11008" width="9.140625" style="2"/>
    <col min="11009" max="11009" width="10" style="2" customWidth="1"/>
    <col min="11010" max="11010" width="9.140625" style="2"/>
    <col min="11011" max="11011" width="10.28515625" style="2" customWidth="1"/>
    <col min="11012" max="11012" width="10" style="2" customWidth="1"/>
    <col min="11013" max="11264" width="9.140625" style="2"/>
    <col min="11265" max="11265" width="10" style="2" customWidth="1"/>
    <col min="11266" max="11266" width="9.140625" style="2"/>
    <col min="11267" max="11267" width="10.28515625" style="2" customWidth="1"/>
    <col min="11268" max="11268" width="10" style="2" customWidth="1"/>
    <col min="11269" max="11520" width="9.140625" style="2"/>
    <col min="11521" max="11521" width="10" style="2" customWidth="1"/>
    <col min="11522" max="11522" width="9.140625" style="2"/>
    <col min="11523" max="11523" width="10.28515625" style="2" customWidth="1"/>
    <col min="11524" max="11524" width="10" style="2" customWidth="1"/>
    <col min="11525" max="11776" width="9.140625" style="2"/>
    <col min="11777" max="11777" width="10" style="2" customWidth="1"/>
    <col min="11778" max="11778" width="9.140625" style="2"/>
    <col min="11779" max="11779" width="10.28515625" style="2" customWidth="1"/>
    <col min="11780" max="11780" width="10" style="2" customWidth="1"/>
    <col min="11781" max="12032" width="9.140625" style="2"/>
    <col min="12033" max="12033" width="10" style="2" customWidth="1"/>
    <col min="12034" max="12034" width="9.140625" style="2"/>
    <col min="12035" max="12035" width="10.28515625" style="2" customWidth="1"/>
    <col min="12036" max="12036" width="10" style="2" customWidth="1"/>
    <col min="12037" max="12288" width="9.140625" style="2"/>
    <col min="12289" max="12289" width="10" style="2" customWidth="1"/>
    <col min="12290" max="12290" width="9.140625" style="2"/>
    <col min="12291" max="12291" width="10.28515625" style="2" customWidth="1"/>
    <col min="12292" max="12292" width="10" style="2" customWidth="1"/>
    <col min="12293" max="12544" width="9.140625" style="2"/>
    <col min="12545" max="12545" width="10" style="2" customWidth="1"/>
    <col min="12546" max="12546" width="9.140625" style="2"/>
    <col min="12547" max="12547" width="10.28515625" style="2" customWidth="1"/>
    <col min="12548" max="12548" width="10" style="2" customWidth="1"/>
    <col min="12549" max="12800" width="9.140625" style="2"/>
    <col min="12801" max="12801" width="10" style="2" customWidth="1"/>
    <col min="12802" max="12802" width="9.140625" style="2"/>
    <col min="12803" max="12803" width="10.28515625" style="2" customWidth="1"/>
    <col min="12804" max="12804" width="10" style="2" customWidth="1"/>
    <col min="12805" max="13056" width="9.140625" style="2"/>
    <col min="13057" max="13057" width="10" style="2" customWidth="1"/>
    <col min="13058" max="13058" width="9.140625" style="2"/>
    <col min="13059" max="13059" width="10.28515625" style="2" customWidth="1"/>
    <col min="13060" max="13060" width="10" style="2" customWidth="1"/>
    <col min="13061" max="13312" width="9.140625" style="2"/>
    <col min="13313" max="13313" width="10" style="2" customWidth="1"/>
    <col min="13314" max="13314" width="9.140625" style="2"/>
    <col min="13315" max="13315" width="10.28515625" style="2" customWidth="1"/>
    <col min="13316" max="13316" width="10" style="2" customWidth="1"/>
    <col min="13317" max="13568" width="9.140625" style="2"/>
    <col min="13569" max="13569" width="10" style="2" customWidth="1"/>
    <col min="13570" max="13570" width="9.140625" style="2"/>
    <col min="13571" max="13571" width="10.28515625" style="2" customWidth="1"/>
    <col min="13572" max="13572" width="10" style="2" customWidth="1"/>
    <col min="13573" max="13824" width="9.140625" style="2"/>
    <col min="13825" max="13825" width="10" style="2" customWidth="1"/>
    <col min="13826" max="13826" width="9.140625" style="2"/>
    <col min="13827" max="13827" width="10.28515625" style="2" customWidth="1"/>
    <col min="13828" max="13828" width="10" style="2" customWidth="1"/>
    <col min="13829" max="14080" width="9.140625" style="2"/>
    <col min="14081" max="14081" width="10" style="2" customWidth="1"/>
    <col min="14082" max="14082" width="9.140625" style="2"/>
    <col min="14083" max="14083" width="10.28515625" style="2" customWidth="1"/>
    <col min="14084" max="14084" width="10" style="2" customWidth="1"/>
    <col min="14085" max="14336" width="9.140625" style="2"/>
    <col min="14337" max="14337" width="10" style="2" customWidth="1"/>
    <col min="14338" max="14338" width="9.140625" style="2"/>
    <col min="14339" max="14339" width="10.28515625" style="2" customWidth="1"/>
    <col min="14340" max="14340" width="10" style="2" customWidth="1"/>
    <col min="14341" max="14592" width="9.140625" style="2"/>
    <col min="14593" max="14593" width="10" style="2" customWidth="1"/>
    <col min="14594" max="14594" width="9.140625" style="2"/>
    <col min="14595" max="14595" width="10.28515625" style="2" customWidth="1"/>
    <col min="14596" max="14596" width="10" style="2" customWidth="1"/>
    <col min="14597" max="14848" width="9.140625" style="2"/>
    <col min="14849" max="14849" width="10" style="2" customWidth="1"/>
    <col min="14850" max="14850" width="9.140625" style="2"/>
    <col min="14851" max="14851" width="10.28515625" style="2" customWidth="1"/>
    <col min="14852" max="14852" width="10" style="2" customWidth="1"/>
    <col min="14853" max="15104" width="9.140625" style="2"/>
    <col min="15105" max="15105" width="10" style="2" customWidth="1"/>
    <col min="15106" max="15106" width="9.140625" style="2"/>
    <col min="15107" max="15107" width="10.28515625" style="2" customWidth="1"/>
    <col min="15108" max="15108" width="10" style="2" customWidth="1"/>
    <col min="15109" max="15360" width="9.140625" style="2"/>
    <col min="15361" max="15361" width="10" style="2" customWidth="1"/>
    <col min="15362" max="15362" width="9.140625" style="2"/>
    <col min="15363" max="15363" width="10.28515625" style="2" customWidth="1"/>
    <col min="15364" max="15364" width="10" style="2" customWidth="1"/>
    <col min="15365" max="15616" width="9.140625" style="2"/>
    <col min="15617" max="15617" width="10" style="2" customWidth="1"/>
    <col min="15618" max="15618" width="9.140625" style="2"/>
    <col min="15619" max="15619" width="10.28515625" style="2" customWidth="1"/>
    <col min="15620" max="15620" width="10" style="2" customWidth="1"/>
    <col min="15621" max="15872" width="9.140625" style="2"/>
    <col min="15873" max="15873" width="10" style="2" customWidth="1"/>
    <col min="15874" max="15874" width="9.140625" style="2"/>
    <col min="15875" max="15875" width="10.28515625" style="2" customWidth="1"/>
    <col min="15876" max="15876" width="10" style="2" customWidth="1"/>
    <col min="15877" max="16128" width="9.140625" style="2"/>
    <col min="16129" max="16129" width="10" style="2" customWidth="1"/>
    <col min="16130" max="16130" width="9.140625" style="2"/>
    <col min="16131" max="16131" width="10.28515625" style="2" customWidth="1"/>
    <col min="16132" max="16132" width="10" style="2" customWidth="1"/>
    <col min="16133" max="16384" width="9.140625" style="2"/>
  </cols>
  <sheetData>
    <row r="1" spans="1:16" x14ac:dyDescent="0.2">
      <c r="A1" s="1" t="s">
        <v>0</v>
      </c>
    </row>
    <row r="2" spans="1:16" ht="15.75" customHeight="1" x14ac:dyDescent="0.2">
      <c r="A2" s="2" t="s">
        <v>1</v>
      </c>
      <c r="D2" s="16">
        <v>95000</v>
      </c>
      <c r="E2" s="4"/>
      <c r="H2" s="5"/>
      <c r="I2" s="3"/>
      <c r="K2" s="3"/>
    </row>
    <row r="3" spans="1:16" ht="15.75" customHeight="1" x14ac:dyDescent="0.2">
      <c r="A3" s="2" t="s">
        <v>2</v>
      </c>
      <c r="D3" s="3">
        <v>40000</v>
      </c>
      <c r="E3" s="4"/>
      <c r="H3" s="5"/>
      <c r="I3" s="3"/>
      <c r="K3" s="3"/>
    </row>
    <row r="4" spans="1:16" ht="15.75" customHeight="1" x14ac:dyDescent="0.2">
      <c r="A4" s="2" t="s">
        <v>3</v>
      </c>
      <c r="D4" s="15">
        <v>4.83</v>
      </c>
      <c r="E4" s="4"/>
      <c r="H4" s="6"/>
      <c r="J4" s="5"/>
    </row>
    <row r="5" spans="1:16" ht="15.75" customHeight="1" x14ac:dyDescent="0.2">
      <c r="A5" s="2" t="s">
        <v>4</v>
      </c>
      <c r="D5" s="7">
        <v>0.04</v>
      </c>
      <c r="E5" s="4"/>
      <c r="H5" s="6"/>
      <c r="J5" s="5"/>
    </row>
    <row r="6" spans="1:16" ht="15.75" customHeight="1" x14ac:dyDescent="0.2">
      <c r="A6" s="2" t="s">
        <v>22</v>
      </c>
      <c r="D6" s="8">
        <v>0.57499999999999996</v>
      </c>
      <c r="E6" s="4"/>
      <c r="H6" s="6"/>
      <c r="I6" s="7"/>
      <c r="J6" s="5"/>
      <c r="K6" s="7"/>
    </row>
    <row r="7" spans="1:16" ht="15.75" customHeight="1" x14ac:dyDescent="0.2">
      <c r="A7" s="2" t="s">
        <v>5</v>
      </c>
      <c r="D7" s="16">
        <v>25000</v>
      </c>
      <c r="E7" s="4"/>
      <c r="H7" s="9"/>
      <c r="I7" s="10"/>
      <c r="J7" s="6"/>
      <c r="K7" s="3"/>
      <c r="L7" s="10"/>
      <c r="M7" s="6"/>
      <c r="N7" s="3"/>
      <c r="O7" s="10"/>
      <c r="P7" s="6"/>
    </row>
    <row r="8" spans="1:16" ht="15.75" customHeight="1" x14ac:dyDescent="0.2">
      <c r="A8" s="2" t="s">
        <v>6</v>
      </c>
      <c r="D8" s="16">
        <v>8000</v>
      </c>
    </row>
    <row r="9" spans="1:16" ht="15.75" customHeight="1" x14ac:dyDescent="0.2">
      <c r="A9" s="2" t="s">
        <v>7</v>
      </c>
      <c r="D9" s="8">
        <v>0.38930705660097992</v>
      </c>
      <c r="E9" s="2" t="s">
        <v>41</v>
      </c>
    </row>
    <row r="10" spans="1:16" ht="15.75" customHeight="1" x14ac:dyDescent="0.2">
      <c r="A10" s="2" t="s">
        <v>8</v>
      </c>
      <c r="D10" s="7">
        <v>0.35</v>
      </c>
    </row>
    <row r="11" spans="1:16" ht="15.75" customHeight="1" x14ac:dyDescent="0.2">
      <c r="A11" s="2" t="s">
        <v>9</v>
      </c>
      <c r="D11" s="16">
        <v>57600</v>
      </c>
      <c r="E11" s="4"/>
      <c r="H11" s="5"/>
      <c r="I11" s="3"/>
      <c r="J11" s="5"/>
      <c r="K11" s="3"/>
      <c r="M11" s="3"/>
    </row>
    <row r="12" spans="1:16" ht="15.75" customHeight="1" x14ac:dyDescent="0.2"/>
    <row r="13" spans="1:16" ht="15.75" customHeight="1" x14ac:dyDescent="0.2">
      <c r="A13" s="1" t="s">
        <v>10</v>
      </c>
    </row>
    <row r="14" spans="1:16" ht="15.75" customHeight="1" x14ac:dyDescent="0.2">
      <c r="A14" s="11" t="s">
        <v>11</v>
      </c>
      <c r="B14" s="11"/>
      <c r="C14" s="11"/>
      <c r="D14" s="17">
        <v>0</v>
      </c>
      <c r="E14" s="17">
        <v>1</v>
      </c>
      <c r="F14" s="17">
        <v>2</v>
      </c>
      <c r="G14" s="17">
        <v>3</v>
      </c>
      <c r="H14" s="17">
        <v>4</v>
      </c>
      <c r="L14" s="1"/>
    </row>
    <row r="15" spans="1:16" ht="15.75" customHeight="1" x14ac:dyDescent="0.2">
      <c r="A15" s="2" t="s">
        <v>12</v>
      </c>
      <c r="D15" s="18"/>
      <c r="E15" s="18">
        <f>D3</f>
        <v>40000</v>
      </c>
      <c r="F15" s="18">
        <f>E15*(1+D5)</f>
        <v>41600</v>
      </c>
      <c r="G15" s="18">
        <f>F15*(1+D5)</f>
        <v>43264</v>
      </c>
      <c r="H15" s="18">
        <f>G15*(1+D5)</f>
        <v>44994.560000000005</v>
      </c>
    </row>
    <row r="16" spans="1:16" ht="15.75" customHeight="1" x14ac:dyDescent="0.2">
      <c r="A16" s="2" t="s">
        <v>13</v>
      </c>
      <c r="C16" s="3"/>
      <c r="D16" s="18"/>
      <c r="E16" s="18">
        <f>E15*D4</f>
        <v>193200</v>
      </c>
      <c r="F16" s="18">
        <f>F15*D4</f>
        <v>200928</v>
      </c>
      <c r="G16" s="18">
        <f>G15*D4</f>
        <v>208965.12</v>
      </c>
      <c r="H16" s="18">
        <f>H15*D4</f>
        <v>217323.72480000003</v>
      </c>
      <c r="L16" s="12"/>
      <c r="M16" s="12"/>
    </row>
    <row r="17" spans="1:13" ht="15.75" customHeight="1" x14ac:dyDescent="0.2">
      <c r="A17" s="13" t="s">
        <v>14</v>
      </c>
      <c r="B17" s="13"/>
      <c r="C17" s="14"/>
      <c r="D17" s="19"/>
      <c r="E17" s="19">
        <f>-E16*D6</f>
        <v>-111089.99999999999</v>
      </c>
      <c r="F17" s="19">
        <f>-F16*D6</f>
        <v>-115533.59999999999</v>
      </c>
      <c r="G17" s="19">
        <f>-G16*D6</f>
        <v>-120154.94399999999</v>
      </c>
      <c r="H17" s="19">
        <f>-H16*D6</f>
        <v>-124961.14176</v>
      </c>
      <c r="L17" s="12"/>
      <c r="M17" s="12"/>
    </row>
    <row r="18" spans="1:13" ht="15.75" customHeight="1" x14ac:dyDescent="0.2">
      <c r="A18" s="22" t="s">
        <v>15</v>
      </c>
      <c r="B18" s="22"/>
      <c r="C18" s="23"/>
      <c r="D18" s="24"/>
      <c r="E18" s="24">
        <f>SUM(E16:E17)</f>
        <v>82110.000000000015</v>
      </c>
      <c r="F18" s="24">
        <f>SUM(F16:F17)</f>
        <v>85394.400000000009</v>
      </c>
      <c r="G18" s="24">
        <f>SUM(G16:G17)</f>
        <v>88810.176000000007</v>
      </c>
      <c r="H18" s="24">
        <f>SUM(H16:H17)</f>
        <v>92362.583040000027</v>
      </c>
      <c r="L18" s="12"/>
      <c r="M18" s="12"/>
    </row>
    <row r="19" spans="1:13" ht="15.75" customHeight="1" x14ac:dyDescent="0.2">
      <c r="A19" s="2" t="s">
        <v>5</v>
      </c>
      <c r="C19" s="3"/>
      <c r="D19" s="18"/>
      <c r="E19" s="18">
        <f>-D7</f>
        <v>-25000</v>
      </c>
      <c r="F19" s="18">
        <f>-D7</f>
        <v>-25000</v>
      </c>
      <c r="G19" s="18">
        <f>-D7</f>
        <v>-25000</v>
      </c>
      <c r="H19" s="18">
        <f>-D7</f>
        <v>-25000</v>
      </c>
      <c r="L19" s="12"/>
      <c r="M19" s="12"/>
    </row>
    <row r="20" spans="1:13" ht="15.75" customHeight="1" x14ac:dyDescent="0.2">
      <c r="A20" s="13" t="s">
        <v>16</v>
      </c>
      <c r="B20" s="13"/>
      <c r="C20" s="14"/>
      <c r="D20" s="19"/>
      <c r="E20" s="19">
        <f>-D8</f>
        <v>-8000</v>
      </c>
      <c r="F20" s="19">
        <f>-D8</f>
        <v>-8000</v>
      </c>
      <c r="G20" s="19">
        <f>-D8</f>
        <v>-8000</v>
      </c>
      <c r="H20" s="19">
        <f>-D8</f>
        <v>-8000</v>
      </c>
      <c r="L20" s="12"/>
      <c r="M20" s="12"/>
    </row>
    <row r="21" spans="1:13" s="22" customFormat="1" ht="15.75" customHeight="1" x14ac:dyDescent="0.2">
      <c r="A21" s="22" t="s">
        <v>17</v>
      </c>
      <c r="C21" s="23"/>
      <c r="D21" s="24"/>
      <c r="E21" s="24">
        <f>SUM(E18:E20)</f>
        <v>49110.000000000015</v>
      </c>
      <c r="F21" s="24">
        <f>SUM(F18:F20)</f>
        <v>52394.400000000009</v>
      </c>
      <c r="G21" s="24">
        <f>SUM(G18:G20)</f>
        <v>55810.176000000007</v>
      </c>
      <c r="H21" s="24">
        <f>SUM(H18:H20)</f>
        <v>59362.583040000027</v>
      </c>
      <c r="L21" s="25"/>
      <c r="M21" s="25"/>
    </row>
    <row r="22" spans="1:13" ht="15.75" customHeight="1" x14ac:dyDescent="0.2">
      <c r="A22" s="13" t="s">
        <v>18</v>
      </c>
      <c r="B22" s="13"/>
      <c r="C22" s="14"/>
      <c r="D22" s="19"/>
      <c r="E22" s="19">
        <f>IF(E21&lt;0,0,-E21*D10)</f>
        <v>-17188.500000000004</v>
      </c>
      <c r="F22" s="19">
        <f>IF(F21&lt;0,0,-F21*D10)</f>
        <v>-18338.04</v>
      </c>
      <c r="G22" s="19">
        <f>IF(G21&lt;0,0,-G21*D10)</f>
        <v>-19533.561600000001</v>
      </c>
      <c r="H22" s="19">
        <f>IF(H21&lt;0,0,-H21*D10)</f>
        <v>-20776.904064000009</v>
      </c>
      <c r="L22" s="12"/>
      <c r="M22" s="12"/>
    </row>
    <row r="23" spans="1:13" s="22" customFormat="1" ht="15.75" customHeight="1" x14ac:dyDescent="0.2">
      <c r="A23" s="22" t="s">
        <v>19</v>
      </c>
      <c r="C23" s="23"/>
      <c r="D23" s="24"/>
      <c r="E23" s="24">
        <f>SUM(E21:E22)</f>
        <v>31921.500000000011</v>
      </c>
      <c r="F23" s="24">
        <f>SUM(F21:F22)</f>
        <v>34056.360000000008</v>
      </c>
      <c r="G23" s="24">
        <f>SUM(G21:G22)</f>
        <v>36276.614400000006</v>
      </c>
      <c r="H23" s="24">
        <f>SUM(H21:H22)</f>
        <v>38585.678976000017</v>
      </c>
      <c r="L23" s="25"/>
      <c r="M23" s="25"/>
    </row>
    <row r="24" spans="1:13" ht="15.75" customHeight="1" x14ac:dyDescent="0.2">
      <c r="A24" s="2" t="s">
        <v>16</v>
      </c>
      <c r="C24" s="3"/>
      <c r="D24" s="18"/>
      <c r="E24" s="18">
        <f>-E20</f>
        <v>8000</v>
      </c>
      <c r="F24" s="18">
        <f>-F20</f>
        <v>8000</v>
      </c>
      <c r="G24" s="18">
        <f>-G20</f>
        <v>8000</v>
      </c>
      <c r="H24" s="18">
        <f>-H20</f>
        <v>8000</v>
      </c>
      <c r="L24" s="12"/>
      <c r="M24" s="12"/>
    </row>
    <row r="25" spans="1:13" ht="15.75" customHeight="1" x14ac:dyDescent="0.2">
      <c r="A25" s="2" t="s">
        <v>9</v>
      </c>
      <c r="C25" s="3"/>
      <c r="D25" s="18"/>
      <c r="E25" s="18"/>
      <c r="F25" s="18"/>
      <c r="G25" s="18"/>
      <c r="H25" s="18">
        <f>D11</f>
        <v>57600</v>
      </c>
      <c r="L25" s="12"/>
      <c r="M25" s="12"/>
    </row>
    <row r="26" spans="1:13" ht="15.75" customHeight="1" x14ac:dyDescent="0.2">
      <c r="A26" s="13" t="s">
        <v>1</v>
      </c>
      <c r="B26" s="13"/>
      <c r="C26" s="14"/>
      <c r="D26" s="19">
        <f>-D2</f>
        <v>-95000</v>
      </c>
      <c r="E26" s="19"/>
      <c r="F26" s="19"/>
      <c r="G26" s="19"/>
      <c r="H26" s="19"/>
      <c r="L26" s="12"/>
      <c r="M26" s="12"/>
    </row>
    <row r="27" spans="1:13" s="22" customFormat="1" ht="15.75" customHeight="1" x14ac:dyDescent="0.2">
      <c r="A27" s="22" t="s">
        <v>20</v>
      </c>
      <c r="C27" s="23"/>
      <c r="D27" s="24">
        <f>SUM(D23:D26)</f>
        <v>-95000</v>
      </c>
      <c r="E27" s="24">
        <f>SUM(E23:E26)</f>
        <v>39921.500000000015</v>
      </c>
      <c r="F27" s="24">
        <f>SUM(F23:F26)</f>
        <v>42056.360000000008</v>
      </c>
      <c r="G27" s="24">
        <f>SUM(G23:G26)</f>
        <v>44276.614400000006</v>
      </c>
      <c r="H27" s="24">
        <f>SUM(H23:H26)</f>
        <v>104185.67897600002</v>
      </c>
      <c r="L27" s="25"/>
      <c r="M27" s="25"/>
    </row>
    <row r="28" spans="1:13" ht="15.75" customHeight="1" x14ac:dyDescent="0.2">
      <c r="C28" s="3"/>
      <c r="D28" s="20"/>
      <c r="E28" s="20"/>
      <c r="F28" s="20"/>
      <c r="G28" s="20"/>
      <c r="H28" s="20"/>
      <c r="L28" s="12"/>
      <c r="M28" s="12"/>
    </row>
    <row r="29" spans="1:13" ht="15.75" customHeight="1" x14ac:dyDescent="0.2">
      <c r="A29" s="2" t="s">
        <v>23</v>
      </c>
      <c r="C29" s="3"/>
      <c r="D29" s="18">
        <f>NPV(D9,E27:H27)+D27</f>
        <v>-2.2040843032300472E-2</v>
      </c>
      <c r="E29" s="20"/>
      <c r="F29" s="20"/>
      <c r="G29" s="20"/>
      <c r="H29" s="20"/>
      <c r="L29" s="12"/>
      <c r="M29" s="12"/>
    </row>
    <row r="30" spans="1:13" ht="15.75" customHeight="1" x14ac:dyDescent="0.2">
      <c r="A30" s="2" t="s">
        <v>21</v>
      </c>
      <c r="C30" s="3"/>
      <c r="D30" s="21">
        <f>IRR(D27:H27)</f>
        <v>0.38930692557540625</v>
      </c>
      <c r="E30" s="20"/>
      <c r="F30" s="20"/>
      <c r="G30" s="20"/>
      <c r="H30" s="20"/>
      <c r="L30" s="12"/>
      <c r="M30" s="12"/>
    </row>
    <row r="31" spans="1:13" x14ac:dyDescent="0.2">
      <c r="C31" s="3"/>
      <c r="D31" s="3"/>
      <c r="E31" s="3"/>
      <c r="F31" s="3"/>
      <c r="G31" s="3"/>
      <c r="H31" s="3"/>
      <c r="M31" s="12"/>
    </row>
    <row r="32" spans="1:13" x14ac:dyDescent="0.2">
      <c r="C32" s="3"/>
      <c r="D32" s="3"/>
      <c r="E32" s="3"/>
      <c r="F32" s="3"/>
      <c r="G32" s="3"/>
      <c r="H32" s="3"/>
      <c r="M32" s="12"/>
    </row>
    <row r="33" spans="3:13" x14ac:dyDescent="0.2">
      <c r="C33" s="3"/>
      <c r="D33" s="3"/>
      <c r="E33" s="3"/>
      <c r="F33" s="3"/>
      <c r="G33" s="3"/>
      <c r="H33" s="3"/>
      <c r="M33" s="12"/>
    </row>
    <row r="34" spans="3:13" x14ac:dyDescent="0.2">
      <c r="C34" s="3"/>
      <c r="D34" s="3"/>
      <c r="E34" s="3"/>
      <c r="F34" s="3"/>
      <c r="G34" s="3"/>
      <c r="H34" s="3"/>
      <c r="M34" s="12"/>
    </row>
    <row r="35" spans="3:13" x14ac:dyDescent="0.2">
      <c r="C35" s="3"/>
      <c r="D35" s="3"/>
      <c r="E35" s="3"/>
      <c r="F35" s="3"/>
      <c r="G35" s="3"/>
      <c r="H35" s="3"/>
      <c r="M35" s="12"/>
    </row>
    <row r="36" spans="3:13" x14ac:dyDescent="0.2">
      <c r="C36" s="3"/>
      <c r="D36" s="3"/>
      <c r="E36" s="3"/>
      <c r="F36" s="3"/>
      <c r="G36" s="3"/>
      <c r="H36" s="3"/>
      <c r="M36" s="12"/>
    </row>
    <row r="37" spans="3:13" x14ac:dyDescent="0.2">
      <c r="C37" s="3"/>
      <c r="D37" s="3"/>
      <c r="E37" s="3"/>
      <c r="F37" s="3"/>
      <c r="G37" s="3"/>
      <c r="H37" s="3"/>
      <c r="M37" s="12"/>
    </row>
    <row r="38" spans="3:13" x14ac:dyDescent="0.2">
      <c r="C38" s="3"/>
      <c r="D38" s="3"/>
      <c r="E38" s="3"/>
      <c r="F38" s="3"/>
      <c r="G38" s="3"/>
      <c r="H38" s="3"/>
      <c r="M38" s="12"/>
    </row>
    <row r="39" spans="3:13" x14ac:dyDescent="0.2">
      <c r="C39" s="3"/>
      <c r="D39" s="3"/>
      <c r="E39" s="3"/>
      <c r="F39" s="3"/>
      <c r="G39" s="3"/>
      <c r="H39" s="3"/>
      <c r="M39" s="12"/>
    </row>
    <row r="40" spans="3:13" x14ac:dyDescent="0.2">
      <c r="C40" s="3"/>
      <c r="D40" s="3"/>
      <c r="E40" s="3"/>
      <c r="F40" s="3"/>
      <c r="G40" s="3"/>
      <c r="H40" s="3"/>
      <c r="M40" s="12"/>
    </row>
    <row r="41" spans="3:13" x14ac:dyDescent="0.2">
      <c r="C41" s="3"/>
      <c r="D41" s="3"/>
      <c r="E41" s="3"/>
      <c r="F41" s="3"/>
      <c r="G41" s="3"/>
      <c r="H41" s="3"/>
      <c r="M41" s="12"/>
    </row>
    <row r="42" spans="3:13" x14ac:dyDescent="0.2">
      <c r="C42" s="3"/>
      <c r="D42" s="3"/>
      <c r="E42" s="3"/>
      <c r="F42" s="3"/>
      <c r="G42" s="3"/>
      <c r="H42" s="3"/>
      <c r="M42" s="12"/>
    </row>
    <row r="43" spans="3:13" x14ac:dyDescent="0.2">
      <c r="M43" s="12"/>
    </row>
    <row r="44" spans="3:13" x14ac:dyDescent="0.2">
      <c r="M44" s="12"/>
    </row>
    <row r="45" spans="3:13" x14ac:dyDescent="0.2">
      <c r="M45" s="12"/>
    </row>
    <row r="46" spans="3:13" x14ac:dyDescent="0.2">
      <c r="M46" s="12"/>
    </row>
  </sheetData>
  <pageMargins left="0.74803149606299213" right="0.74803149606299213" top="0.98425196850393704" bottom="0.98425196850393704" header="0" footer="0"/>
  <pageSetup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63E5-363E-492C-8124-52A0B57573C5}">
  <sheetPr>
    <pageSetUpPr fitToPage="1"/>
  </sheetPr>
  <dimension ref="A1:P46"/>
  <sheetViews>
    <sheetView zoomScale="175" zoomScaleNormal="175" workbookViewId="0"/>
  </sheetViews>
  <sheetFormatPr baseColWidth="10" defaultColWidth="9.140625" defaultRowHeight="12.75" x14ac:dyDescent="0.2"/>
  <cols>
    <col min="1" max="1" width="10" style="2" customWidth="1"/>
    <col min="2" max="2" width="9.140625" style="2" customWidth="1"/>
    <col min="3" max="3" width="10.28515625" style="2" customWidth="1"/>
    <col min="4" max="8" width="12" style="2" customWidth="1"/>
    <col min="9" max="256" width="9.140625" style="2"/>
    <col min="257" max="257" width="10" style="2" customWidth="1"/>
    <col min="258" max="258" width="9.140625" style="2"/>
    <col min="259" max="259" width="10.28515625" style="2" customWidth="1"/>
    <col min="260" max="260" width="10" style="2" customWidth="1"/>
    <col min="261" max="512" width="9.140625" style="2"/>
    <col min="513" max="513" width="10" style="2" customWidth="1"/>
    <col min="514" max="514" width="9.140625" style="2"/>
    <col min="515" max="515" width="10.28515625" style="2" customWidth="1"/>
    <col min="516" max="516" width="10" style="2" customWidth="1"/>
    <col min="517" max="768" width="9.140625" style="2"/>
    <col min="769" max="769" width="10" style="2" customWidth="1"/>
    <col min="770" max="770" width="9.140625" style="2"/>
    <col min="771" max="771" width="10.28515625" style="2" customWidth="1"/>
    <col min="772" max="772" width="10" style="2" customWidth="1"/>
    <col min="773" max="1024" width="9.140625" style="2"/>
    <col min="1025" max="1025" width="10" style="2" customWidth="1"/>
    <col min="1026" max="1026" width="9.140625" style="2"/>
    <col min="1027" max="1027" width="10.28515625" style="2" customWidth="1"/>
    <col min="1028" max="1028" width="10" style="2" customWidth="1"/>
    <col min="1029" max="1280" width="9.140625" style="2"/>
    <col min="1281" max="1281" width="10" style="2" customWidth="1"/>
    <col min="1282" max="1282" width="9.140625" style="2"/>
    <col min="1283" max="1283" width="10.28515625" style="2" customWidth="1"/>
    <col min="1284" max="1284" width="10" style="2" customWidth="1"/>
    <col min="1285" max="1536" width="9.140625" style="2"/>
    <col min="1537" max="1537" width="10" style="2" customWidth="1"/>
    <col min="1538" max="1538" width="9.140625" style="2"/>
    <col min="1539" max="1539" width="10.28515625" style="2" customWidth="1"/>
    <col min="1540" max="1540" width="10" style="2" customWidth="1"/>
    <col min="1541" max="1792" width="9.140625" style="2"/>
    <col min="1793" max="1793" width="10" style="2" customWidth="1"/>
    <col min="1794" max="1794" width="9.140625" style="2"/>
    <col min="1795" max="1795" width="10.28515625" style="2" customWidth="1"/>
    <col min="1796" max="1796" width="10" style="2" customWidth="1"/>
    <col min="1797" max="2048" width="9.140625" style="2"/>
    <col min="2049" max="2049" width="10" style="2" customWidth="1"/>
    <col min="2050" max="2050" width="9.140625" style="2"/>
    <col min="2051" max="2051" width="10.28515625" style="2" customWidth="1"/>
    <col min="2052" max="2052" width="10" style="2" customWidth="1"/>
    <col min="2053" max="2304" width="9.140625" style="2"/>
    <col min="2305" max="2305" width="10" style="2" customWidth="1"/>
    <col min="2306" max="2306" width="9.140625" style="2"/>
    <col min="2307" max="2307" width="10.28515625" style="2" customWidth="1"/>
    <col min="2308" max="2308" width="10" style="2" customWidth="1"/>
    <col min="2309" max="2560" width="9.140625" style="2"/>
    <col min="2561" max="2561" width="10" style="2" customWidth="1"/>
    <col min="2562" max="2562" width="9.140625" style="2"/>
    <col min="2563" max="2563" width="10.28515625" style="2" customWidth="1"/>
    <col min="2564" max="2564" width="10" style="2" customWidth="1"/>
    <col min="2565" max="2816" width="9.140625" style="2"/>
    <col min="2817" max="2817" width="10" style="2" customWidth="1"/>
    <col min="2818" max="2818" width="9.140625" style="2"/>
    <col min="2819" max="2819" width="10.28515625" style="2" customWidth="1"/>
    <col min="2820" max="2820" width="10" style="2" customWidth="1"/>
    <col min="2821" max="3072" width="9.140625" style="2"/>
    <col min="3073" max="3073" width="10" style="2" customWidth="1"/>
    <col min="3074" max="3074" width="9.140625" style="2"/>
    <col min="3075" max="3075" width="10.28515625" style="2" customWidth="1"/>
    <col min="3076" max="3076" width="10" style="2" customWidth="1"/>
    <col min="3077" max="3328" width="9.140625" style="2"/>
    <col min="3329" max="3329" width="10" style="2" customWidth="1"/>
    <col min="3330" max="3330" width="9.140625" style="2"/>
    <col min="3331" max="3331" width="10.28515625" style="2" customWidth="1"/>
    <col min="3332" max="3332" width="10" style="2" customWidth="1"/>
    <col min="3333" max="3584" width="9.140625" style="2"/>
    <col min="3585" max="3585" width="10" style="2" customWidth="1"/>
    <col min="3586" max="3586" width="9.140625" style="2"/>
    <col min="3587" max="3587" width="10.28515625" style="2" customWidth="1"/>
    <col min="3588" max="3588" width="10" style="2" customWidth="1"/>
    <col min="3589" max="3840" width="9.140625" style="2"/>
    <col min="3841" max="3841" width="10" style="2" customWidth="1"/>
    <col min="3842" max="3842" width="9.140625" style="2"/>
    <col min="3843" max="3843" width="10.28515625" style="2" customWidth="1"/>
    <col min="3844" max="3844" width="10" style="2" customWidth="1"/>
    <col min="3845" max="4096" width="9.140625" style="2"/>
    <col min="4097" max="4097" width="10" style="2" customWidth="1"/>
    <col min="4098" max="4098" width="9.140625" style="2"/>
    <col min="4099" max="4099" width="10.28515625" style="2" customWidth="1"/>
    <col min="4100" max="4100" width="10" style="2" customWidth="1"/>
    <col min="4101" max="4352" width="9.140625" style="2"/>
    <col min="4353" max="4353" width="10" style="2" customWidth="1"/>
    <col min="4354" max="4354" width="9.140625" style="2"/>
    <col min="4355" max="4355" width="10.28515625" style="2" customWidth="1"/>
    <col min="4356" max="4356" width="10" style="2" customWidth="1"/>
    <col min="4357" max="4608" width="9.140625" style="2"/>
    <col min="4609" max="4609" width="10" style="2" customWidth="1"/>
    <col min="4610" max="4610" width="9.140625" style="2"/>
    <col min="4611" max="4611" width="10.28515625" style="2" customWidth="1"/>
    <col min="4612" max="4612" width="10" style="2" customWidth="1"/>
    <col min="4613" max="4864" width="9.140625" style="2"/>
    <col min="4865" max="4865" width="10" style="2" customWidth="1"/>
    <col min="4866" max="4866" width="9.140625" style="2"/>
    <col min="4867" max="4867" width="10.28515625" style="2" customWidth="1"/>
    <col min="4868" max="4868" width="10" style="2" customWidth="1"/>
    <col min="4869" max="5120" width="9.140625" style="2"/>
    <col min="5121" max="5121" width="10" style="2" customWidth="1"/>
    <col min="5122" max="5122" width="9.140625" style="2"/>
    <col min="5123" max="5123" width="10.28515625" style="2" customWidth="1"/>
    <col min="5124" max="5124" width="10" style="2" customWidth="1"/>
    <col min="5125" max="5376" width="9.140625" style="2"/>
    <col min="5377" max="5377" width="10" style="2" customWidth="1"/>
    <col min="5378" max="5378" width="9.140625" style="2"/>
    <col min="5379" max="5379" width="10.28515625" style="2" customWidth="1"/>
    <col min="5380" max="5380" width="10" style="2" customWidth="1"/>
    <col min="5381" max="5632" width="9.140625" style="2"/>
    <col min="5633" max="5633" width="10" style="2" customWidth="1"/>
    <col min="5634" max="5634" width="9.140625" style="2"/>
    <col min="5635" max="5635" width="10.28515625" style="2" customWidth="1"/>
    <col min="5636" max="5636" width="10" style="2" customWidth="1"/>
    <col min="5637" max="5888" width="9.140625" style="2"/>
    <col min="5889" max="5889" width="10" style="2" customWidth="1"/>
    <col min="5890" max="5890" width="9.140625" style="2"/>
    <col min="5891" max="5891" width="10.28515625" style="2" customWidth="1"/>
    <col min="5892" max="5892" width="10" style="2" customWidth="1"/>
    <col min="5893" max="6144" width="9.140625" style="2"/>
    <col min="6145" max="6145" width="10" style="2" customWidth="1"/>
    <col min="6146" max="6146" width="9.140625" style="2"/>
    <col min="6147" max="6147" width="10.28515625" style="2" customWidth="1"/>
    <col min="6148" max="6148" width="10" style="2" customWidth="1"/>
    <col min="6149" max="6400" width="9.140625" style="2"/>
    <col min="6401" max="6401" width="10" style="2" customWidth="1"/>
    <col min="6402" max="6402" width="9.140625" style="2"/>
    <col min="6403" max="6403" width="10.28515625" style="2" customWidth="1"/>
    <col min="6404" max="6404" width="10" style="2" customWidth="1"/>
    <col min="6405" max="6656" width="9.140625" style="2"/>
    <col min="6657" max="6657" width="10" style="2" customWidth="1"/>
    <col min="6658" max="6658" width="9.140625" style="2"/>
    <col min="6659" max="6659" width="10.28515625" style="2" customWidth="1"/>
    <col min="6660" max="6660" width="10" style="2" customWidth="1"/>
    <col min="6661" max="6912" width="9.140625" style="2"/>
    <col min="6913" max="6913" width="10" style="2" customWidth="1"/>
    <col min="6914" max="6914" width="9.140625" style="2"/>
    <col min="6915" max="6915" width="10.28515625" style="2" customWidth="1"/>
    <col min="6916" max="6916" width="10" style="2" customWidth="1"/>
    <col min="6917" max="7168" width="9.140625" style="2"/>
    <col min="7169" max="7169" width="10" style="2" customWidth="1"/>
    <col min="7170" max="7170" width="9.140625" style="2"/>
    <col min="7171" max="7171" width="10.28515625" style="2" customWidth="1"/>
    <col min="7172" max="7172" width="10" style="2" customWidth="1"/>
    <col min="7173" max="7424" width="9.140625" style="2"/>
    <col min="7425" max="7425" width="10" style="2" customWidth="1"/>
    <col min="7426" max="7426" width="9.140625" style="2"/>
    <col min="7427" max="7427" width="10.28515625" style="2" customWidth="1"/>
    <col min="7428" max="7428" width="10" style="2" customWidth="1"/>
    <col min="7429" max="7680" width="9.140625" style="2"/>
    <col min="7681" max="7681" width="10" style="2" customWidth="1"/>
    <col min="7682" max="7682" width="9.140625" style="2"/>
    <col min="7683" max="7683" width="10.28515625" style="2" customWidth="1"/>
    <col min="7684" max="7684" width="10" style="2" customWidth="1"/>
    <col min="7685" max="7936" width="9.140625" style="2"/>
    <col min="7937" max="7937" width="10" style="2" customWidth="1"/>
    <col min="7938" max="7938" width="9.140625" style="2"/>
    <col min="7939" max="7939" width="10.28515625" style="2" customWidth="1"/>
    <col min="7940" max="7940" width="10" style="2" customWidth="1"/>
    <col min="7941" max="8192" width="9.140625" style="2"/>
    <col min="8193" max="8193" width="10" style="2" customWidth="1"/>
    <col min="8194" max="8194" width="9.140625" style="2"/>
    <col min="8195" max="8195" width="10.28515625" style="2" customWidth="1"/>
    <col min="8196" max="8196" width="10" style="2" customWidth="1"/>
    <col min="8197" max="8448" width="9.140625" style="2"/>
    <col min="8449" max="8449" width="10" style="2" customWidth="1"/>
    <col min="8450" max="8450" width="9.140625" style="2"/>
    <col min="8451" max="8451" width="10.28515625" style="2" customWidth="1"/>
    <col min="8452" max="8452" width="10" style="2" customWidth="1"/>
    <col min="8453" max="8704" width="9.140625" style="2"/>
    <col min="8705" max="8705" width="10" style="2" customWidth="1"/>
    <col min="8706" max="8706" width="9.140625" style="2"/>
    <col min="8707" max="8707" width="10.28515625" style="2" customWidth="1"/>
    <col min="8708" max="8708" width="10" style="2" customWidth="1"/>
    <col min="8709" max="8960" width="9.140625" style="2"/>
    <col min="8961" max="8961" width="10" style="2" customWidth="1"/>
    <col min="8962" max="8962" width="9.140625" style="2"/>
    <col min="8963" max="8963" width="10.28515625" style="2" customWidth="1"/>
    <col min="8964" max="8964" width="10" style="2" customWidth="1"/>
    <col min="8965" max="9216" width="9.140625" style="2"/>
    <col min="9217" max="9217" width="10" style="2" customWidth="1"/>
    <col min="9218" max="9218" width="9.140625" style="2"/>
    <col min="9219" max="9219" width="10.28515625" style="2" customWidth="1"/>
    <col min="9220" max="9220" width="10" style="2" customWidth="1"/>
    <col min="9221" max="9472" width="9.140625" style="2"/>
    <col min="9473" max="9473" width="10" style="2" customWidth="1"/>
    <col min="9474" max="9474" width="9.140625" style="2"/>
    <col min="9475" max="9475" width="10.28515625" style="2" customWidth="1"/>
    <col min="9476" max="9476" width="10" style="2" customWidth="1"/>
    <col min="9477" max="9728" width="9.140625" style="2"/>
    <col min="9729" max="9729" width="10" style="2" customWidth="1"/>
    <col min="9730" max="9730" width="9.140625" style="2"/>
    <col min="9731" max="9731" width="10.28515625" style="2" customWidth="1"/>
    <col min="9732" max="9732" width="10" style="2" customWidth="1"/>
    <col min="9733" max="9984" width="9.140625" style="2"/>
    <col min="9985" max="9985" width="10" style="2" customWidth="1"/>
    <col min="9986" max="9986" width="9.140625" style="2"/>
    <col min="9987" max="9987" width="10.28515625" style="2" customWidth="1"/>
    <col min="9988" max="9988" width="10" style="2" customWidth="1"/>
    <col min="9989" max="10240" width="9.140625" style="2"/>
    <col min="10241" max="10241" width="10" style="2" customWidth="1"/>
    <col min="10242" max="10242" width="9.140625" style="2"/>
    <col min="10243" max="10243" width="10.28515625" style="2" customWidth="1"/>
    <col min="10244" max="10244" width="10" style="2" customWidth="1"/>
    <col min="10245" max="10496" width="9.140625" style="2"/>
    <col min="10497" max="10497" width="10" style="2" customWidth="1"/>
    <col min="10498" max="10498" width="9.140625" style="2"/>
    <col min="10499" max="10499" width="10.28515625" style="2" customWidth="1"/>
    <col min="10500" max="10500" width="10" style="2" customWidth="1"/>
    <col min="10501" max="10752" width="9.140625" style="2"/>
    <col min="10753" max="10753" width="10" style="2" customWidth="1"/>
    <col min="10754" max="10754" width="9.140625" style="2"/>
    <col min="10755" max="10755" width="10.28515625" style="2" customWidth="1"/>
    <col min="10756" max="10756" width="10" style="2" customWidth="1"/>
    <col min="10757" max="11008" width="9.140625" style="2"/>
    <col min="11009" max="11009" width="10" style="2" customWidth="1"/>
    <col min="11010" max="11010" width="9.140625" style="2"/>
    <col min="11011" max="11011" width="10.28515625" style="2" customWidth="1"/>
    <col min="11012" max="11012" width="10" style="2" customWidth="1"/>
    <col min="11013" max="11264" width="9.140625" style="2"/>
    <col min="11265" max="11265" width="10" style="2" customWidth="1"/>
    <col min="11266" max="11266" width="9.140625" style="2"/>
    <col min="11267" max="11267" width="10.28515625" style="2" customWidth="1"/>
    <col min="11268" max="11268" width="10" style="2" customWidth="1"/>
    <col min="11269" max="11520" width="9.140625" style="2"/>
    <col min="11521" max="11521" width="10" style="2" customWidth="1"/>
    <col min="11522" max="11522" width="9.140625" style="2"/>
    <col min="11523" max="11523" width="10.28515625" style="2" customWidth="1"/>
    <col min="11524" max="11524" width="10" style="2" customWidth="1"/>
    <col min="11525" max="11776" width="9.140625" style="2"/>
    <col min="11777" max="11777" width="10" style="2" customWidth="1"/>
    <col min="11778" max="11778" width="9.140625" style="2"/>
    <col min="11779" max="11779" width="10.28515625" style="2" customWidth="1"/>
    <col min="11780" max="11780" width="10" style="2" customWidth="1"/>
    <col min="11781" max="12032" width="9.140625" style="2"/>
    <col min="12033" max="12033" width="10" style="2" customWidth="1"/>
    <col min="12034" max="12034" width="9.140625" style="2"/>
    <col min="12035" max="12035" width="10.28515625" style="2" customWidth="1"/>
    <col min="12036" max="12036" width="10" style="2" customWidth="1"/>
    <col min="12037" max="12288" width="9.140625" style="2"/>
    <col min="12289" max="12289" width="10" style="2" customWidth="1"/>
    <col min="12290" max="12290" width="9.140625" style="2"/>
    <col min="12291" max="12291" width="10.28515625" style="2" customWidth="1"/>
    <col min="12292" max="12292" width="10" style="2" customWidth="1"/>
    <col min="12293" max="12544" width="9.140625" style="2"/>
    <col min="12545" max="12545" width="10" style="2" customWidth="1"/>
    <col min="12546" max="12546" width="9.140625" style="2"/>
    <col min="12547" max="12547" width="10.28515625" style="2" customWidth="1"/>
    <col min="12548" max="12548" width="10" style="2" customWidth="1"/>
    <col min="12549" max="12800" width="9.140625" style="2"/>
    <col min="12801" max="12801" width="10" style="2" customWidth="1"/>
    <col min="12802" max="12802" width="9.140625" style="2"/>
    <col min="12803" max="12803" width="10.28515625" style="2" customWidth="1"/>
    <col min="12804" max="12804" width="10" style="2" customWidth="1"/>
    <col min="12805" max="13056" width="9.140625" style="2"/>
    <col min="13057" max="13057" width="10" style="2" customWidth="1"/>
    <col min="13058" max="13058" width="9.140625" style="2"/>
    <col min="13059" max="13059" width="10.28515625" style="2" customWidth="1"/>
    <col min="13060" max="13060" width="10" style="2" customWidth="1"/>
    <col min="13061" max="13312" width="9.140625" style="2"/>
    <col min="13313" max="13313" width="10" style="2" customWidth="1"/>
    <col min="13314" max="13314" width="9.140625" style="2"/>
    <col min="13315" max="13315" width="10.28515625" style="2" customWidth="1"/>
    <col min="13316" max="13316" width="10" style="2" customWidth="1"/>
    <col min="13317" max="13568" width="9.140625" style="2"/>
    <col min="13569" max="13569" width="10" style="2" customWidth="1"/>
    <col min="13570" max="13570" width="9.140625" style="2"/>
    <col min="13571" max="13571" width="10.28515625" style="2" customWidth="1"/>
    <col min="13572" max="13572" width="10" style="2" customWidth="1"/>
    <col min="13573" max="13824" width="9.140625" style="2"/>
    <col min="13825" max="13825" width="10" style="2" customWidth="1"/>
    <col min="13826" max="13826" width="9.140625" style="2"/>
    <col min="13827" max="13827" width="10.28515625" style="2" customWidth="1"/>
    <col min="13828" max="13828" width="10" style="2" customWidth="1"/>
    <col min="13829" max="14080" width="9.140625" style="2"/>
    <col min="14081" max="14081" width="10" style="2" customWidth="1"/>
    <col min="14082" max="14082" width="9.140625" style="2"/>
    <col min="14083" max="14083" width="10.28515625" style="2" customWidth="1"/>
    <col min="14084" max="14084" width="10" style="2" customWidth="1"/>
    <col min="14085" max="14336" width="9.140625" style="2"/>
    <col min="14337" max="14337" width="10" style="2" customWidth="1"/>
    <col min="14338" max="14338" width="9.140625" style="2"/>
    <col min="14339" max="14339" width="10.28515625" style="2" customWidth="1"/>
    <col min="14340" max="14340" width="10" style="2" customWidth="1"/>
    <col min="14341" max="14592" width="9.140625" style="2"/>
    <col min="14593" max="14593" width="10" style="2" customWidth="1"/>
    <col min="14594" max="14594" width="9.140625" style="2"/>
    <col min="14595" max="14595" width="10.28515625" style="2" customWidth="1"/>
    <col min="14596" max="14596" width="10" style="2" customWidth="1"/>
    <col min="14597" max="14848" width="9.140625" style="2"/>
    <col min="14849" max="14849" width="10" style="2" customWidth="1"/>
    <col min="14850" max="14850" width="9.140625" style="2"/>
    <col min="14851" max="14851" width="10.28515625" style="2" customWidth="1"/>
    <col min="14852" max="14852" width="10" style="2" customWidth="1"/>
    <col min="14853" max="15104" width="9.140625" style="2"/>
    <col min="15105" max="15105" width="10" style="2" customWidth="1"/>
    <col min="15106" max="15106" width="9.140625" style="2"/>
    <col min="15107" max="15107" width="10.28515625" style="2" customWidth="1"/>
    <col min="15108" max="15108" width="10" style="2" customWidth="1"/>
    <col min="15109" max="15360" width="9.140625" style="2"/>
    <col min="15361" max="15361" width="10" style="2" customWidth="1"/>
    <col min="15362" max="15362" width="9.140625" style="2"/>
    <col min="15363" max="15363" width="10.28515625" style="2" customWidth="1"/>
    <col min="15364" max="15364" width="10" style="2" customWidth="1"/>
    <col min="15365" max="15616" width="9.140625" style="2"/>
    <col min="15617" max="15617" width="10" style="2" customWidth="1"/>
    <col min="15618" max="15618" width="9.140625" style="2"/>
    <col min="15619" max="15619" width="10.28515625" style="2" customWidth="1"/>
    <col min="15620" max="15620" width="10" style="2" customWidth="1"/>
    <col min="15621" max="15872" width="9.140625" style="2"/>
    <col min="15873" max="15873" width="10" style="2" customWidth="1"/>
    <col min="15874" max="15874" width="9.140625" style="2"/>
    <col min="15875" max="15875" width="10.28515625" style="2" customWidth="1"/>
    <col min="15876" max="15876" width="10" style="2" customWidth="1"/>
    <col min="15877" max="16128" width="9.140625" style="2"/>
    <col min="16129" max="16129" width="10" style="2" customWidth="1"/>
    <col min="16130" max="16130" width="9.140625" style="2"/>
    <col min="16131" max="16131" width="10.28515625" style="2" customWidth="1"/>
    <col min="16132" max="16132" width="10" style="2" customWidth="1"/>
    <col min="16133" max="16384" width="9.140625" style="2"/>
  </cols>
  <sheetData>
    <row r="1" spans="1:16" x14ac:dyDescent="0.2">
      <c r="A1" s="1" t="s">
        <v>0</v>
      </c>
    </row>
    <row r="2" spans="1:16" ht="15.75" customHeight="1" x14ac:dyDescent="0.2">
      <c r="A2" s="2" t="s">
        <v>1</v>
      </c>
      <c r="D2" s="16">
        <v>95000</v>
      </c>
      <c r="E2" s="4"/>
      <c r="H2" s="5"/>
      <c r="I2" s="3"/>
      <c r="K2" s="3"/>
    </row>
    <row r="3" spans="1:16" ht="15.75" customHeight="1" x14ac:dyDescent="0.2">
      <c r="A3" s="2" t="s">
        <v>2</v>
      </c>
      <c r="D3" s="3">
        <v>35746.078613158163</v>
      </c>
      <c r="E3" s="48" t="s">
        <v>45</v>
      </c>
      <c r="H3" s="5"/>
      <c r="I3" s="3"/>
      <c r="K3" s="3"/>
    </row>
    <row r="4" spans="1:16" ht="15.75" customHeight="1" x14ac:dyDescent="0.2">
      <c r="A4" s="2" t="s">
        <v>3</v>
      </c>
      <c r="D4" s="15">
        <v>3.3797543731060058</v>
      </c>
      <c r="E4" s="48" t="s">
        <v>46</v>
      </c>
      <c r="H4" s="6"/>
      <c r="J4" s="5"/>
    </row>
    <row r="5" spans="1:16" ht="15.75" customHeight="1" x14ac:dyDescent="0.2">
      <c r="A5" s="2" t="s">
        <v>4</v>
      </c>
      <c r="D5" s="7">
        <v>0.04</v>
      </c>
      <c r="E5" s="4"/>
      <c r="H5" s="6"/>
      <c r="J5" s="5"/>
    </row>
    <row r="6" spans="1:16" ht="15.75" customHeight="1" x14ac:dyDescent="0.2">
      <c r="A6" s="2" t="s">
        <v>22</v>
      </c>
      <c r="D6" s="8">
        <v>0.57499999999999996</v>
      </c>
      <c r="E6" s="4"/>
      <c r="H6" s="6"/>
      <c r="I6" s="7"/>
      <c r="J6" s="5"/>
      <c r="K6" s="7"/>
    </row>
    <row r="7" spans="1:16" ht="15.75" customHeight="1" x14ac:dyDescent="0.2">
      <c r="A7" s="2" t="s">
        <v>5</v>
      </c>
      <c r="D7" s="16">
        <v>25000</v>
      </c>
      <c r="E7" s="4"/>
      <c r="H7" s="9"/>
      <c r="I7" s="10"/>
      <c r="J7" s="6"/>
      <c r="K7" s="3"/>
      <c r="L7" s="10"/>
      <c r="M7" s="6"/>
      <c r="N7" s="3"/>
      <c r="O7" s="10"/>
      <c r="P7" s="6"/>
    </row>
    <row r="8" spans="1:16" ht="15.75" customHeight="1" x14ac:dyDescent="0.2">
      <c r="A8" s="2" t="s">
        <v>6</v>
      </c>
      <c r="D8" s="16">
        <v>8000</v>
      </c>
    </row>
    <row r="9" spans="1:16" ht="15.75" customHeight="1" x14ac:dyDescent="0.2">
      <c r="A9" s="2" t="s">
        <v>7</v>
      </c>
      <c r="D9" s="7">
        <v>0.15</v>
      </c>
    </row>
    <row r="10" spans="1:16" ht="15.75" customHeight="1" x14ac:dyDescent="0.2">
      <c r="A10" s="2" t="s">
        <v>8</v>
      </c>
      <c r="D10" s="7">
        <v>0.35</v>
      </c>
    </row>
    <row r="11" spans="1:16" ht="15.75" customHeight="1" x14ac:dyDescent="0.2">
      <c r="A11" s="2" t="s">
        <v>9</v>
      </c>
      <c r="D11" s="16">
        <v>57600</v>
      </c>
      <c r="E11" s="4"/>
      <c r="H11" s="5"/>
      <c r="I11" s="3"/>
      <c r="J11" s="5"/>
      <c r="K11" s="3"/>
      <c r="M11" s="3"/>
    </row>
    <row r="12" spans="1:16" ht="15.75" customHeight="1" x14ac:dyDescent="0.2"/>
    <row r="13" spans="1:16" ht="15.75" customHeight="1" x14ac:dyDescent="0.2">
      <c r="A13" s="1" t="s">
        <v>10</v>
      </c>
    </row>
    <row r="14" spans="1:16" ht="15.75" customHeight="1" x14ac:dyDescent="0.2">
      <c r="A14" s="11" t="s">
        <v>11</v>
      </c>
      <c r="B14" s="11"/>
      <c r="C14" s="11"/>
      <c r="D14" s="17">
        <v>0</v>
      </c>
      <c r="E14" s="17">
        <v>1</v>
      </c>
      <c r="F14" s="17">
        <v>2</v>
      </c>
      <c r="G14" s="17">
        <v>3</v>
      </c>
      <c r="H14" s="17">
        <v>4</v>
      </c>
      <c r="L14" s="1"/>
    </row>
    <row r="15" spans="1:16" ht="15.75" customHeight="1" x14ac:dyDescent="0.2">
      <c r="A15" s="2" t="s">
        <v>12</v>
      </c>
      <c r="D15" s="18"/>
      <c r="E15" s="18">
        <f>D3</f>
        <v>35746.078613158163</v>
      </c>
      <c r="F15" s="18">
        <f>E15*(1+D5)</f>
        <v>37175.921757684489</v>
      </c>
      <c r="G15" s="18">
        <f>F15*(1+D5)</f>
        <v>38662.958627991873</v>
      </c>
      <c r="H15" s="18">
        <f>G15*(1+D5)</f>
        <v>40209.476973111552</v>
      </c>
    </row>
    <row r="16" spans="1:16" ht="15.75" customHeight="1" x14ac:dyDescent="0.2">
      <c r="A16" s="2" t="s">
        <v>13</v>
      </c>
      <c r="C16" s="3"/>
      <c r="D16" s="18"/>
      <c r="E16" s="18">
        <f>E15*D4</f>
        <v>120812.96551421237</v>
      </c>
      <c r="F16" s="18">
        <f>F15*D4</f>
        <v>125645.48413478087</v>
      </c>
      <c r="G16" s="18">
        <f>G15*D4</f>
        <v>130671.30350017211</v>
      </c>
      <c r="H16" s="18">
        <f>H15*D4</f>
        <v>135898.155640179</v>
      </c>
      <c r="L16" s="12"/>
      <c r="M16" s="12"/>
    </row>
    <row r="17" spans="1:13" ht="15.75" customHeight="1" x14ac:dyDescent="0.2">
      <c r="A17" s="13" t="s">
        <v>14</v>
      </c>
      <c r="B17" s="13"/>
      <c r="C17" s="14"/>
      <c r="D17" s="19"/>
      <c r="E17" s="19">
        <f>-E16*D6</f>
        <v>-69467.45517067211</v>
      </c>
      <c r="F17" s="19">
        <f>-F16*D6</f>
        <v>-72246.153377498995</v>
      </c>
      <c r="G17" s="19">
        <f>-G16*D6</f>
        <v>-75135.999512598966</v>
      </c>
      <c r="H17" s="19">
        <f>-H16*D6</f>
        <v>-78141.439493102924</v>
      </c>
      <c r="L17" s="12"/>
      <c r="M17" s="12"/>
    </row>
    <row r="18" spans="1:13" ht="15.75" customHeight="1" x14ac:dyDescent="0.2">
      <c r="A18" s="22" t="s">
        <v>15</v>
      </c>
      <c r="B18" s="22"/>
      <c r="C18" s="23"/>
      <c r="D18" s="24"/>
      <c r="E18" s="24">
        <f>SUM(E16:E17)</f>
        <v>51345.510343540256</v>
      </c>
      <c r="F18" s="24">
        <f>SUM(F16:F17)</f>
        <v>53399.330757281874</v>
      </c>
      <c r="G18" s="24">
        <f>SUM(G16:G17)</f>
        <v>55535.303987573148</v>
      </c>
      <c r="H18" s="24">
        <f>SUM(H16:H17)</f>
        <v>57756.716147076077</v>
      </c>
      <c r="L18" s="12"/>
      <c r="M18" s="12"/>
    </row>
    <row r="19" spans="1:13" ht="15.75" customHeight="1" x14ac:dyDescent="0.2">
      <c r="A19" s="2" t="s">
        <v>5</v>
      </c>
      <c r="C19" s="3"/>
      <c r="D19" s="18"/>
      <c r="E19" s="18">
        <f>-D7</f>
        <v>-25000</v>
      </c>
      <c r="F19" s="18">
        <f>-D7</f>
        <v>-25000</v>
      </c>
      <c r="G19" s="18">
        <f>-D7</f>
        <v>-25000</v>
      </c>
      <c r="H19" s="18">
        <f>-D7</f>
        <v>-25000</v>
      </c>
      <c r="L19" s="12"/>
      <c r="M19" s="12"/>
    </row>
    <row r="20" spans="1:13" ht="15.75" customHeight="1" x14ac:dyDescent="0.2">
      <c r="A20" s="13" t="s">
        <v>16</v>
      </c>
      <c r="B20" s="13"/>
      <c r="C20" s="14"/>
      <c r="D20" s="19"/>
      <c r="E20" s="19">
        <f>-D8</f>
        <v>-8000</v>
      </c>
      <c r="F20" s="19">
        <f>-D8</f>
        <v>-8000</v>
      </c>
      <c r="G20" s="19">
        <f>-D8</f>
        <v>-8000</v>
      </c>
      <c r="H20" s="19">
        <f>-D8</f>
        <v>-8000</v>
      </c>
      <c r="L20" s="12"/>
      <c r="M20" s="12"/>
    </row>
    <row r="21" spans="1:13" s="22" customFormat="1" ht="15.75" customHeight="1" x14ac:dyDescent="0.2">
      <c r="A21" s="22" t="s">
        <v>17</v>
      </c>
      <c r="C21" s="23"/>
      <c r="D21" s="24"/>
      <c r="E21" s="24">
        <f>SUM(E18:E20)</f>
        <v>18345.510343540256</v>
      </c>
      <c r="F21" s="24">
        <f>SUM(F18:F20)</f>
        <v>20399.330757281874</v>
      </c>
      <c r="G21" s="24">
        <f>SUM(G18:G20)</f>
        <v>22535.303987573148</v>
      </c>
      <c r="H21" s="24">
        <f>SUM(H18:H20)</f>
        <v>24756.716147076077</v>
      </c>
      <c r="L21" s="25"/>
      <c r="M21" s="25"/>
    </row>
    <row r="22" spans="1:13" ht="15.75" customHeight="1" x14ac:dyDescent="0.2">
      <c r="A22" s="13" t="s">
        <v>18</v>
      </c>
      <c r="B22" s="13"/>
      <c r="C22" s="14"/>
      <c r="D22" s="19"/>
      <c r="E22" s="19">
        <f>IF(E21&lt;0,0,-E21*D10)</f>
        <v>-6420.9286202390895</v>
      </c>
      <c r="F22" s="19">
        <f>IF(F21&lt;0,0,-F21*D10)</f>
        <v>-7139.7657650486553</v>
      </c>
      <c r="G22" s="19">
        <f>IF(G21&lt;0,0,-G21*D10)</f>
        <v>-7887.3563956506014</v>
      </c>
      <c r="H22" s="19">
        <f>IF(H21&lt;0,0,-H21*D10)</f>
        <v>-8664.8506514766268</v>
      </c>
      <c r="L22" s="12"/>
      <c r="M22" s="12"/>
    </row>
    <row r="23" spans="1:13" s="22" customFormat="1" ht="15.75" customHeight="1" x14ac:dyDescent="0.2">
      <c r="A23" s="22" t="s">
        <v>19</v>
      </c>
      <c r="C23" s="23"/>
      <c r="D23" s="24"/>
      <c r="E23" s="24">
        <f>SUM(E21:E22)</f>
        <v>11924.581723301166</v>
      </c>
      <c r="F23" s="24">
        <f>SUM(F21:F22)</f>
        <v>13259.56499223322</v>
      </c>
      <c r="G23" s="24">
        <f>SUM(G21:G22)</f>
        <v>14647.947591922548</v>
      </c>
      <c r="H23" s="24">
        <f>SUM(H21:H22)</f>
        <v>16091.86549559945</v>
      </c>
      <c r="L23" s="25"/>
      <c r="M23" s="25"/>
    </row>
    <row r="24" spans="1:13" ht="15.75" customHeight="1" x14ac:dyDescent="0.2">
      <c r="A24" s="2" t="s">
        <v>16</v>
      </c>
      <c r="C24" s="3"/>
      <c r="D24" s="18"/>
      <c r="E24" s="18">
        <f>-E20</f>
        <v>8000</v>
      </c>
      <c r="F24" s="18">
        <f>-F20</f>
        <v>8000</v>
      </c>
      <c r="G24" s="18">
        <f>-G20</f>
        <v>8000</v>
      </c>
      <c r="H24" s="18">
        <f>-H20</f>
        <v>8000</v>
      </c>
      <c r="L24" s="12"/>
      <c r="M24" s="12"/>
    </row>
    <row r="25" spans="1:13" ht="15.75" customHeight="1" x14ac:dyDescent="0.2">
      <c r="A25" s="2" t="s">
        <v>9</v>
      </c>
      <c r="C25" s="3"/>
      <c r="D25" s="18"/>
      <c r="E25" s="18"/>
      <c r="F25" s="18"/>
      <c r="G25" s="18"/>
      <c r="H25" s="18">
        <f>D11</f>
        <v>57600</v>
      </c>
      <c r="L25" s="12"/>
      <c r="M25" s="12"/>
    </row>
    <row r="26" spans="1:13" ht="15.75" customHeight="1" x14ac:dyDescent="0.2">
      <c r="A26" s="13" t="s">
        <v>1</v>
      </c>
      <c r="B26" s="13"/>
      <c r="C26" s="14"/>
      <c r="D26" s="19">
        <f>-D2</f>
        <v>-95000</v>
      </c>
      <c r="E26" s="19"/>
      <c r="F26" s="19"/>
      <c r="G26" s="19"/>
      <c r="H26" s="19"/>
      <c r="L26" s="12"/>
      <c r="M26" s="12"/>
    </row>
    <row r="27" spans="1:13" s="22" customFormat="1" ht="15.75" customHeight="1" x14ac:dyDescent="0.2">
      <c r="A27" s="22" t="s">
        <v>20</v>
      </c>
      <c r="C27" s="23"/>
      <c r="D27" s="24">
        <f>SUM(D23:D26)</f>
        <v>-95000</v>
      </c>
      <c r="E27" s="24">
        <f>SUM(E23:E26)</f>
        <v>19924.581723301166</v>
      </c>
      <c r="F27" s="24">
        <f>SUM(F23:F26)</f>
        <v>21259.56499223322</v>
      </c>
      <c r="G27" s="24">
        <f>SUM(G23:G26)</f>
        <v>22647.947591922548</v>
      </c>
      <c r="H27" s="24">
        <f>SUM(H23:H26)</f>
        <v>81691.865495599457</v>
      </c>
      <c r="L27" s="25"/>
      <c r="M27" s="25"/>
    </row>
    <row r="28" spans="1:13" ht="15.75" customHeight="1" x14ac:dyDescent="0.2">
      <c r="C28" s="3"/>
      <c r="D28" s="20"/>
      <c r="E28" s="20"/>
      <c r="F28" s="20"/>
      <c r="G28" s="20"/>
      <c r="H28" s="20"/>
      <c r="L28" s="12"/>
      <c r="M28" s="12"/>
    </row>
    <row r="29" spans="1:13" ht="15.75" customHeight="1" x14ac:dyDescent="0.2">
      <c r="A29" s="2" t="s">
        <v>23</v>
      </c>
      <c r="C29" s="3"/>
      <c r="D29" s="18">
        <f>NPV(D9,E27:H27)+D27</f>
        <v>-8.9153686421923339E-3</v>
      </c>
      <c r="E29" s="20"/>
      <c r="F29" s="20"/>
      <c r="G29" s="20"/>
      <c r="H29" s="20"/>
      <c r="L29" s="12"/>
      <c r="M29" s="12"/>
    </row>
    <row r="30" spans="1:13" ht="15.75" customHeight="1" x14ac:dyDescent="0.2">
      <c r="A30" s="2" t="s">
        <v>21</v>
      </c>
      <c r="C30" s="3"/>
      <c r="D30" s="21">
        <f>IRR(D27:H27)</f>
        <v>0.1499999635111291</v>
      </c>
      <c r="E30" s="20"/>
      <c r="F30" s="20"/>
      <c r="G30" s="20"/>
      <c r="H30" s="20"/>
      <c r="L30" s="12"/>
      <c r="M30" s="12"/>
    </row>
    <row r="31" spans="1:13" x14ac:dyDescent="0.2">
      <c r="C31" s="3"/>
      <c r="D31" s="3"/>
      <c r="E31" s="3"/>
      <c r="F31" s="3"/>
      <c r="G31" s="3"/>
      <c r="H31" s="3"/>
      <c r="M31" s="12"/>
    </row>
    <row r="32" spans="1:13" x14ac:dyDescent="0.2">
      <c r="C32" s="3"/>
      <c r="D32" s="3"/>
      <c r="E32" s="3"/>
      <c r="F32" s="3"/>
      <c r="G32" s="3"/>
      <c r="H32" s="3"/>
      <c r="M32" s="12"/>
    </row>
    <row r="33" spans="3:13" x14ac:dyDescent="0.2">
      <c r="C33" s="3"/>
      <c r="D33" s="3"/>
      <c r="E33" s="3"/>
      <c r="F33" s="3"/>
      <c r="G33" s="3"/>
      <c r="H33" s="3"/>
      <c r="M33" s="12"/>
    </row>
    <row r="34" spans="3:13" x14ac:dyDescent="0.2">
      <c r="C34" s="3"/>
      <c r="D34" s="3"/>
      <c r="E34" s="3"/>
      <c r="F34" s="3"/>
      <c r="G34" s="3"/>
      <c r="H34" s="3"/>
      <c r="M34" s="12"/>
    </row>
    <row r="35" spans="3:13" x14ac:dyDescent="0.2">
      <c r="C35" s="3"/>
      <c r="D35" s="3"/>
      <c r="E35" s="3"/>
      <c r="F35" s="3"/>
      <c r="G35" s="3"/>
      <c r="H35" s="3"/>
      <c r="M35" s="12"/>
    </row>
    <row r="36" spans="3:13" x14ac:dyDescent="0.2">
      <c r="C36" s="3"/>
      <c r="D36" s="3"/>
      <c r="E36" s="3"/>
      <c r="F36" s="3"/>
      <c r="G36" s="3"/>
      <c r="H36" s="3"/>
      <c r="M36" s="12"/>
    </row>
    <row r="37" spans="3:13" x14ac:dyDescent="0.2">
      <c r="C37" s="3"/>
      <c r="D37" s="3"/>
      <c r="E37" s="3"/>
      <c r="F37" s="3"/>
      <c r="G37" s="3"/>
      <c r="H37" s="3"/>
      <c r="M37" s="12"/>
    </row>
    <row r="38" spans="3:13" x14ac:dyDescent="0.2">
      <c r="C38" s="3"/>
      <c r="D38" s="3"/>
      <c r="E38" s="3"/>
      <c r="F38" s="3"/>
      <c r="G38" s="3"/>
      <c r="H38" s="3"/>
      <c r="M38" s="12"/>
    </row>
    <row r="39" spans="3:13" x14ac:dyDescent="0.2">
      <c r="C39" s="3"/>
      <c r="D39" s="3"/>
      <c r="E39" s="3"/>
      <c r="F39" s="3"/>
      <c r="G39" s="3"/>
      <c r="H39" s="3"/>
      <c r="M39" s="12"/>
    </row>
    <row r="40" spans="3:13" x14ac:dyDescent="0.2">
      <c r="C40" s="3"/>
      <c r="D40" s="3"/>
      <c r="E40" s="3"/>
      <c r="F40" s="3"/>
      <c r="G40" s="3"/>
      <c r="H40" s="3"/>
      <c r="M40" s="12"/>
    </row>
    <row r="41" spans="3:13" x14ac:dyDescent="0.2">
      <c r="C41" s="3"/>
      <c r="D41" s="3"/>
      <c r="E41" s="3"/>
      <c r="F41" s="3"/>
      <c r="G41" s="3"/>
      <c r="H41" s="3"/>
      <c r="M41" s="12"/>
    </row>
    <row r="42" spans="3:13" x14ac:dyDescent="0.2">
      <c r="C42" s="3"/>
      <c r="D42" s="3"/>
      <c r="E42" s="3"/>
      <c r="F42" s="3"/>
      <c r="G42" s="3"/>
      <c r="H42" s="3"/>
      <c r="M42" s="12"/>
    </row>
    <row r="43" spans="3:13" x14ac:dyDescent="0.2">
      <c r="M43" s="12"/>
    </row>
    <row r="44" spans="3:13" x14ac:dyDescent="0.2">
      <c r="M44" s="12"/>
    </row>
    <row r="45" spans="3:13" x14ac:dyDescent="0.2">
      <c r="M45" s="12"/>
    </row>
    <row r="46" spans="3:13" x14ac:dyDescent="0.2">
      <c r="M46" s="12"/>
    </row>
  </sheetData>
  <pageMargins left="0.74803149606299213" right="0.74803149606299213" top="0.98425196850393704" bottom="0.98425196850393704" header="0" footer="0"/>
  <pageSetup orientation="portrait" horizontalDpi="3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9CD2-02EF-493B-9F4A-F03DF21A131F}">
  <sheetPr>
    <pageSetUpPr fitToPage="1"/>
  </sheetPr>
  <dimension ref="A1:P60"/>
  <sheetViews>
    <sheetView zoomScale="175" zoomScaleNormal="175" workbookViewId="0"/>
  </sheetViews>
  <sheetFormatPr baseColWidth="10" defaultColWidth="9.140625" defaultRowHeight="12.75" x14ac:dyDescent="0.2"/>
  <cols>
    <col min="1" max="1" width="10" style="2" customWidth="1"/>
    <col min="2" max="2" width="9.140625" style="2" customWidth="1"/>
    <col min="3" max="3" width="10.28515625" style="2" customWidth="1"/>
    <col min="4" max="7" width="12" style="2" customWidth="1"/>
    <col min="8" max="10" width="12.28515625" style="2" customWidth="1"/>
    <col min="11" max="256" width="9.140625" style="2"/>
    <col min="257" max="257" width="10" style="2" customWidth="1"/>
    <col min="258" max="258" width="9.140625" style="2"/>
    <col min="259" max="259" width="10.28515625" style="2" customWidth="1"/>
    <col min="260" max="260" width="10" style="2" customWidth="1"/>
    <col min="261" max="512" width="9.140625" style="2"/>
    <col min="513" max="513" width="10" style="2" customWidth="1"/>
    <col min="514" max="514" width="9.140625" style="2"/>
    <col min="515" max="515" width="10.28515625" style="2" customWidth="1"/>
    <col min="516" max="516" width="10" style="2" customWidth="1"/>
    <col min="517" max="768" width="9.140625" style="2"/>
    <col min="769" max="769" width="10" style="2" customWidth="1"/>
    <col min="770" max="770" width="9.140625" style="2"/>
    <col min="771" max="771" width="10.28515625" style="2" customWidth="1"/>
    <col min="772" max="772" width="10" style="2" customWidth="1"/>
    <col min="773" max="1024" width="9.140625" style="2"/>
    <col min="1025" max="1025" width="10" style="2" customWidth="1"/>
    <col min="1026" max="1026" width="9.140625" style="2"/>
    <col min="1027" max="1027" width="10.28515625" style="2" customWidth="1"/>
    <col min="1028" max="1028" width="10" style="2" customWidth="1"/>
    <col min="1029" max="1280" width="9.140625" style="2"/>
    <col min="1281" max="1281" width="10" style="2" customWidth="1"/>
    <col min="1282" max="1282" width="9.140625" style="2"/>
    <col min="1283" max="1283" width="10.28515625" style="2" customWidth="1"/>
    <col min="1284" max="1284" width="10" style="2" customWidth="1"/>
    <col min="1285" max="1536" width="9.140625" style="2"/>
    <col min="1537" max="1537" width="10" style="2" customWidth="1"/>
    <col min="1538" max="1538" width="9.140625" style="2"/>
    <col min="1539" max="1539" width="10.28515625" style="2" customWidth="1"/>
    <col min="1540" max="1540" width="10" style="2" customWidth="1"/>
    <col min="1541" max="1792" width="9.140625" style="2"/>
    <col min="1793" max="1793" width="10" style="2" customWidth="1"/>
    <col min="1794" max="1794" width="9.140625" style="2"/>
    <col min="1795" max="1795" width="10.28515625" style="2" customWidth="1"/>
    <col min="1796" max="1796" width="10" style="2" customWidth="1"/>
    <col min="1797" max="2048" width="9.140625" style="2"/>
    <col min="2049" max="2049" width="10" style="2" customWidth="1"/>
    <col min="2050" max="2050" width="9.140625" style="2"/>
    <col min="2051" max="2051" width="10.28515625" style="2" customWidth="1"/>
    <col min="2052" max="2052" width="10" style="2" customWidth="1"/>
    <col min="2053" max="2304" width="9.140625" style="2"/>
    <col min="2305" max="2305" width="10" style="2" customWidth="1"/>
    <col min="2306" max="2306" width="9.140625" style="2"/>
    <col min="2307" max="2307" width="10.28515625" style="2" customWidth="1"/>
    <col min="2308" max="2308" width="10" style="2" customWidth="1"/>
    <col min="2309" max="2560" width="9.140625" style="2"/>
    <col min="2561" max="2561" width="10" style="2" customWidth="1"/>
    <col min="2562" max="2562" width="9.140625" style="2"/>
    <col min="2563" max="2563" width="10.28515625" style="2" customWidth="1"/>
    <col min="2564" max="2564" width="10" style="2" customWidth="1"/>
    <col min="2565" max="2816" width="9.140625" style="2"/>
    <col min="2817" max="2817" width="10" style="2" customWidth="1"/>
    <col min="2818" max="2818" width="9.140625" style="2"/>
    <col min="2819" max="2819" width="10.28515625" style="2" customWidth="1"/>
    <col min="2820" max="2820" width="10" style="2" customWidth="1"/>
    <col min="2821" max="3072" width="9.140625" style="2"/>
    <col min="3073" max="3073" width="10" style="2" customWidth="1"/>
    <col min="3074" max="3074" width="9.140625" style="2"/>
    <col min="3075" max="3075" width="10.28515625" style="2" customWidth="1"/>
    <col min="3076" max="3076" width="10" style="2" customWidth="1"/>
    <col min="3077" max="3328" width="9.140625" style="2"/>
    <col min="3329" max="3329" width="10" style="2" customWidth="1"/>
    <col min="3330" max="3330" width="9.140625" style="2"/>
    <col min="3331" max="3331" width="10.28515625" style="2" customWidth="1"/>
    <col min="3332" max="3332" width="10" style="2" customWidth="1"/>
    <col min="3333" max="3584" width="9.140625" style="2"/>
    <col min="3585" max="3585" width="10" style="2" customWidth="1"/>
    <col min="3586" max="3586" width="9.140625" style="2"/>
    <col min="3587" max="3587" width="10.28515625" style="2" customWidth="1"/>
    <col min="3588" max="3588" width="10" style="2" customWidth="1"/>
    <col min="3589" max="3840" width="9.140625" style="2"/>
    <col min="3841" max="3841" width="10" style="2" customWidth="1"/>
    <col min="3842" max="3842" width="9.140625" style="2"/>
    <col min="3843" max="3843" width="10.28515625" style="2" customWidth="1"/>
    <col min="3844" max="3844" width="10" style="2" customWidth="1"/>
    <col min="3845" max="4096" width="9.140625" style="2"/>
    <col min="4097" max="4097" width="10" style="2" customWidth="1"/>
    <col min="4098" max="4098" width="9.140625" style="2"/>
    <col min="4099" max="4099" width="10.28515625" style="2" customWidth="1"/>
    <col min="4100" max="4100" width="10" style="2" customWidth="1"/>
    <col min="4101" max="4352" width="9.140625" style="2"/>
    <col min="4353" max="4353" width="10" style="2" customWidth="1"/>
    <col min="4354" max="4354" width="9.140625" style="2"/>
    <col min="4355" max="4355" width="10.28515625" style="2" customWidth="1"/>
    <col min="4356" max="4356" width="10" style="2" customWidth="1"/>
    <col min="4357" max="4608" width="9.140625" style="2"/>
    <col min="4609" max="4609" width="10" style="2" customWidth="1"/>
    <col min="4610" max="4610" width="9.140625" style="2"/>
    <col min="4611" max="4611" width="10.28515625" style="2" customWidth="1"/>
    <col min="4612" max="4612" width="10" style="2" customWidth="1"/>
    <col min="4613" max="4864" width="9.140625" style="2"/>
    <col min="4865" max="4865" width="10" style="2" customWidth="1"/>
    <col min="4866" max="4866" width="9.140625" style="2"/>
    <col min="4867" max="4867" width="10.28515625" style="2" customWidth="1"/>
    <col min="4868" max="4868" width="10" style="2" customWidth="1"/>
    <col min="4869" max="5120" width="9.140625" style="2"/>
    <col min="5121" max="5121" width="10" style="2" customWidth="1"/>
    <col min="5122" max="5122" width="9.140625" style="2"/>
    <col min="5123" max="5123" width="10.28515625" style="2" customWidth="1"/>
    <col min="5124" max="5124" width="10" style="2" customWidth="1"/>
    <col min="5125" max="5376" width="9.140625" style="2"/>
    <col min="5377" max="5377" width="10" style="2" customWidth="1"/>
    <col min="5378" max="5378" width="9.140625" style="2"/>
    <col min="5379" max="5379" width="10.28515625" style="2" customWidth="1"/>
    <col min="5380" max="5380" width="10" style="2" customWidth="1"/>
    <col min="5381" max="5632" width="9.140625" style="2"/>
    <col min="5633" max="5633" width="10" style="2" customWidth="1"/>
    <col min="5634" max="5634" width="9.140625" style="2"/>
    <col min="5635" max="5635" width="10.28515625" style="2" customWidth="1"/>
    <col min="5636" max="5636" width="10" style="2" customWidth="1"/>
    <col min="5637" max="5888" width="9.140625" style="2"/>
    <col min="5889" max="5889" width="10" style="2" customWidth="1"/>
    <col min="5890" max="5890" width="9.140625" style="2"/>
    <col min="5891" max="5891" width="10.28515625" style="2" customWidth="1"/>
    <col min="5892" max="5892" width="10" style="2" customWidth="1"/>
    <col min="5893" max="6144" width="9.140625" style="2"/>
    <col min="6145" max="6145" width="10" style="2" customWidth="1"/>
    <col min="6146" max="6146" width="9.140625" style="2"/>
    <col min="6147" max="6147" width="10.28515625" style="2" customWidth="1"/>
    <col min="6148" max="6148" width="10" style="2" customWidth="1"/>
    <col min="6149" max="6400" width="9.140625" style="2"/>
    <col min="6401" max="6401" width="10" style="2" customWidth="1"/>
    <col min="6402" max="6402" width="9.140625" style="2"/>
    <col min="6403" max="6403" width="10.28515625" style="2" customWidth="1"/>
    <col min="6404" max="6404" width="10" style="2" customWidth="1"/>
    <col min="6405" max="6656" width="9.140625" style="2"/>
    <col min="6657" max="6657" width="10" style="2" customWidth="1"/>
    <col min="6658" max="6658" width="9.140625" style="2"/>
    <col min="6659" max="6659" width="10.28515625" style="2" customWidth="1"/>
    <col min="6660" max="6660" width="10" style="2" customWidth="1"/>
    <col min="6661" max="6912" width="9.140625" style="2"/>
    <col min="6913" max="6913" width="10" style="2" customWidth="1"/>
    <col min="6914" max="6914" width="9.140625" style="2"/>
    <col min="6915" max="6915" width="10.28515625" style="2" customWidth="1"/>
    <col min="6916" max="6916" width="10" style="2" customWidth="1"/>
    <col min="6917" max="7168" width="9.140625" style="2"/>
    <col min="7169" max="7169" width="10" style="2" customWidth="1"/>
    <col min="7170" max="7170" width="9.140625" style="2"/>
    <col min="7171" max="7171" width="10.28515625" style="2" customWidth="1"/>
    <col min="7172" max="7172" width="10" style="2" customWidth="1"/>
    <col min="7173" max="7424" width="9.140625" style="2"/>
    <col min="7425" max="7425" width="10" style="2" customWidth="1"/>
    <col min="7426" max="7426" width="9.140625" style="2"/>
    <col min="7427" max="7427" width="10.28515625" style="2" customWidth="1"/>
    <col min="7428" max="7428" width="10" style="2" customWidth="1"/>
    <col min="7429" max="7680" width="9.140625" style="2"/>
    <col min="7681" max="7681" width="10" style="2" customWidth="1"/>
    <col min="7682" max="7682" width="9.140625" style="2"/>
    <col min="7683" max="7683" width="10.28515625" style="2" customWidth="1"/>
    <col min="7684" max="7684" width="10" style="2" customWidth="1"/>
    <col min="7685" max="7936" width="9.140625" style="2"/>
    <col min="7937" max="7937" width="10" style="2" customWidth="1"/>
    <col min="7938" max="7938" width="9.140625" style="2"/>
    <col min="7939" max="7939" width="10.28515625" style="2" customWidth="1"/>
    <col min="7940" max="7940" width="10" style="2" customWidth="1"/>
    <col min="7941" max="8192" width="9.140625" style="2"/>
    <col min="8193" max="8193" width="10" style="2" customWidth="1"/>
    <col min="8194" max="8194" width="9.140625" style="2"/>
    <col min="8195" max="8195" width="10.28515625" style="2" customWidth="1"/>
    <col min="8196" max="8196" width="10" style="2" customWidth="1"/>
    <col min="8197" max="8448" width="9.140625" style="2"/>
    <col min="8449" max="8449" width="10" style="2" customWidth="1"/>
    <col min="8450" max="8450" width="9.140625" style="2"/>
    <col min="8451" max="8451" width="10.28515625" style="2" customWidth="1"/>
    <col min="8452" max="8452" width="10" style="2" customWidth="1"/>
    <col min="8453" max="8704" width="9.140625" style="2"/>
    <col min="8705" max="8705" width="10" style="2" customWidth="1"/>
    <col min="8706" max="8706" width="9.140625" style="2"/>
    <col min="8707" max="8707" width="10.28515625" style="2" customWidth="1"/>
    <col min="8708" max="8708" width="10" style="2" customWidth="1"/>
    <col min="8709" max="8960" width="9.140625" style="2"/>
    <col min="8961" max="8961" width="10" style="2" customWidth="1"/>
    <col min="8962" max="8962" width="9.140625" style="2"/>
    <col min="8963" max="8963" width="10.28515625" style="2" customWidth="1"/>
    <col min="8964" max="8964" width="10" style="2" customWidth="1"/>
    <col min="8965" max="9216" width="9.140625" style="2"/>
    <col min="9217" max="9217" width="10" style="2" customWidth="1"/>
    <col min="9218" max="9218" width="9.140625" style="2"/>
    <col min="9219" max="9219" width="10.28515625" style="2" customWidth="1"/>
    <col min="9220" max="9220" width="10" style="2" customWidth="1"/>
    <col min="9221" max="9472" width="9.140625" style="2"/>
    <col min="9473" max="9473" width="10" style="2" customWidth="1"/>
    <col min="9474" max="9474" width="9.140625" style="2"/>
    <col min="9475" max="9475" width="10.28515625" style="2" customWidth="1"/>
    <col min="9476" max="9476" width="10" style="2" customWidth="1"/>
    <col min="9477" max="9728" width="9.140625" style="2"/>
    <col min="9729" max="9729" width="10" style="2" customWidth="1"/>
    <col min="9730" max="9730" width="9.140625" style="2"/>
    <col min="9731" max="9731" width="10.28515625" style="2" customWidth="1"/>
    <col min="9732" max="9732" width="10" style="2" customWidth="1"/>
    <col min="9733" max="9984" width="9.140625" style="2"/>
    <col min="9985" max="9985" width="10" style="2" customWidth="1"/>
    <col min="9986" max="9986" width="9.140625" style="2"/>
    <col min="9987" max="9987" width="10.28515625" style="2" customWidth="1"/>
    <col min="9988" max="9988" width="10" style="2" customWidth="1"/>
    <col min="9989" max="10240" width="9.140625" style="2"/>
    <col min="10241" max="10241" width="10" style="2" customWidth="1"/>
    <col min="10242" max="10242" width="9.140625" style="2"/>
    <col min="10243" max="10243" width="10.28515625" style="2" customWidth="1"/>
    <col min="10244" max="10244" width="10" style="2" customWidth="1"/>
    <col min="10245" max="10496" width="9.140625" style="2"/>
    <col min="10497" max="10497" width="10" style="2" customWidth="1"/>
    <col min="10498" max="10498" width="9.140625" style="2"/>
    <col min="10499" max="10499" width="10.28515625" style="2" customWidth="1"/>
    <col min="10500" max="10500" width="10" style="2" customWidth="1"/>
    <col min="10501" max="10752" width="9.140625" style="2"/>
    <col min="10753" max="10753" width="10" style="2" customWidth="1"/>
    <col min="10754" max="10754" width="9.140625" style="2"/>
    <col min="10755" max="10755" width="10.28515625" style="2" customWidth="1"/>
    <col min="10756" max="10756" width="10" style="2" customWidth="1"/>
    <col min="10757" max="11008" width="9.140625" style="2"/>
    <col min="11009" max="11009" width="10" style="2" customWidth="1"/>
    <col min="11010" max="11010" width="9.140625" style="2"/>
    <col min="11011" max="11011" width="10.28515625" style="2" customWidth="1"/>
    <col min="11012" max="11012" width="10" style="2" customWidth="1"/>
    <col min="11013" max="11264" width="9.140625" style="2"/>
    <col min="11265" max="11265" width="10" style="2" customWidth="1"/>
    <col min="11266" max="11266" width="9.140625" style="2"/>
    <col min="11267" max="11267" width="10.28515625" style="2" customWidth="1"/>
    <col min="11268" max="11268" width="10" style="2" customWidth="1"/>
    <col min="11269" max="11520" width="9.140625" style="2"/>
    <col min="11521" max="11521" width="10" style="2" customWidth="1"/>
    <col min="11522" max="11522" width="9.140625" style="2"/>
    <col min="11523" max="11523" width="10.28515625" style="2" customWidth="1"/>
    <col min="11524" max="11524" width="10" style="2" customWidth="1"/>
    <col min="11525" max="11776" width="9.140625" style="2"/>
    <col min="11777" max="11777" width="10" style="2" customWidth="1"/>
    <col min="11778" max="11778" width="9.140625" style="2"/>
    <col min="11779" max="11779" width="10.28515625" style="2" customWidth="1"/>
    <col min="11780" max="11780" width="10" style="2" customWidth="1"/>
    <col min="11781" max="12032" width="9.140625" style="2"/>
    <col min="12033" max="12033" width="10" style="2" customWidth="1"/>
    <col min="12034" max="12034" width="9.140625" style="2"/>
    <col min="12035" max="12035" width="10.28515625" style="2" customWidth="1"/>
    <col min="12036" max="12036" width="10" style="2" customWidth="1"/>
    <col min="12037" max="12288" width="9.140625" style="2"/>
    <col min="12289" max="12289" width="10" style="2" customWidth="1"/>
    <col min="12290" max="12290" width="9.140625" style="2"/>
    <col min="12291" max="12291" width="10.28515625" style="2" customWidth="1"/>
    <col min="12292" max="12292" width="10" style="2" customWidth="1"/>
    <col min="12293" max="12544" width="9.140625" style="2"/>
    <col min="12545" max="12545" width="10" style="2" customWidth="1"/>
    <col min="12546" max="12546" width="9.140625" style="2"/>
    <col min="12547" max="12547" width="10.28515625" style="2" customWidth="1"/>
    <col min="12548" max="12548" width="10" style="2" customWidth="1"/>
    <col min="12549" max="12800" width="9.140625" style="2"/>
    <col min="12801" max="12801" width="10" style="2" customWidth="1"/>
    <col min="12802" max="12802" width="9.140625" style="2"/>
    <col min="12803" max="12803" width="10.28515625" style="2" customWidth="1"/>
    <col min="12804" max="12804" width="10" style="2" customWidth="1"/>
    <col min="12805" max="13056" width="9.140625" style="2"/>
    <col min="13057" max="13057" width="10" style="2" customWidth="1"/>
    <col min="13058" max="13058" width="9.140625" style="2"/>
    <col min="13059" max="13059" width="10.28515625" style="2" customWidth="1"/>
    <col min="13060" max="13060" width="10" style="2" customWidth="1"/>
    <col min="13061" max="13312" width="9.140625" style="2"/>
    <col min="13313" max="13313" width="10" style="2" customWidth="1"/>
    <col min="13314" max="13314" width="9.140625" style="2"/>
    <col min="13315" max="13315" width="10.28515625" style="2" customWidth="1"/>
    <col min="13316" max="13316" width="10" style="2" customWidth="1"/>
    <col min="13317" max="13568" width="9.140625" style="2"/>
    <col min="13569" max="13569" width="10" style="2" customWidth="1"/>
    <col min="13570" max="13570" width="9.140625" style="2"/>
    <col min="13571" max="13571" width="10.28515625" style="2" customWidth="1"/>
    <col min="13572" max="13572" width="10" style="2" customWidth="1"/>
    <col min="13573" max="13824" width="9.140625" style="2"/>
    <col min="13825" max="13825" width="10" style="2" customWidth="1"/>
    <col min="13826" max="13826" width="9.140625" style="2"/>
    <col min="13827" max="13827" width="10.28515625" style="2" customWidth="1"/>
    <col min="13828" max="13828" width="10" style="2" customWidth="1"/>
    <col min="13829" max="14080" width="9.140625" style="2"/>
    <col min="14081" max="14081" width="10" style="2" customWidth="1"/>
    <col min="14082" max="14082" width="9.140625" style="2"/>
    <col min="14083" max="14083" width="10.28515625" style="2" customWidth="1"/>
    <col min="14084" max="14084" width="10" style="2" customWidth="1"/>
    <col min="14085" max="14336" width="9.140625" style="2"/>
    <col min="14337" max="14337" width="10" style="2" customWidth="1"/>
    <col min="14338" max="14338" width="9.140625" style="2"/>
    <col min="14339" max="14339" width="10.28515625" style="2" customWidth="1"/>
    <col min="14340" max="14340" width="10" style="2" customWidth="1"/>
    <col min="14341" max="14592" width="9.140625" style="2"/>
    <col min="14593" max="14593" width="10" style="2" customWidth="1"/>
    <col min="14594" max="14594" width="9.140625" style="2"/>
    <col min="14595" max="14595" width="10.28515625" style="2" customWidth="1"/>
    <col min="14596" max="14596" width="10" style="2" customWidth="1"/>
    <col min="14597" max="14848" width="9.140625" style="2"/>
    <col min="14849" max="14849" width="10" style="2" customWidth="1"/>
    <col min="14850" max="14850" width="9.140625" style="2"/>
    <col min="14851" max="14851" width="10.28515625" style="2" customWidth="1"/>
    <col min="14852" max="14852" width="10" style="2" customWidth="1"/>
    <col min="14853" max="15104" width="9.140625" style="2"/>
    <col min="15105" max="15105" width="10" style="2" customWidth="1"/>
    <col min="15106" max="15106" width="9.140625" style="2"/>
    <col min="15107" max="15107" width="10.28515625" style="2" customWidth="1"/>
    <col min="15108" max="15108" width="10" style="2" customWidth="1"/>
    <col min="15109" max="15360" width="9.140625" style="2"/>
    <col min="15361" max="15361" width="10" style="2" customWidth="1"/>
    <col min="15362" max="15362" width="9.140625" style="2"/>
    <col min="15363" max="15363" width="10.28515625" style="2" customWidth="1"/>
    <col min="15364" max="15364" width="10" style="2" customWidth="1"/>
    <col min="15365" max="15616" width="9.140625" style="2"/>
    <col min="15617" max="15617" width="10" style="2" customWidth="1"/>
    <col min="15618" max="15618" width="9.140625" style="2"/>
    <col min="15619" max="15619" width="10.28515625" style="2" customWidth="1"/>
    <col min="15620" max="15620" width="10" style="2" customWidth="1"/>
    <col min="15621" max="15872" width="9.140625" style="2"/>
    <col min="15873" max="15873" width="10" style="2" customWidth="1"/>
    <col min="15874" max="15874" width="9.140625" style="2"/>
    <col min="15875" max="15875" width="10.28515625" style="2" customWidth="1"/>
    <col min="15876" max="15876" width="10" style="2" customWidth="1"/>
    <col min="15877" max="16128" width="9.140625" style="2"/>
    <col min="16129" max="16129" width="10" style="2" customWidth="1"/>
    <col min="16130" max="16130" width="9.140625" style="2"/>
    <col min="16131" max="16131" width="10.28515625" style="2" customWidth="1"/>
    <col min="16132" max="16132" width="10" style="2" customWidth="1"/>
    <col min="16133" max="16384" width="9.140625" style="2"/>
  </cols>
  <sheetData>
    <row r="1" spans="1:16" x14ac:dyDescent="0.2">
      <c r="A1" s="1" t="s">
        <v>0</v>
      </c>
    </row>
    <row r="2" spans="1:16" ht="15.75" customHeight="1" x14ac:dyDescent="0.2">
      <c r="A2" s="2" t="s">
        <v>1</v>
      </c>
      <c r="D2" s="16">
        <v>95000</v>
      </c>
      <c r="E2" s="4"/>
      <c r="H2" s="5"/>
      <c r="I2" s="3"/>
      <c r="K2" s="3"/>
    </row>
    <row r="3" spans="1:16" ht="15.75" customHeight="1" x14ac:dyDescent="0.2">
      <c r="A3" s="2" t="s">
        <v>2</v>
      </c>
      <c r="D3" s="3">
        <v>40000</v>
      </c>
      <c r="E3" s="4"/>
      <c r="H3" s="5"/>
      <c r="I3" s="3"/>
      <c r="K3" s="3"/>
    </row>
    <row r="4" spans="1:16" ht="15.75" customHeight="1" x14ac:dyDescent="0.2">
      <c r="A4" s="2" t="s">
        <v>3</v>
      </c>
      <c r="D4" s="15">
        <v>4.83</v>
      </c>
      <c r="E4" s="4"/>
      <c r="H4" s="6"/>
      <c r="J4" s="5"/>
    </row>
    <row r="5" spans="1:16" ht="15.75" customHeight="1" x14ac:dyDescent="0.2">
      <c r="A5" s="2" t="s">
        <v>4</v>
      </c>
      <c r="D5" s="7">
        <v>0.04</v>
      </c>
      <c r="E5" s="4"/>
      <c r="H5" s="6"/>
      <c r="J5" s="5"/>
    </row>
    <row r="6" spans="1:16" ht="15.75" customHeight="1" x14ac:dyDescent="0.2">
      <c r="A6" s="2" t="s">
        <v>22</v>
      </c>
      <c r="D6" s="8">
        <v>0.57499999999999996</v>
      </c>
      <c r="E6" s="4"/>
      <c r="H6" s="6"/>
      <c r="I6" s="7"/>
      <c r="J6" s="5"/>
      <c r="K6" s="7"/>
    </row>
    <row r="7" spans="1:16" ht="15.75" customHeight="1" x14ac:dyDescent="0.2">
      <c r="A7" s="2" t="s">
        <v>5</v>
      </c>
      <c r="D7" s="16">
        <v>25000</v>
      </c>
      <c r="E7" s="4"/>
      <c r="H7" s="9"/>
      <c r="I7" s="10"/>
      <c r="J7" s="6"/>
      <c r="K7" s="3"/>
      <c r="L7" s="10"/>
      <c r="M7" s="6"/>
      <c r="N7" s="3"/>
      <c r="O7" s="10"/>
      <c r="P7" s="6"/>
    </row>
    <row r="8" spans="1:16" ht="15.75" customHeight="1" x14ac:dyDescent="0.2">
      <c r="A8" s="2" t="s">
        <v>6</v>
      </c>
      <c r="D8" s="16">
        <v>8000</v>
      </c>
    </row>
    <row r="9" spans="1:16" ht="15.75" customHeight="1" x14ac:dyDescent="0.2">
      <c r="A9" s="2" t="s">
        <v>7</v>
      </c>
      <c r="D9" s="7">
        <v>0.15</v>
      </c>
    </row>
    <row r="10" spans="1:16" ht="15.75" customHeight="1" x14ac:dyDescent="0.2">
      <c r="A10" s="2" t="s">
        <v>8</v>
      </c>
      <c r="D10" s="7">
        <v>0.35</v>
      </c>
    </row>
    <row r="11" spans="1:16" ht="15.75" customHeight="1" x14ac:dyDescent="0.2">
      <c r="A11" s="2" t="s">
        <v>9</v>
      </c>
      <c r="D11" s="16">
        <v>57600</v>
      </c>
      <c r="E11" s="4"/>
      <c r="H11" s="5"/>
      <c r="I11" s="3"/>
      <c r="J11" s="5"/>
      <c r="K11" s="3"/>
      <c r="M11" s="3"/>
    </row>
    <row r="12" spans="1:16" ht="15.75" customHeight="1" x14ac:dyDescent="0.2"/>
    <row r="13" spans="1:16" ht="15.75" customHeight="1" x14ac:dyDescent="0.2">
      <c r="A13" s="1" t="s">
        <v>10</v>
      </c>
    </row>
    <row r="14" spans="1:16" ht="15.75" customHeight="1" x14ac:dyDescent="0.2">
      <c r="A14" s="11" t="s">
        <v>11</v>
      </c>
      <c r="B14" s="11"/>
      <c r="C14" s="11"/>
      <c r="D14" s="17">
        <v>0</v>
      </c>
      <c r="E14" s="17">
        <v>1</v>
      </c>
      <c r="F14" s="17">
        <v>2</v>
      </c>
      <c r="G14" s="17">
        <v>3</v>
      </c>
      <c r="H14" s="17">
        <v>4</v>
      </c>
      <c r="L14" s="1"/>
    </row>
    <row r="15" spans="1:16" ht="15.75" customHeight="1" x14ac:dyDescent="0.2">
      <c r="A15" s="2" t="s">
        <v>12</v>
      </c>
      <c r="D15" s="18"/>
      <c r="E15" s="18">
        <f>D3</f>
        <v>40000</v>
      </c>
      <c r="F15" s="18">
        <f>E15*(1+D5)</f>
        <v>41600</v>
      </c>
      <c r="G15" s="18">
        <f>F15*(1+D5)</f>
        <v>43264</v>
      </c>
      <c r="H15" s="18">
        <f>G15*(1+D5)</f>
        <v>44994.560000000005</v>
      </c>
    </row>
    <row r="16" spans="1:16" ht="15.75" customHeight="1" x14ac:dyDescent="0.2">
      <c r="A16" s="2" t="s">
        <v>13</v>
      </c>
      <c r="C16" s="3"/>
      <c r="D16" s="18"/>
      <c r="E16" s="18">
        <f>E15*D4</f>
        <v>193200</v>
      </c>
      <c r="F16" s="18">
        <f>F15*D4</f>
        <v>200928</v>
      </c>
      <c r="G16" s="18">
        <f>G15*D4</f>
        <v>208965.12</v>
      </c>
      <c r="H16" s="18">
        <f>H15*D4</f>
        <v>217323.72480000003</v>
      </c>
      <c r="L16" s="12"/>
      <c r="M16" s="12"/>
    </row>
    <row r="17" spans="1:13" ht="15.75" customHeight="1" x14ac:dyDescent="0.2">
      <c r="A17" s="13" t="s">
        <v>14</v>
      </c>
      <c r="B17" s="13"/>
      <c r="C17" s="14"/>
      <c r="D17" s="19"/>
      <c r="E17" s="19">
        <f>-E16*D6</f>
        <v>-111089.99999999999</v>
      </c>
      <c r="F17" s="19">
        <f>-F16*D6</f>
        <v>-115533.59999999999</v>
      </c>
      <c r="G17" s="19">
        <f>-G16*D6</f>
        <v>-120154.94399999999</v>
      </c>
      <c r="H17" s="19">
        <f>-H16*D6</f>
        <v>-124961.14176</v>
      </c>
      <c r="L17" s="12"/>
      <c r="M17" s="12"/>
    </row>
    <row r="18" spans="1:13" ht="15.75" customHeight="1" x14ac:dyDescent="0.2">
      <c r="A18" s="22" t="s">
        <v>15</v>
      </c>
      <c r="B18" s="22"/>
      <c r="C18" s="23"/>
      <c r="D18" s="24"/>
      <c r="E18" s="24">
        <f>SUM(E16:E17)</f>
        <v>82110.000000000015</v>
      </c>
      <c r="F18" s="24">
        <f>SUM(F16:F17)</f>
        <v>85394.400000000009</v>
      </c>
      <c r="G18" s="24">
        <f>SUM(G16:G17)</f>
        <v>88810.176000000007</v>
      </c>
      <c r="H18" s="24">
        <f>SUM(H16:H17)</f>
        <v>92362.583040000027</v>
      </c>
      <c r="L18" s="12"/>
      <c r="M18" s="12"/>
    </row>
    <row r="19" spans="1:13" ht="15.75" customHeight="1" x14ac:dyDescent="0.2">
      <c r="A19" s="2" t="s">
        <v>5</v>
      </c>
      <c r="C19" s="3"/>
      <c r="D19" s="18"/>
      <c r="E19" s="18">
        <f>-D7</f>
        <v>-25000</v>
      </c>
      <c r="F19" s="18">
        <f>-D7</f>
        <v>-25000</v>
      </c>
      <c r="G19" s="18">
        <f>-D7</f>
        <v>-25000</v>
      </c>
      <c r="H19" s="18">
        <f>-D7</f>
        <v>-25000</v>
      </c>
      <c r="L19" s="12"/>
      <c r="M19" s="12"/>
    </row>
    <row r="20" spans="1:13" ht="15.75" customHeight="1" x14ac:dyDescent="0.2">
      <c r="A20" s="13" t="s">
        <v>16</v>
      </c>
      <c r="B20" s="13"/>
      <c r="C20" s="14"/>
      <c r="D20" s="19"/>
      <c r="E20" s="19">
        <f>-D8</f>
        <v>-8000</v>
      </c>
      <c r="F20" s="19">
        <f>-D8</f>
        <v>-8000</v>
      </c>
      <c r="G20" s="19">
        <f>-D8</f>
        <v>-8000</v>
      </c>
      <c r="H20" s="19">
        <f>-D8</f>
        <v>-8000</v>
      </c>
      <c r="L20" s="12"/>
      <c r="M20" s="12"/>
    </row>
    <row r="21" spans="1:13" s="22" customFormat="1" ht="15.75" customHeight="1" x14ac:dyDescent="0.2">
      <c r="A21" s="22" t="s">
        <v>17</v>
      </c>
      <c r="C21" s="23"/>
      <c r="D21" s="24"/>
      <c r="E21" s="24">
        <f>SUM(E18:E20)</f>
        <v>49110.000000000015</v>
      </c>
      <c r="F21" s="24">
        <f>SUM(F18:F20)</f>
        <v>52394.400000000009</v>
      </c>
      <c r="G21" s="24">
        <f>SUM(G18:G20)</f>
        <v>55810.176000000007</v>
      </c>
      <c r="H21" s="24">
        <f>SUM(H18:H20)</f>
        <v>59362.583040000027</v>
      </c>
      <c r="L21" s="25"/>
      <c r="M21" s="25"/>
    </row>
    <row r="22" spans="1:13" ht="15.75" customHeight="1" x14ac:dyDescent="0.2">
      <c r="A22" s="13" t="s">
        <v>18</v>
      </c>
      <c r="B22" s="13"/>
      <c r="C22" s="14"/>
      <c r="D22" s="19"/>
      <c r="E22" s="19">
        <f>IF(E21&lt;0,0,-E21*D10)</f>
        <v>-17188.500000000004</v>
      </c>
      <c r="F22" s="19">
        <f>IF(F21&lt;0,0,-F21*D10)</f>
        <v>-18338.04</v>
      </c>
      <c r="G22" s="19">
        <f>IF(G21&lt;0,0,-G21*D10)</f>
        <v>-19533.561600000001</v>
      </c>
      <c r="H22" s="19">
        <f>IF(H21&lt;0,0,-H21*D10)</f>
        <v>-20776.904064000009</v>
      </c>
      <c r="L22" s="12"/>
      <c r="M22" s="12"/>
    </row>
    <row r="23" spans="1:13" s="22" customFormat="1" ht="15.75" customHeight="1" x14ac:dyDescent="0.2">
      <c r="A23" s="22" t="s">
        <v>19</v>
      </c>
      <c r="C23" s="23"/>
      <c r="D23" s="24"/>
      <c r="E23" s="24">
        <f>SUM(E21:E22)</f>
        <v>31921.500000000011</v>
      </c>
      <c r="F23" s="24">
        <f>SUM(F21:F22)</f>
        <v>34056.360000000008</v>
      </c>
      <c r="G23" s="24">
        <f>SUM(G21:G22)</f>
        <v>36276.614400000006</v>
      </c>
      <c r="H23" s="24">
        <f>SUM(H21:H22)</f>
        <v>38585.678976000017</v>
      </c>
      <c r="L23" s="25"/>
      <c r="M23" s="25"/>
    </row>
    <row r="24" spans="1:13" ht="15.75" customHeight="1" x14ac:dyDescent="0.2">
      <c r="A24" s="2" t="s">
        <v>16</v>
      </c>
      <c r="C24" s="3"/>
      <c r="D24" s="18"/>
      <c r="E24" s="18">
        <f>-E20</f>
        <v>8000</v>
      </c>
      <c r="F24" s="18">
        <f>-F20</f>
        <v>8000</v>
      </c>
      <c r="G24" s="18">
        <f>-G20</f>
        <v>8000</v>
      </c>
      <c r="H24" s="18">
        <f>-H20</f>
        <v>8000</v>
      </c>
      <c r="L24" s="12"/>
      <c r="M24" s="12"/>
    </row>
    <row r="25" spans="1:13" ht="15.75" customHeight="1" x14ac:dyDescent="0.2">
      <c r="A25" s="2" t="s">
        <v>9</v>
      </c>
      <c r="C25" s="3"/>
      <c r="D25" s="18"/>
      <c r="E25" s="18"/>
      <c r="F25" s="18"/>
      <c r="G25" s="18"/>
      <c r="H25" s="18">
        <f>D11</f>
        <v>57600</v>
      </c>
      <c r="L25" s="12"/>
      <c r="M25" s="12"/>
    </row>
    <row r="26" spans="1:13" ht="15.75" customHeight="1" x14ac:dyDescent="0.2">
      <c r="A26" s="13" t="s">
        <v>1</v>
      </c>
      <c r="B26" s="13"/>
      <c r="C26" s="14"/>
      <c r="D26" s="19">
        <f>-D2</f>
        <v>-95000</v>
      </c>
      <c r="E26" s="19"/>
      <c r="F26" s="19"/>
      <c r="G26" s="19"/>
      <c r="H26" s="19"/>
      <c r="L26" s="12"/>
      <c r="M26" s="12"/>
    </row>
    <row r="27" spans="1:13" s="22" customFormat="1" ht="15.75" customHeight="1" x14ac:dyDescent="0.2">
      <c r="A27" s="22" t="s">
        <v>20</v>
      </c>
      <c r="C27" s="23"/>
      <c r="D27" s="24">
        <f>SUM(D23:D26)</f>
        <v>-95000</v>
      </c>
      <c r="E27" s="24">
        <f>SUM(E23:E26)</f>
        <v>39921.500000000015</v>
      </c>
      <c r="F27" s="24">
        <f>SUM(F23:F26)</f>
        <v>42056.360000000008</v>
      </c>
      <c r="G27" s="24">
        <f>SUM(G23:G26)</f>
        <v>44276.614400000006</v>
      </c>
      <c r="H27" s="24">
        <f>SUM(H23:H26)</f>
        <v>104185.67897600002</v>
      </c>
      <c r="L27" s="25"/>
      <c r="M27" s="25"/>
    </row>
    <row r="28" spans="1:13" ht="15.75" customHeight="1" x14ac:dyDescent="0.2">
      <c r="C28" s="3"/>
      <c r="D28" s="20"/>
      <c r="E28" s="20"/>
      <c r="F28" s="20"/>
      <c r="G28" s="20"/>
      <c r="H28" s="20"/>
      <c r="L28" s="12"/>
      <c r="M28" s="12"/>
    </row>
    <row r="29" spans="1:13" ht="15.75" customHeight="1" x14ac:dyDescent="0.2">
      <c r="A29" s="2" t="s">
        <v>23</v>
      </c>
      <c r="C29" s="3"/>
      <c r="D29" s="18">
        <f>NPV(D9,E27:H27)+D27</f>
        <v>60196.090893614659</v>
      </c>
      <c r="E29" s="20"/>
      <c r="F29" s="20"/>
      <c r="G29" s="20"/>
      <c r="H29" s="20"/>
      <c r="L29" s="12"/>
      <c r="M29" s="12"/>
    </row>
    <row r="30" spans="1:13" ht="15.75" customHeight="1" x14ac:dyDescent="0.2">
      <c r="A30" s="2" t="s">
        <v>21</v>
      </c>
      <c r="C30" s="3"/>
      <c r="D30" s="21">
        <f>IRR(D27:H27)</f>
        <v>0.38930692557540625</v>
      </c>
      <c r="E30" s="20"/>
      <c r="F30" s="20"/>
      <c r="G30" s="20"/>
      <c r="H30" s="20"/>
      <c r="L30" s="12"/>
      <c r="M30" s="12"/>
    </row>
    <row r="31" spans="1:13" x14ac:dyDescent="0.2">
      <c r="C31" s="3"/>
      <c r="D31" s="3"/>
      <c r="E31" s="3"/>
      <c r="F31" s="3"/>
      <c r="G31" s="3"/>
      <c r="H31" s="3"/>
      <c r="M31" s="12"/>
    </row>
    <row r="32" spans="1:13" x14ac:dyDescent="0.2">
      <c r="C32" s="3"/>
      <c r="D32" s="3"/>
      <c r="E32" s="3"/>
      <c r="F32" s="3"/>
      <c r="G32" s="3"/>
      <c r="H32" s="3"/>
      <c r="M32" s="12"/>
    </row>
    <row r="33" spans="2:13" x14ac:dyDescent="0.2">
      <c r="B33" s="46" t="s">
        <v>42</v>
      </c>
      <c r="C33" s="47" t="s">
        <v>44</v>
      </c>
      <c r="D33" s="3"/>
      <c r="E33" s="3"/>
      <c r="F33" s="3"/>
      <c r="G33" s="3"/>
      <c r="H33" s="3"/>
      <c r="M33" s="12"/>
    </row>
    <row r="34" spans="2:13" x14ac:dyDescent="0.2">
      <c r="C34" s="18">
        <f>+D29</f>
        <v>60196.090893614659</v>
      </c>
      <c r="D34" s="3"/>
      <c r="E34" s="3"/>
      <c r="F34" s="3"/>
      <c r="G34" s="3"/>
      <c r="H34" s="3"/>
      <c r="M34" s="12"/>
    </row>
    <row r="35" spans="2:13" x14ac:dyDescent="0.2">
      <c r="B35" s="3">
        <v>10000</v>
      </c>
      <c r="C35" s="18">
        <f t="dataTable" ref="C35:C45" dt2D="0" dtr="0" r1="D3"/>
        <v>-71648.178688612446</v>
      </c>
      <c r="D35" s="3"/>
      <c r="E35" s="3"/>
      <c r="F35" s="3"/>
      <c r="G35" s="3"/>
      <c r="H35" s="3"/>
      <c r="M35" s="12"/>
    </row>
    <row r="36" spans="2:13" x14ac:dyDescent="0.2">
      <c r="B36" s="3">
        <v>15000</v>
      </c>
      <c r="C36" s="18">
        <v>-41148.828988032466</v>
      </c>
      <c r="D36" s="3"/>
      <c r="E36" s="3"/>
      <c r="F36" s="3"/>
      <c r="G36" s="3"/>
      <c r="H36" s="3"/>
      <c r="M36" s="12"/>
    </row>
    <row r="37" spans="2:13" x14ac:dyDescent="0.2">
      <c r="B37" s="3">
        <v>20000</v>
      </c>
      <c r="C37" s="18">
        <v>-20135.190569358994</v>
      </c>
      <c r="D37" s="3"/>
      <c r="E37" s="3"/>
      <c r="F37" s="3"/>
      <c r="G37" s="3"/>
      <c r="H37" s="3"/>
      <c r="M37" s="12"/>
    </row>
    <row r="38" spans="2:13" x14ac:dyDescent="0.2">
      <c r="B38" s="3">
        <v>25000</v>
      </c>
      <c r="C38" s="18">
        <v>-52.370203615588252</v>
      </c>
      <c r="D38" s="3"/>
      <c r="E38" s="3"/>
      <c r="F38" s="3"/>
      <c r="G38" s="3"/>
      <c r="H38" s="3"/>
      <c r="M38" s="12"/>
    </row>
    <row r="39" spans="2:13" x14ac:dyDescent="0.2">
      <c r="B39" s="3">
        <v>30000</v>
      </c>
      <c r="C39" s="18">
        <v>20030.450162127818</v>
      </c>
      <c r="D39" s="3"/>
      <c r="E39" s="3"/>
      <c r="F39" s="3"/>
      <c r="G39" s="3"/>
      <c r="H39" s="3"/>
      <c r="M39" s="12"/>
    </row>
    <row r="40" spans="2:13" x14ac:dyDescent="0.2">
      <c r="B40" s="3">
        <v>35000</v>
      </c>
      <c r="C40" s="18">
        <v>40113.270527871238</v>
      </c>
      <c r="D40" s="3"/>
      <c r="E40" s="3"/>
      <c r="F40" s="3"/>
      <c r="G40" s="3"/>
      <c r="H40" s="3"/>
      <c r="M40" s="12"/>
    </row>
    <row r="41" spans="2:13" x14ac:dyDescent="0.2">
      <c r="B41" s="3">
        <v>40000</v>
      </c>
      <c r="C41" s="18">
        <v>60196.090893614659</v>
      </c>
      <c r="D41" s="3"/>
      <c r="E41" s="3"/>
      <c r="F41" s="3"/>
      <c r="G41" s="3"/>
      <c r="H41" s="3"/>
      <c r="M41" s="12"/>
    </row>
    <row r="42" spans="2:13" x14ac:dyDescent="0.2">
      <c r="B42" s="3">
        <v>45000</v>
      </c>
      <c r="C42" s="18">
        <v>80278.91125935805</v>
      </c>
      <c r="D42" s="3"/>
      <c r="E42" s="3"/>
      <c r="F42" s="3"/>
      <c r="G42" s="3"/>
      <c r="H42" s="3"/>
      <c r="M42" s="12"/>
    </row>
    <row r="43" spans="2:13" x14ac:dyDescent="0.2">
      <c r="B43" s="3">
        <v>50000</v>
      </c>
      <c r="C43" s="18">
        <v>100361.73162510144</v>
      </c>
      <c r="M43" s="12"/>
    </row>
    <row r="44" spans="2:13" x14ac:dyDescent="0.2">
      <c r="B44" s="3">
        <v>55000</v>
      </c>
      <c r="C44" s="18">
        <v>120444.55199084486</v>
      </c>
      <c r="M44" s="12"/>
    </row>
    <row r="45" spans="2:13" x14ac:dyDescent="0.2">
      <c r="B45" s="3">
        <v>60000</v>
      </c>
      <c r="C45" s="18">
        <v>140527.37235658828</v>
      </c>
      <c r="M45" s="12"/>
    </row>
    <row r="46" spans="2:13" x14ac:dyDescent="0.2">
      <c r="M46" s="12"/>
    </row>
    <row r="48" spans="2:13" x14ac:dyDescent="0.2">
      <c r="C48" s="52" t="s">
        <v>43</v>
      </c>
      <c r="D48" s="52"/>
      <c r="E48" s="52"/>
      <c r="F48" s="52"/>
      <c r="G48" s="52"/>
      <c r="H48" s="52"/>
      <c r="I48" s="52"/>
      <c r="J48" s="52"/>
    </row>
    <row r="49" spans="1:10" x14ac:dyDescent="0.2">
      <c r="B49" s="16">
        <f>+D29</f>
        <v>60196.090893614659</v>
      </c>
      <c r="C49" s="49">
        <v>2</v>
      </c>
      <c r="D49" s="49">
        <f>+C49+0.5</f>
        <v>2.5</v>
      </c>
      <c r="E49" s="49">
        <f t="shared" ref="E49:J49" si="0">+D49+0.5</f>
        <v>3</v>
      </c>
      <c r="F49" s="49">
        <f t="shared" si="0"/>
        <v>3.5</v>
      </c>
      <c r="G49" s="49">
        <f t="shared" si="0"/>
        <v>4</v>
      </c>
      <c r="H49" s="49">
        <f t="shared" si="0"/>
        <v>4.5</v>
      </c>
      <c r="I49" s="49">
        <f>+H49+0.5</f>
        <v>5</v>
      </c>
      <c r="J49" s="49">
        <f t="shared" si="0"/>
        <v>5.5</v>
      </c>
    </row>
    <row r="50" spans="1:10" x14ac:dyDescent="0.2">
      <c r="A50" s="51" t="s">
        <v>42</v>
      </c>
      <c r="B50" s="23">
        <v>10000</v>
      </c>
      <c r="C50" s="18">
        <f t="dataTable" ref="C50:J60" dt2D="1" dtr="1" r1="D4" r2="D3" ca="1"/>
        <v>-107854.1870562212</v>
      </c>
      <c r="D50" s="18">
        <v>-101457.36578985924</v>
      </c>
      <c r="E50" s="18">
        <v>-95060.544523497258</v>
      </c>
      <c r="F50" s="18">
        <v>-88663.723257135294</v>
      </c>
      <c r="G50" s="18">
        <v>-82266.901990773316</v>
      </c>
      <c r="H50" s="18">
        <v>-75870.080724411338</v>
      </c>
      <c r="I50" s="18">
        <v>-69473.259458049375</v>
      </c>
      <c r="J50" s="18">
        <v>-63076.438191687404</v>
      </c>
    </row>
    <row r="51" spans="1:10" x14ac:dyDescent="0.2">
      <c r="A51" s="51"/>
      <c r="B51" s="23">
        <v>15000</v>
      </c>
      <c r="C51" s="18">
        <v>-95060.544523497258</v>
      </c>
      <c r="D51" s="18">
        <v>-85465.312623954305</v>
      </c>
      <c r="E51" s="18">
        <v>-75870.080724411338</v>
      </c>
      <c r="F51" s="18">
        <v>-66274.848824868386</v>
      </c>
      <c r="G51" s="18">
        <v>-56679.616925325434</v>
      </c>
      <c r="H51" s="18">
        <v>-47084.385025782482</v>
      </c>
      <c r="I51" s="18">
        <v>-38439.855989651252</v>
      </c>
      <c r="J51" s="18">
        <v>-31860.563950600495</v>
      </c>
    </row>
    <row r="52" spans="1:10" x14ac:dyDescent="0.2">
      <c r="A52" s="51"/>
      <c r="B52" s="23">
        <v>20000</v>
      </c>
      <c r="C52" s="18">
        <v>-82266.901990773316</v>
      </c>
      <c r="D52" s="18">
        <v>-69473.259458049375</v>
      </c>
      <c r="E52" s="18">
        <v>-56679.616925325434</v>
      </c>
      <c r="F52" s="18">
        <v>-43978.967999685512</v>
      </c>
      <c r="G52" s="18">
        <v>-33939.530862168118</v>
      </c>
      <c r="H52" s="18">
        <v>-25623.66321589757</v>
      </c>
      <c r="I52" s="18">
        <v>-17307.795569627007</v>
      </c>
      <c r="J52" s="18">
        <v>-8991.9279233564303</v>
      </c>
    </row>
    <row r="53" spans="1:10" x14ac:dyDescent="0.2">
      <c r="A53" s="51"/>
      <c r="B53" s="23">
        <v>25000</v>
      </c>
      <c r="C53" s="18">
        <v>-69473.259458049375</v>
      </c>
      <c r="D53" s="18">
        <v>-53481.206292144452</v>
      </c>
      <c r="E53" s="18">
        <v>-38439.855989651238</v>
      </c>
      <c r="F53" s="18">
        <v>-27702.630127465207</v>
      </c>
      <c r="G53" s="18">
        <v>-17307.795569627007</v>
      </c>
      <c r="H53" s="18">
        <v>-6912.9610117887933</v>
      </c>
      <c r="I53" s="18">
        <v>3481.8735460493917</v>
      </c>
      <c r="J53" s="18">
        <v>13876.70810388762</v>
      </c>
    </row>
    <row r="54" spans="1:10" x14ac:dyDescent="0.2">
      <c r="A54" s="51"/>
      <c r="B54" s="23">
        <v>30000</v>
      </c>
      <c r="C54" s="18">
        <v>-56679.616925325434</v>
      </c>
      <c r="D54" s="18">
        <v>-38439.855989651252</v>
      </c>
      <c r="E54" s="18">
        <v>-25623.66321589757</v>
      </c>
      <c r="F54" s="18">
        <v>-13149.861746491733</v>
      </c>
      <c r="G54" s="18">
        <v>-676.06027708588226</v>
      </c>
      <c r="H54" s="18">
        <v>11797.741192319954</v>
      </c>
      <c r="I54" s="18">
        <v>24271.542661725805</v>
      </c>
      <c r="J54" s="18">
        <v>36745.344131131686</v>
      </c>
    </row>
    <row r="55" spans="1:10" x14ac:dyDescent="0.2">
      <c r="A55" s="51"/>
      <c r="B55" s="23">
        <v>35000</v>
      </c>
      <c r="C55" s="18">
        <v>-43978.967999685512</v>
      </c>
      <c r="D55" s="18">
        <v>-27702.630127465207</v>
      </c>
      <c r="E55" s="18">
        <v>-13149.861746491733</v>
      </c>
      <c r="F55" s="18">
        <v>1402.9066344817547</v>
      </c>
      <c r="G55" s="18">
        <v>15955.675015455228</v>
      </c>
      <c r="H55" s="18">
        <v>30508.443396428716</v>
      </c>
      <c r="I55" s="18">
        <v>45061.211777402204</v>
      </c>
      <c r="J55" s="18">
        <v>59613.980158375722</v>
      </c>
    </row>
    <row r="56" spans="1:10" x14ac:dyDescent="0.2">
      <c r="A56" s="51"/>
      <c r="B56" s="23">
        <v>40000</v>
      </c>
      <c r="C56" s="18">
        <v>-33939.530862168118</v>
      </c>
      <c r="D56" s="18">
        <v>-17307.795569627007</v>
      </c>
      <c r="E56" s="18">
        <v>-676.06027708588226</v>
      </c>
      <c r="F56" s="18">
        <v>15955.675015455228</v>
      </c>
      <c r="G56" s="18">
        <v>32587.410307996382</v>
      </c>
      <c r="H56" s="18">
        <v>49219.145600537508</v>
      </c>
      <c r="I56" s="18">
        <v>65850.880893078633</v>
      </c>
      <c r="J56" s="18">
        <v>82482.616185619729</v>
      </c>
    </row>
    <row r="57" spans="1:10" x14ac:dyDescent="0.2">
      <c r="A57" s="51"/>
      <c r="B57" s="23">
        <v>45000</v>
      </c>
      <c r="C57" s="18">
        <v>-25623.66321589757</v>
      </c>
      <c r="D57" s="18">
        <v>-6912.9610117887933</v>
      </c>
      <c r="E57" s="18">
        <v>11797.741192319954</v>
      </c>
      <c r="F57" s="18">
        <v>30508.443396428716</v>
      </c>
      <c r="G57" s="18">
        <v>49219.145600537508</v>
      </c>
      <c r="H57" s="18">
        <v>67929.847804646299</v>
      </c>
      <c r="I57" s="18">
        <v>86640.550008755003</v>
      </c>
      <c r="J57" s="18">
        <v>105351.25221286379</v>
      </c>
    </row>
    <row r="58" spans="1:10" x14ac:dyDescent="0.2">
      <c r="A58" s="51"/>
      <c r="B58" s="23">
        <v>50000</v>
      </c>
      <c r="C58" s="18">
        <v>-17307.795569627007</v>
      </c>
      <c r="D58" s="18">
        <v>3481.8735460493917</v>
      </c>
      <c r="E58" s="18">
        <v>24271.542661725805</v>
      </c>
      <c r="F58" s="18">
        <v>45061.211777402204</v>
      </c>
      <c r="G58" s="18">
        <v>65850.880893078633</v>
      </c>
      <c r="H58" s="18">
        <v>86640.550008755003</v>
      </c>
      <c r="I58" s="18">
        <v>107430.21912443143</v>
      </c>
      <c r="J58" s="18">
        <v>128219.88824010783</v>
      </c>
    </row>
    <row r="59" spans="1:10" x14ac:dyDescent="0.2">
      <c r="A59" s="51"/>
      <c r="B59" s="23">
        <v>55000</v>
      </c>
      <c r="C59" s="18">
        <v>-8991.9279233564303</v>
      </c>
      <c r="D59" s="18">
        <v>13876.70810388762</v>
      </c>
      <c r="E59" s="18">
        <v>36745.344131131686</v>
      </c>
      <c r="F59" s="18">
        <v>59613.980158375722</v>
      </c>
      <c r="G59" s="18">
        <v>82482.616185619729</v>
      </c>
      <c r="H59" s="18">
        <v>105351.25221286379</v>
      </c>
      <c r="I59" s="18">
        <v>128219.88824010783</v>
      </c>
      <c r="J59" s="18">
        <v>151088.5242673519</v>
      </c>
    </row>
    <row r="60" spans="1:10" x14ac:dyDescent="0.2">
      <c r="A60" s="51"/>
      <c r="B60" s="23">
        <v>60000</v>
      </c>
      <c r="C60" s="18">
        <v>-676.06027708588226</v>
      </c>
      <c r="D60" s="18">
        <v>24271.542661725805</v>
      </c>
      <c r="E60" s="18">
        <v>49219.145600537508</v>
      </c>
      <c r="F60" s="18">
        <v>74166.74853934921</v>
      </c>
      <c r="G60" s="18">
        <v>99114.351478160854</v>
      </c>
      <c r="H60" s="18">
        <v>124061.95441697256</v>
      </c>
      <c r="I60" s="18">
        <v>149009.55735578426</v>
      </c>
      <c r="J60" s="18">
        <v>173957.16029459605</v>
      </c>
    </row>
  </sheetData>
  <mergeCells count="2">
    <mergeCell ref="A50:A60"/>
    <mergeCell ref="C48:J48"/>
  </mergeCells>
  <pageMargins left="0.74803149606299213" right="0.74803149606299213" top="0.98425196850393704" bottom="0.98425196850393704" header="0" footer="0"/>
  <pageSetup orientation="portrait" horizontalDpi="30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iniciales</vt:lpstr>
      <vt:lpstr>Análisis de escenarios</vt:lpstr>
      <vt:lpstr>Resumen del escenario</vt:lpstr>
      <vt:lpstr>Buscar objetivo</vt:lpstr>
      <vt:lpstr>Solver</vt:lpstr>
      <vt:lpstr>Tabla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2021-10-25T23:25:48Z</dcterms:created>
  <dcterms:modified xsi:type="dcterms:W3CDTF">2021-10-26T00:46:59Z</dcterms:modified>
</cp:coreProperties>
</file>