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Métodos de suavizado\"/>
    </mc:Choice>
  </mc:AlternateContent>
  <xr:revisionPtr revIDLastSave="0" documentId="13_ncr:1_{D6CE5312-8B9C-4433-AC56-30CA0E3DC640}" xr6:coauthVersionLast="47" xr6:coauthVersionMax="47" xr10:uidLastSave="{00000000-0000-0000-0000-000000000000}"/>
  <bookViews>
    <workbookView xWindow="-120" yWindow="-120" windowWidth="29040" windowHeight="15720" xr2:uid="{6392EB2D-2EB5-4601-A540-5CA39E05B54D}"/>
  </bookViews>
  <sheets>
    <sheet name="SES" sheetId="2" r:id="rId1"/>
    <sheet name="Holt" sheetId="3" r:id="rId2"/>
    <sheet name="Holt-Winters" sheetId="4" r:id="rId3"/>
  </sheets>
  <definedNames>
    <definedName name="alfa" localSheetId="1">Holt!$M$1</definedName>
    <definedName name="alfa" localSheetId="2">'Holt-Winters'!$N$1</definedName>
    <definedName name="alfa" localSheetId="0">SES!$K$1</definedName>
    <definedName name="alfa">#REF!</definedName>
    <definedName name="beta" localSheetId="2">'Holt-Winters'!$N$2</definedName>
    <definedName name="beta">Holt!$M$2</definedName>
    <definedName name="gamma">'Holt-Winters'!$N$3</definedName>
    <definedName name="solver_adj" localSheetId="1" hidden="1">Holt!$M$1:$M$2</definedName>
    <definedName name="solver_adj" localSheetId="2" hidden="1">'Holt-Winters'!$N$1:$N$3</definedName>
    <definedName name="solver_adj" localSheetId="0" hidden="1">SES!$K$1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Holt!$M$1</definedName>
    <definedName name="solver_lhs1" localSheetId="2" hidden="1">'Holt-Winters'!$N$1</definedName>
    <definedName name="solver_lhs2" localSheetId="1" hidden="1">Holt!$M$2</definedName>
    <definedName name="solver_lhs2" localSheetId="2" hidden="1">'Holt-Winters'!$N$2</definedName>
    <definedName name="solver_lhs3" localSheetId="2" hidden="1">'Holt-Winters'!$N$3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3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Holt!$M$3</definedName>
    <definedName name="solver_opt" localSheetId="2" hidden="1">'Holt-Winters'!$N$4</definedName>
    <definedName name="solver_opt" localSheetId="0" hidden="1">SES!$K$2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el3" localSheetId="2" hidden="1">1</definedName>
    <definedName name="solver_rhs1" localSheetId="1" hidden="1">1</definedName>
    <definedName name="solver_rhs1" localSheetId="2" hidden="1">1</definedName>
    <definedName name="solver_rhs2" localSheetId="1" hidden="1">1</definedName>
    <definedName name="solver_rhs2" localSheetId="2" hidden="1">1</definedName>
    <definedName name="solver_rhs3" localSheetId="2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38" i="2"/>
  <c r="J4" i="4"/>
  <c r="J39" i="4"/>
  <c r="J40" i="4"/>
  <c r="J38" i="4"/>
  <c r="B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G2" i="3" s="1"/>
  <c r="I2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B3" i="3"/>
  <c r="F2" i="4" l="1"/>
  <c r="B4" i="4"/>
  <c r="B5" i="4" s="1"/>
  <c r="F5" i="4" s="1"/>
  <c r="F3" i="4"/>
  <c r="H2" i="3"/>
  <c r="I3" i="3"/>
  <c r="J2" i="3"/>
  <c r="G3" i="3"/>
  <c r="B4" i="3"/>
  <c r="B5" i="3" s="1"/>
  <c r="B6" i="3"/>
  <c r="B3" i="2"/>
  <c r="B4" i="2" s="1"/>
  <c r="B5" i="2" s="1"/>
  <c r="G2" i="2"/>
  <c r="B6" i="4" l="1"/>
  <c r="F6" i="4" s="1"/>
  <c r="F4" i="4"/>
  <c r="H3" i="3"/>
  <c r="I4" i="3" s="1"/>
  <c r="J3" i="3"/>
  <c r="B7" i="3"/>
  <c r="H2" i="2"/>
  <c r="B6" i="2"/>
  <c r="B7" i="2" s="1"/>
  <c r="B8" i="2"/>
  <c r="G4" i="4" l="1"/>
  <c r="I2" i="4" s="1"/>
  <c r="H4" i="4"/>
  <c r="B7" i="4"/>
  <c r="F7" i="4" s="1"/>
  <c r="G4" i="3"/>
  <c r="H4" i="3" s="1"/>
  <c r="G5" i="3" s="1"/>
  <c r="B8" i="3"/>
  <c r="B9" i="2"/>
  <c r="I3" i="4" l="1"/>
  <c r="I4" i="4"/>
  <c r="K4" i="4" s="1"/>
  <c r="G5" i="4"/>
  <c r="H5" i="4" s="1"/>
  <c r="B8" i="4"/>
  <c r="F8" i="4" s="1"/>
  <c r="H5" i="3"/>
  <c r="G6" i="3" s="1"/>
  <c r="H6" i="3" s="1"/>
  <c r="G7" i="3" s="1"/>
  <c r="I5" i="3"/>
  <c r="J5" i="3" s="1"/>
  <c r="J4" i="3"/>
  <c r="B9" i="3"/>
  <c r="H3" i="2"/>
  <c r="H4" i="2"/>
  <c r="B10" i="2"/>
  <c r="G6" i="4" l="1"/>
  <c r="I6" i="4" s="1"/>
  <c r="I5" i="4"/>
  <c r="J5" i="4" s="1"/>
  <c r="K5" i="4" s="1"/>
  <c r="B9" i="4"/>
  <c r="F9" i="4" s="1"/>
  <c r="I6" i="3"/>
  <c r="J6" i="3" s="1"/>
  <c r="I7" i="3"/>
  <c r="H7" i="3"/>
  <c r="G8" i="3" s="1"/>
  <c r="B10" i="3"/>
  <c r="H5" i="2"/>
  <c r="H6" i="2"/>
  <c r="B11" i="2"/>
  <c r="H6" i="4" l="1"/>
  <c r="G7" i="4" s="1"/>
  <c r="H7" i="4" s="1"/>
  <c r="G8" i="4" s="1"/>
  <c r="B10" i="4"/>
  <c r="F10" i="4" s="1"/>
  <c r="I8" i="3"/>
  <c r="J7" i="3"/>
  <c r="H8" i="3"/>
  <c r="G9" i="3" s="1"/>
  <c r="B11" i="3"/>
  <c r="H7" i="2"/>
  <c r="B12" i="2"/>
  <c r="I7" i="4" l="1"/>
  <c r="J7" i="4" s="1"/>
  <c r="K7" i="4" s="1"/>
  <c r="J6" i="4"/>
  <c r="K6" i="4" s="1"/>
  <c r="B11" i="4"/>
  <c r="F11" i="4" s="1"/>
  <c r="I8" i="4"/>
  <c r="H8" i="4"/>
  <c r="G9" i="4" s="1"/>
  <c r="I9" i="3"/>
  <c r="J8" i="3"/>
  <c r="H9" i="3"/>
  <c r="G10" i="3" s="1"/>
  <c r="B12" i="3"/>
  <c r="H8" i="2"/>
  <c r="B13" i="2"/>
  <c r="B12" i="4" l="1"/>
  <c r="F12" i="4" s="1"/>
  <c r="J8" i="4"/>
  <c r="K8" i="4" s="1"/>
  <c r="H9" i="4"/>
  <c r="G10" i="4" s="1"/>
  <c r="I9" i="4"/>
  <c r="I10" i="3"/>
  <c r="J9" i="3"/>
  <c r="H10" i="3"/>
  <c r="G11" i="3" s="1"/>
  <c r="B13" i="3"/>
  <c r="H9" i="2"/>
  <c r="B14" i="2"/>
  <c r="B13" i="4" l="1"/>
  <c r="F13" i="4" s="1"/>
  <c r="J9" i="4"/>
  <c r="K9" i="4" s="1"/>
  <c r="I10" i="4"/>
  <c r="H10" i="4"/>
  <c r="G11" i="4" s="1"/>
  <c r="I11" i="3"/>
  <c r="H11" i="3"/>
  <c r="J10" i="3"/>
  <c r="B14" i="3"/>
  <c r="H10" i="2"/>
  <c r="B15" i="2"/>
  <c r="B14" i="4" l="1"/>
  <c r="F14" i="4" s="1"/>
  <c r="J10" i="4"/>
  <c r="K10" i="4" s="1"/>
  <c r="H11" i="4"/>
  <c r="G12" i="4" s="1"/>
  <c r="I11" i="4"/>
  <c r="J11" i="3"/>
  <c r="I12" i="3"/>
  <c r="G12" i="3"/>
  <c r="B15" i="3"/>
  <c r="H11" i="2"/>
  <c r="B16" i="2"/>
  <c r="B15" i="4" l="1"/>
  <c r="F15" i="4" s="1"/>
  <c r="J11" i="4"/>
  <c r="K11" i="4" s="1"/>
  <c r="I12" i="4"/>
  <c r="H12" i="4"/>
  <c r="G13" i="4" s="1"/>
  <c r="H12" i="3"/>
  <c r="I13" i="3" s="1"/>
  <c r="J12" i="3"/>
  <c r="B16" i="3"/>
  <c r="H12" i="2"/>
  <c r="B17" i="2"/>
  <c r="B16" i="4" l="1"/>
  <c r="F16" i="4" s="1"/>
  <c r="J12" i="4"/>
  <c r="K12" i="4" s="1"/>
  <c r="H13" i="4"/>
  <c r="G14" i="4" s="1"/>
  <c r="I13" i="4"/>
  <c r="G13" i="3"/>
  <c r="J13" i="3"/>
  <c r="B17" i="3"/>
  <c r="H13" i="2"/>
  <c r="B18" i="2"/>
  <c r="B17" i="4" l="1"/>
  <c r="F17" i="4" s="1"/>
  <c r="J13" i="4"/>
  <c r="K13" i="4" s="1"/>
  <c r="H14" i="4"/>
  <c r="G15" i="4" s="1"/>
  <c r="I14" i="4"/>
  <c r="H13" i="3"/>
  <c r="I14" i="3" s="1"/>
  <c r="B18" i="3"/>
  <c r="H14" i="2"/>
  <c r="B19" i="2"/>
  <c r="B18" i="4" l="1"/>
  <c r="F18" i="4" s="1"/>
  <c r="J14" i="4"/>
  <c r="K14" i="4" s="1"/>
  <c r="H15" i="4"/>
  <c r="G16" i="4" s="1"/>
  <c r="I15" i="4"/>
  <c r="G14" i="3"/>
  <c r="H14" i="3" s="1"/>
  <c r="B19" i="3"/>
  <c r="H15" i="2"/>
  <c r="B20" i="2"/>
  <c r="B19" i="4" l="1"/>
  <c r="F19" i="4" s="1"/>
  <c r="J15" i="4"/>
  <c r="K15" i="4" s="1"/>
  <c r="I16" i="4"/>
  <c r="H16" i="4"/>
  <c r="G17" i="4" s="1"/>
  <c r="I15" i="3"/>
  <c r="J15" i="3" s="1"/>
  <c r="J14" i="3"/>
  <c r="G15" i="3"/>
  <c r="B20" i="3"/>
  <c r="H16" i="2"/>
  <c r="B21" i="2"/>
  <c r="B20" i="4" l="1"/>
  <c r="F20" i="4" s="1"/>
  <c r="J16" i="4"/>
  <c r="K16" i="4" s="1"/>
  <c r="H17" i="4"/>
  <c r="G18" i="4" s="1"/>
  <c r="I17" i="4"/>
  <c r="H15" i="3"/>
  <c r="G16" i="3" s="1"/>
  <c r="B21" i="3"/>
  <c r="H17" i="2"/>
  <c r="B22" i="2"/>
  <c r="B21" i="4" l="1"/>
  <c r="F21" i="4" s="1"/>
  <c r="J17" i="4"/>
  <c r="K17" i="4" s="1"/>
  <c r="H18" i="4"/>
  <c r="G19" i="4" s="1"/>
  <c r="I18" i="4"/>
  <c r="I16" i="3"/>
  <c r="J16" i="3" s="1"/>
  <c r="H16" i="3"/>
  <c r="G17" i="3" s="1"/>
  <c r="B22" i="3"/>
  <c r="H18" i="2"/>
  <c r="B23" i="2"/>
  <c r="B22" i="4" l="1"/>
  <c r="F22" i="4" s="1"/>
  <c r="J18" i="4"/>
  <c r="K18" i="4" s="1"/>
  <c r="H19" i="4"/>
  <c r="G20" i="4" s="1"/>
  <c r="I19" i="4"/>
  <c r="H17" i="3"/>
  <c r="G18" i="3" s="1"/>
  <c r="I17" i="3"/>
  <c r="J17" i="3" s="1"/>
  <c r="B23" i="3"/>
  <c r="H19" i="2"/>
  <c r="B24" i="2"/>
  <c r="B23" i="4" l="1"/>
  <c r="F23" i="4" s="1"/>
  <c r="J19" i="4"/>
  <c r="K19" i="4" s="1"/>
  <c r="I20" i="4"/>
  <c r="H20" i="4"/>
  <c r="G21" i="4" s="1"/>
  <c r="H18" i="3"/>
  <c r="G19" i="3" s="1"/>
  <c r="I18" i="3"/>
  <c r="J18" i="3" s="1"/>
  <c r="B24" i="3"/>
  <c r="H20" i="2"/>
  <c r="B25" i="2"/>
  <c r="B24" i="4" l="1"/>
  <c r="F24" i="4" s="1"/>
  <c r="J20" i="4"/>
  <c r="K20" i="4" s="1"/>
  <c r="H21" i="4"/>
  <c r="G22" i="4" s="1"/>
  <c r="I21" i="4"/>
  <c r="H19" i="3"/>
  <c r="G20" i="3" s="1"/>
  <c r="I19" i="3"/>
  <c r="J19" i="3" s="1"/>
  <c r="B25" i="3"/>
  <c r="H21" i="2"/>
  <c r="B26" i="2"/>
  <c r="B25" i="4" l="1"/>
  <c r="F25" i="4" s="1"/>
  <c r="J21" i="4"/>
  <c r="K21" i="4" s="1"/>
  <c r="H22" i="4"/>
  <c r="G23" i="4" s="1"/>
  <c r="I22" i="4"/>
  <c r="I20" i="3"/>
  <c r="J20" i="3" s="1"/>
  <c r="H20" i="3"/>
  <c r="G21" i="3" s="1"/>
  <c r="B26" i="3"/>
  <c r="H22" i="2"/>
  <c r="B27" i="2"/>
  <c r="B26" i="4" l="1"/>
  <c r="F26" i="4" s="1"/>
  <c r="J22" i="4"/>
  <c r="K22" i="4" s="1"/>
  <c r="H23" i="4"/>
  <c r="G24" i="4" s="1"/>
  <c r="I23" i="4"/>
  <c r="I21" i="3"/>
  <c r="J21" i="3" s="1"/>
  <c r="H21" i="3"/>
  <c r="G22" i="3" s="1"/>
  <c r="B27" i="3"/>
  <c r="H23" i="2"/>
  <c r="B28" i="2"/>
  <c r="B27" i="4" l="1"/>
  <c r="F27" i="4" s="1"/>
  <c r="J23" i="4"/>
  <c r="K23" i="4" s="1"/>
  <c r="I24" i="4"/>
  <c r="H24" i="4"/>
  <c r="G25" i="4" s="1"/>
  <c r="H22" i="3"/>
  <c r="G23" i="3" s="1"/>
  <c r="I22" i="3"/>
  <c r="J22" i="3" s="1"/>
  <c r="B28" i="3"/>
  <c r="H24" i="2"/>
  <c r="B29" i="2"/>
  <c r="B28" i="4" l="1"/>
  <c r="F28" i="4" s="1"/>
  <c r="J24" i="4"/>
  <c r="K24" i="4" s="1"/>
  <c r="H25" i="4"/>
  <c r="G26" i="4" s="1"/>
  <c r="I25" i="4"/>
  <c r="I23" i="3"/>
  <c r="J23" i="3" s="1"/>
  <c r="H23" i="3"/>
  <c r="G24" i="3" s="1"/>
  <c r="B29" i="3"/>
  <c r="H25" i="2"/>
  <c r="B30" i="2"/>
  <c r="B29" i="4" l="1"/>
  <c r="F29" i="4" s="1"/>
  <c r="J25" i="4"/>
  <c r="K25" i="4" s="1"/>
  <c r="H26" i="4"/>
  <c r="G27" i="4" s="1"/>
  <c r="I26" i="4"/>
  <c r="H24" i="3"/>
  <c r="G25" i="3" s="1"/>
  <c r="I24" i="3"/>
  <c r="J24" i="3" s="1"/>
  <c r="B30" i="3"/>
  <c r="H26" i="2"/>
  <c r="B31" i="2"/>
  <c r="B30" i="4" l="1"/>
  <c r="F30" i="4" s="1"/>
  <c r="J26" i="4"/>
  <c r="K26" i="4" s="1"/>
  <c r="H27" i="4"/>
  <c r="G28" i="4" s="1"/>
  <c r="I27" i="4"/>
  <c r="I25" i="3"/>
  <c r="J25" i="3" s="1"/>
  <c r="H25" i="3"/>
  <c r="G26" i="3" s="1"/>
  <c r="B31" i="3"/>
  <c r="H27" i="2"/>
  <c r="B32" i="2"/>
  <c r="B31" i="4" l="1"/>
  <c r="F31" i="4" s="1"/>
  <c r="J27" i="4"/>
  <c r="K27" i="4" s="1"/>
  <c r="H28" i="4"/>
  <c r="G29" i="4" s="1"/>
  <c r="I28" i="4"/>
  <c r="I26" i="3"/>
  <c r="J26" i="3" s="1"/>
  <c r="H26" i="3"/>
  <c r="G27" i="3" s="1"/>
  <c r="B32" i="3"/>
  <c r="H28" i="2"/>
  <c r="B33" i="2"/>
  <c r="B32" i="4" l="1"/>
  <c r="F32" i="4" s="1"/>
  <c r="J28" i="4"/>
  <c r="K28" i="4" s="1"/>
  <c r="H29" i="4"/>
  <c r="G30" i="4" s="1"/>
  <c r="I29" i="4"/>
  <c r="I27" i="3"/>
  <c r="J27" i="3" s="1"/>
  <c r="H27" i="3"/>
  <c r="G28" i="3" s="1"/>
  <c r="B33" i="3"/>
  <c r="H29" i="2"/>
  <c r="B34" i="2"/>
  <c r="B33" i="4" l="1"/>
  <c r="F33" i="4" s="1"/>
  <c r="J29" i="4"/>
  <c r="K29" i="4" s="1"/>
  <c r="H30" i="4"/>
  <c r="G31" i="4" s="1"/>
  <c r="I30" i="4"/>
  <c r="I28" i="3"/>
  <c r="J28" i="3" s="1"/>
  <c r="H28" i="3"/>
  <c r="G29" i="3" s="1"/>
  <c r="B34" i="3"/>
  <c r="H30" i="2"/>
  <c r="B35" i="2"/>
  <c r="B34" i="4" l="1"/>
  <c r="F34" i="4" s="1"/>
  <c r="J30" i="4"/>
  <c r="K30" i="4" s="1"/>
  <c r="H31" i="4"/>
  <c r="G32" i="4" s="1"/>
  <c r="I31" i="4"/>
  <c r="I29" i="3"/>
  <c r="J29" i="3" s="1"/>
  <c r="H29" i="3"/>
  <c r="G30" i="3" s="1"/>
  <c r="B35" i="3"/>
  <c r="H31" i="2"/>
  <c r="B36" i="2"/>
  <c r="B35" i="4" l="1"/>
  <c r="F35" i="4" s="1"/>
  <c r="J31" i="4"/>
  <c r="K31" i="4" s="1"/>
  <c r="I32" i="4"/>
  <c r="H32" i="4"/>
  <c r="G33" i="4" s="1"/>
  <c r="H30" i="3"/>
  <c r="G31" i="3" s="1"/>
  <c r="I30" i="3"/>
  <c r="J30" i="3" s="1"/>
  <c r="B36" i="3"/>
  <c r="H32" i="2"/>
  <c r="B37" i="2"/>
  <c r="B36" i="4" l="1"/>
  <c r="F36" i="4" s="1"/>
  <c r="J32" i="4"/>
  <c r="K32" i="4" s="1"/>
  <c r="H33" i="4"/>
  <c r="G34" i="4" s="1"/>
  <c r="I33" i="4"/>
  <c r="I31" i="3"/>
  <c r="J31" i="3" s="1"/>
  <c r="H31" i="3"/>
  <c r="G32" i="3" s="1"/>
  <c r="B37" i="3"/>
  <c r="H33" i="2"/>
  <c r="B37" i="4" l="1"/>
  <c r="F37" i="4" s="1"/>
  <c r="J33" i="4"/>
  <c r="K33" i="4" s="1"/>
  <c r="H34" i="4"/>
  <c r="G35" i="4" s="1"/>
  <c r="I34" i="4"/>
  <c r="H32" i="3"/>
  <c r="G33" i="3" s="1"/>
  <c r="I32" i="3"/>
  <c r="J32" i="3" s="1"/>
  <c r="H34" i="2"/>
  <c r="J34" i="4" l="1"/>
  <c r="K34" i="4" s="1"/>
  <c r="H35" i="4"/>
  <c r="G36" i="4" s="1"/>
  <c r="I35" i="4"/>
  <c r="H33" i="3"/>
  <c r="G34" i="3" s="1"/>
  <c r="I33" i="3"/>
  <c r="J33" i="3" s="1"/>
  <c r="H35" i="2"/>
  <c r="J35" i="4" l="1"/>
  <c r="K35" i="4" s="1"/>
  <c r="H36" i="4"/>
  <c r="G37" i="4" s="1"/>
  <c r="I36" i="4"/>
  <c r="I34" i="3"/>
  <c r="J34" i="3" s="1"/>
  <c r="H34" i="3"/>
  <c r="G35" i="3" s="1"/>
  <c r="H36" i="2"/>
  <c r="H37" i="2"/>
  <c r="J36" i="4" l="1"/>
  <c r="K36" i="4" s="1"/>
  <c r="I37" i="4"/>
  <c r="H37" i="4"/>
  <c r="H35" i="3"/>
  <c r="G36" i="3" s="1"/>
  <c r="I35" i="3"/>
  <c r="J35" i="3" s="1"/>
  <c r="K2" i="2"/>
  <c r="J37" i="4" l="1"/>
  <c r="K37" i="4" s="1"/>
  <c r="N4" i="4" s="1"/>
  <c r="H36" i="3"/>
  <c r="G37" i="3" s="1"/>
  <c r="I36" i="3"/>
  <c r="J36" i="3" s="1"/>
  <c r="H37" i="3" l="1"/>
  <c r="I43" i="3" s="1"/>
  <c r="I37" i="3"/>
  <c r="J37" i="3" s="1"/>
  <c r="M3" i="3" s="1"/>
  <c r="I42" i="3" l="1"/>
  <c r="I41" i="3"/>
  <c r="I38" i="3"/>
  <c r="I40" i="3"/>
  <c r="I39" i="3"/>
</calcChain>
</file>

<file path=xl/sharedStrings.xml><?xml version="1.0" encoding="utf-8"?>
<sst xmlns="http://schemas.openxmlformats.org/spreadsheetml/2006/main" count="45" uniqueCount="21">
  <si>
    <t>Mes</t>
  </si>
  <si>
    <t>Tendencia</t>
  </si>
  <si>
    <t>Ruido</t>
  </si>
  <si>
    <t>Nivel base</t>
  </si>
  <si>
    <t>Factor estacional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</si>
  <si>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</si>
  <si>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Pronóstico</t>
  </si>
  <si>
    <t>α</t>
  </si>
  <si>
    <r>
      <t>Errores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</si>
  <si>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MSE</t>
  </si>
  <si>
    <t>β</t>
  </si>
  <si>
    <t>γ</t>
  </si>
  <si>
    <t>Estacionalidad trimestral</t>
  </si>
  <si>
    <t>Sin tendencia, sin estacionalidad</t>
  </si>
  <si>
    <t>Nivel de 100 + ruido</t>
  </si>
  <si>
    <t>Serie con tendencia y luego sin tendencia</t>
  </si>
  <si>
    <t>Sin estacionalidad</t>
  </si>
  <si>
    <t>Serie con tendencia constante</t>
  </si>
  <si>
    <t>bt</t>
  </si>
  <si>
    <t>lt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</si>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</sst>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SES!$F$1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SES!$F$2:$F$37</c:f>
              <c:numCache>
                <c:formatCode>0.0</c:formatCode>
                <c:ptCount val="36"/>
                <c:pt idx="0">
                  <c:v>100.33708977290655</c:v>
                </c:pt>
                <c:pt idx="1">
                  <c:v>101.05471994560095</c:v>
                </c:pt>
                <c:pt idx="2">
                  <c:v>100.5708574030911</c:v>
                </c:pt>
                <c:pt idx="3">
                  <c:v>100.28222856817784</c:v>
                </c:pt>
                <c:pt idx="4">
                  <c:v>101.15272829535762</c:v>
                </c:pt>
                <c:pt idx="5">
                  <c:v>101.06130214647283</c:v>
                </c:pt>
                <c:pt idx="6">
                  <c:v>100.35390213767855</c:v>
                </c:pt>
                <c:pt idx="7">
                  <c:v>101.20973688977132</c:v>
                </c:pt>
                <c:pt idx="8">
                  <c:v>100.88420009121634</c:v>
                </c:pt>
                <c:pt idx="9">
                  <c:v>101.12830544612828</c:v>
                </c:pt>
                <c:pt idx="10">
                  <c:v>101.26391259687789</c:v>
                </c:pt>
                <c:pt idx="11">
                  <c:v>100.90505132818821</c:v>
                </c:pt>
                <c:pt idx="12">
                  <c:v>101.81559453457096</c:v>
                </c:pt>
                <c:pt idx="13">
                  <c:v>100.80819882727096</c:v>
                </c:pt>
                <c:pt idx="14">
                  <c:v>101.44066412342548</c:v>
                </c:pt>
                <c:pt idx="15">
                  <c:v>101.58921674136968</c:v>
                </c:pt>
                <c:pt idx="16">
                  <c:v>100.86303490737176</c:v>
                </c:pt>
                <c:pt idx="17">
                  <c:v>100.96836079028411</c:v>
                </c:pt>
                <c:pt idx="18">
                  <c:v>101.3006461775062</c:v>
                </c:pt>
                <c:pt idx="19">
                  <c:v>100.83868602656747</c:v>
                </c:pt>
                <c:pt idx="20">
                  <c:v>100.62665644600509</c:v>
                </c:pt>
                <c:pt idx="21">
                  <c:v>100.60804985124695</c:v>
                </c:pt>
                <c:pt idx="22">
                  <c:v>100.71011339304059</c:v>
                </c:pt>
                <c:pt idx="23">
                  <c:v>100.05413190272901</c:v>
                </c:pt>
                <c:pt idx="24">
                  <c:v>101.51128580131386</c:v>
                </c:pt>
                <c:pt idx="25">
                  <c:v>101.67687547912598</c:v>
                </c:pt>
                <c:pt idx="26">
                  <c:v>100.61752446034841</c:v>
                </c:pt>
                <c:pt idx="27">
                  <c:v>101.50179942041497</c:v>
                </c:pt>
                <c:pt idx="28">
                  <c:v>100.8216713592364</c:v>
                </c:pt>
                <c:pt idx="29">
                  <c:v>100.43019677030544</c:v>
                </c:pt>
                <c:pt idx="30">
                  <c:v>100.7984624146353</c:v>
                </c:pt>
                <c:pt idx="31">
                  <c:v>101.40666539334457</c:v>
                </c:pt>
                <c:pt idx="32">
                  <c:v>101.01950719962116</c:v>
                </c:pt>
                <c:pt idx="33">
                  <c:v>101.21364715684685</c:v>
                </c:pt>
                <c:pt idx="34">
                  <c:v>100.76405059456225</c:v>
                </c:pt>
                <c:pt idx="35">
                  <c:v>100.33053825809365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C-4923-9EB1-D9A9000EFC76}"/>
            </c:ext>
          </c:extLst>
        </c:ser>
        <c:ser>
          <c:idx val="1"/>
          <c:order val="1"/>
          <c:tx>
            <c:strRef>
              <c:f>SES!$G$1</c:f>
              <c:strCache>
                <c:ptCount val="1"/>
                <c:pt idx="0">
                  <c:v>Pronóstico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SES!$A$2:$A$37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SES!$G$2:$G$37</c:f>
              <c:numCache>
                <c:formatCode>0.0</c:formatCode>
                <c:ptCount val="36"/>
                <c:pt idx="0">
                  <c:v>100.33708977290655</c:v>
                </c:pt>
                <c:pt idx="1">
                  <c:v>100.33708977290655</c:v>
                </c:pt>
                <c:pt idx="2">
                  <c:v>100.50778266365354</c:v>
                </c:pt>
                <c:pt idx="3">
                  <c:v>100.52278539070903</c:v>
                </c:pt>
                <c:pt idx="4">
                  <c:v>100.46556742386605</c:v>
                </c:pt>
                <c:pt idx="5">
                  <c:v>100.62901299795992</c:v>
                </c:pt>
                <c:pt idx="6">
                  <c:v>100.7318357152952</c:v>
                </c:pt>
                <c:pt idx="7">
                  <c:v>100.64194181544491</c:v>
                </c:pt>
                <c:pt idx="8">
                  <c:v>100.77699547717265</c:v>
                </c:pt>
                <c:pt idx="9">
                  <c:v>100.80249477495695</c:v>
                </c:pt>
                <c:pt idx="10">
                  <c:v>100.8799909107307</c:v>
                </c:pt>
                <c:pt idx="11">
                  <c:v>100.97130912019627</c:v>
                </c:pt>
                <c:pt idx="12">
                  <c:v>100.95554928388685</c:v>
                </c:pt>
                <c:pt idx="13">
                  <c:v>101.16011650471776</c:v>
                </c:pt>
                <c:pt idx="14">
                  <c:v>101.07641065182307</c:v>
                </c:pt>
                <c:pt idx="15">
                  <c:v>101.16305065164219</c:v>
                </c:pt>
                <c:pt idx="16">
                  <c:v>101.26441696058765</c:v>
                </c:pt>
                <c:pt idx="17">
                  <c:v>101.16894569200909</c:v>
                </c:pt>
                <c:pt idx="18">
                  <c:v>101.12123530019672</c:v>
                </c:pt>
                <c:pt idx="19">
                  <c:v>101.16390931592883</c:v>
                </c:pt>
                <c:pt idx="20">
                  <c:v>101.08655289264621</c:v>
                </c:pt>
                <c:pt idx="21">
                  <c:v>100.97716360425173</c:v>
                </c:pt>
                <c:pt idx="22">
                  <c:v>100.8893675556571</c:v>
                </c:pt>
                <c:pt idx="23">
                  <c:v>100.84673081550923</c:v>
                </c:pt>
                <c:pt idx="24">
                  <c:v>100.65820613417175</c:v>
                </c:pt>
                <c:pt idx="25">
                  <c:v>100.86111654675271</c:v>
                </c:pt>
                <c:pt idx="26">
                  <c:v>101.05514998572681</c:v>
                </c:pt>
                <c:pt idx="27">
                  <c:v>100.95105797728877</c:v>
                </c:pt>
                <c:pt idx="28">
                  <c:v>101.08205532461103</c:v>
                </c:pt>
                <c:pt idx="29">
                  <c:v>101.02012134601719</c:v>
                </c:pt>
                <c:pt idx="30">
                  <c:v>100.87980404194836</c:v>
                </c:pt>
                <c:pt idx="31">
                  <c:v>100.86045641968772</c:v>
                </c:pt>
                <c:pt idx="32">
                  <c:v>100.99037569038308</c:v>
                </c:pt>
                <c:pt idx="33">
                  <c:v>100.99730480472761</c:v>
                </c:pt>
                <c:pt idx="34">
                  <c:v>101.04876320611504</c:v>
                </c:pt>
                <c:pt idx="35">
                  <c:v>100.98104250463504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C-4923-9EB1-D9A9000EFC76}"/>
            </c:ext>
          </c:extLst>
        </c:ser>
        <c:ser>
          <c:idx val="2"/>
          <c:order val="2"/>
          <c:tx>
            <c:v>Fuera de la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SES!$A$38:$A$43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</c:numCache>
            </c:numRef>
          </c:xVal>
          <c:yVal>
            <c:numRef>
              <c:f>SES!$G$38:$G$43</c:f>
              <c:numCache>
                <c:formatCode>0.0</c:formatCode>
                <c:ptCount val="6"/>
                <c:pt idx="0">
                  <c:v>100.98104250463504</c:v>
                </c:pt>
                <c:pt idx="1">
                  <c:v>100.98104250463504</c:v>
                </c:pt>
                <c:pt idx="2">
                  <c:v>100.98104250463504</c:v>
                </c:pt>
                <c:pt idx="3">
                  <c:v>100.98104250463504</c:v>
                </c:pt>
                <c:pt idx="4">
                  <c:v>100.98104250463504</c:v>
                </c:pt>
                <c:pt idx="5">
                  <c:v>100.98104250463504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B-4E05-804B-7AB0C06A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70943"/>
        <c:axId val="1650175263"/>
      </c:scatterChart>
      <c:valAx>
        <c:axId val="16501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5263"/>
        <c:crosses val="autoZero"/>
        <c:crossBetween val="midCat"/>
      </c:valAx>
      <c:valAx>
        <c:axId val="16501752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Holt!$F$1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Holt!$A$2:$A$37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Holt!$F$2:$F$37</c:f>
              <c:numCache>
                <c:formatCode>0.0</c:formatCode>
                <c:ptCount val="36"/>
                <c:pt idx="0">
                  <c:v>100.33708977290655</c:v>
                </c:pt>
                <c:pt idx="1">
                  <c:v>101.55471994560095</c:v>
                </c:pt>
                <c:pt idx="2">
                  <c:v>101.5708574030911</c:v>
                </c:pt>
                <c:pt idx="3">
                  <c:v>101.78222856817784</c:v>
                </c:pt>
                <c:pt idx="4">
                  <c:v>103.15272829535762</c:v>
                </c:pt>
                <c:pt idx="5">
                  <c:v>103.56130214647283</c:v>
                </c:pt>
                <c:pt idx="6">
                  <c:v>103.35390213767855</c:v>
                </c:pt>
                <c:pt idx="7">
                  <c:v>104.70973688977132</c:v>
                </c:pt>
                <c:pt idx="8">
                  <c:v>104.88420009121634</c:v>
                </c:pt>
                <c:pt idx="9">
                  <c:v>105.62830544612828</c:v>
                </c:pt>
                <c:pt idx="10">
                  <c:v>106.26391259687789</c:v>
                </c:pt>
                <c:pt idx="11">
                  <c:v>106.40505132818821</c:v>
                </c:pt>
                <c:pt idx="12">
                  <c:v>107.81559453457096</c:v>
                </c:pt>
                <c:pt idx="13">
                  <c:v>107.30819882727096</c:v>
                </c:pt>
                <c:pt idx="14">
                  <c:v>108.44066412342548</c:v>
                </c:pt>
                <c:pt idx="15">
                  <c:v>109.08921674136968</c:v>
                </c:pt>
                <c:pt idx="16">
                  <c:v>108.86303490737176</c:v>
                </c:pt>
                <c:pt idx="17">
                  <c:v>108.96836079028411</c:v>
                </c:pt>
                <c:pt idx="18">
                  <c:v>109.3006461775062</c:v>
                </c:pt>
                <c:pt idx="19">
                  <c:v>108.83868602656747</c:v>
                </c:pt>
                <c:pt idx="20">
                  <c:v>108.62665644600509</c:v>
                </c:pt>
                <c:pt idx="21">
                  <c:v>108.60804985124695</c:v>
                </c:pt>
                <c:pt idx="22">
                  <c:v>108.71011339304059</c:v>
                </c:pt>
                <c:pt idx="23">
                  <c:v>108.05413190272901</c:v>
                </c:pt>
                <c:pt idx="24">
                  <c:v>109.51128580131386</c:v>
                </c:pt>
                <c:pt idx="25">
                  <c:v>109.67687547912598</c:v>
                </c:pt>
                <c:pt idx="26">
                  <c:v>108.61752446034841</c:v>
                </c:pt>
                <c:pt idx="27">
                  <c:v>109.50179942041497</c:v>
                </c:pt>
                <c:pt idx="28">
                  <c:v>108.8216713592364</c:v>
                </c:pt>
                <c:pt idx="29">
                  <c:v>108.43019677030544</c:v>
                </c:pt>
                <c:pt idx="30">
                  <c:v>108.7984624146353</c:v>
                </c:pt>
                <c:pt idx="31">
                  <c:v>109.40666539334457</c:v>
                </c:pt>
                <c:pt idx="32">
                  <c:v>109.01950719962116</c:v>
                </c:pt>
                <c:pt idx="33">
                  <c:v>109.21364715684685</c:v>
                </c:pt>
                <c:pt idx="34">
                  <c:v>108.76405059456225</c:v>
                </c:pt>
                <c:pt idx="35">
                  <c:v>108.33053825809365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6-4E58-B2EA-516B4989684E}"/>
            </c:ext>
          </c:extLst>
        </c:ser>
        <c:ser>
          <c:idx val="1"/>
          <c:order val="1"/>
          <c:tx>
            <c:strRef>
              <c:f>Holt!$I$1</c:f>
              <c:strCache>
                <c:ptCount val="1"/>
                <c:pt idx="0">
                  <c:v>Pronóstico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Holt!$A$2:$A$37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Holt!$I$2:$I$37</c:f>
              <c:numCache>
                <c:formatCode>0.0</c:formatCode>
                <c:ptCount val="36"/>
                <c:pt idx="0">
                  <c:v>100.33708977290655</c:v>
                </c:pt>
                <c:pt idx="1">
                  <c:v>101.55471994560095</c:v>
                </c:pt>
                <c:pt idx="2">
                  <c:v>102.77235011829535</c:v>
                </c:pt>
                <c:pt idx="3">
                  <c:v>102.98852679868851</c:v>
                </c:pt>
                <c:pt idx="4">
                  <c:v>102.91570871650524</c:v>
                </c:pt>
                <c:pt idx="5">
                  <c:v>103.75977803970142</c:v>
                </c:pt>
                <c:pt idx="6">
                  <c:v>104.29707861918577</c:v>
                </c:pt>
                <c:pt idx="7">
                  <c:v>104.16658778704092</c:v>
                </c:pt>
                <c:pt idx="8">
                  <c:v>105.05124311404406</c:v>
                </c:pt>
                <c:pt idx="9">
                  <c:v>105.47278062157027</c:v>
                </c:pt>
                <c:pt idx="10">
                  <c:v>106.12355898499818</c:v>
                </c:pt>
                <c:pt idx="11">
                  <c:v>106.79858189939125</c:v>
                </c:pt>
                <c:pt idx="12">
                  <c:v>107.06189953101673</c:v>
                </c:pt>
                <c:pt idx="13">
                  <c:v>108.1880946749399</c:v>
                </c:pt>
                <c:pt idx="14">
                  <c:v>108.13145265959687</c:v>
                </c:pt>
                <c:pt idx="15">
                  <c:v>108.85723298548768</c:v>
                </c:pt>
                <c:pt idx="16">
                  <c:v>109.59198715651456</c:v>
                </c:pt>
                <c:pt idx="17">
                  <c:v>109.58081934898927</c:v>
                </c:pt>
                <c:pt idx="18">
                  <c:v>109.493845340074</c:v>
                </c:pt>
                <c:pt idx="19">
                  <c:v>109.61105453599305</c:v>
                </c:pt>
                <c:pt idx="20">
                  <c:v>109.19969551291304</c:v>
                </c:pt>
                <c:pt idx="21">
                  <c:v>108.77127636443568</c:v>
                </c:pt>
                <c:pt idx="22">
                  <c:v>108.5485165522219</c:v>
                </c:pt>
                <c:pt idx="23">
                  <c:v>108.55778283918211</c:v>
                </c:pt>
                <c:pt idx="24">
                  <c:v>108.05089007929681</c:v>
                </c:pt>
                <c:pt idx="25">
                  <c:v>109.06158142126131</c:v>
                </c:pt>
                <c:pt idx="26">
                  <c:v>109.71427407411218</c:v>
                </c:pt>
                <c:pt idx="27">
                  <c:v>109.08591037582606</c:v>
                </c:pt>
                <c:pt idx="28">
                  <c:v>109.45819804731215</c:v>
                </c:pt>
                <c:pt idx="29">
                  <c:v>109.05193628647842</c:v>
                </c:pt>
                <c:pt idx="30">
                  <c:v>108.50701813078014</c:v>
                </c:pt>
                <c:pt idx="31">
                  <c:v>108.57577159307787</c:v>
                </c:pt>
                <c:pt idx="32">
                  <c:v>109.16328984266092</c:v>
                </c:pt>
                <c:pt idx="33">
                  <c:v>109.13549244977841</c:v>
                </c:pt>
                <c:pt idx="34">
                  <c:v>109.25857688346095</c:v>
                </c:pt>
                <c:pt idx="35">
                  <c:v>108.92286525542953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6-4E58-B2EA-516B4989684E}"/>
            </c:ext>
          </c:extLst>
        </c:ser>
        <c:ser>
          <c:idx val="2"/>
          <c:order val="2"/>
          <c:tx>
            <c:v>Fuera de la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Holt!$A$38:$A$43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</c:numCache>
            </c:numRef>
          </c:xVal>
          <c:yVal>
            <c:numRef>
              <c:f>Holt!$I$38:$I$43</c:f>
              <c:numCache>
                <c:formatCode>0.0</c:formatCode>
                <c:ptCount val="6"/>
                <c:pt idx="0">
                  <c:v>108.38833629550869</c:v>
                </c:pt>
                <c:pt idx="1">
                  <c:v>108.20701885454442</c:v>
                </c:pt>
                <c:pt idx="2">
                  <c:v>108.02570141358012</c:v>
                </c:pt>
                <c:pt idx="3">
                  <c:v>107.84438397261583</c:v>
                </c:pt>
                <c:pt idx="4">
                  <c:v>107.66306653165155</c:v>
                </c:pt>
                <c:pt idx="5">
                  <c:v>107.48174909068726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F60-902F-D6EC124D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70943"/>
        <c:axId val="1650175263"/>
      </c:scatterChart>
      <c:valAx>
        <c:axId val="16501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5263"/>
        <c:crosses val="autoZero"/>
        <c:crossBetween val="midCat"/>
      </c:valAx>
      <c:valAx>
        <c:axId val="1650175263"/>
        <c:scaling>
          <c:orientation val="minMax"/>
          <c:max val="11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'Holt-Winters'!$F$1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'Holt-Winters'!$A$2:$A$37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'Holt-Winters'!$F$2:$F$37</c:f>
              <c:numCache>
                <c:formatCode>0.0</c:formatCode>
                <c:ptCount val="36"/>
                <c:pt idx="0">
                  <c:v>113</c:v>
                </c:pt>
                <c:pt idx="1">
                  <c:v>154</c:v>
                </c:pt>
                <c:pt idx="2">
                  <c:v>183</c:v>
                </c:pt>
                <c:pt idx="3">
                  <c:v>136</c:v>
                </c:pt>
                <c:pt idx="4">
                  <c:v>165</c:v>
                </c:pt>
                <c:pt idx="5">
                  <c:v>180</c:v>
                </c:pt>
                <c:pt idx="6">
                  <c:v>144</c:v>
                </c:pt>
                <c:pt idx="7">
                  <c:v>170</c:v>
                </c:pt>
                <c:pt idx="8">
                  <c:v>206</c:v>
                </c:pt>
                <c:pt idx="9">
                  <c:v>158</c:v>
                </c:pt>
                <c:pt idx="10">
                  <c:v>196</c:v>
                </c:pt>
                <c:pt idx="11">
                  <c:v>223</c:v>
                </c:pt>
                <c:pt idx="12">
                  <c:v>174</c:v>
                </c:pt>
                <c:pt idx="13">
                  <c:v>207</c:v>
                </c:pt>
                <c:pt idx="14">
                  <c:v>240</c:v>
                </c:pt>
                <c:pt idx="15">
                  <c:v>193</c:v>
                </c:pt>
                <c:pt idx="16">
                  <c:v>224</c:v>
                </c:pt>
                <c:pt idx="17">
                  <c:v>248</c:v>
                </c:pt>
                <c:pt idx="18">
                  <c:v>201</c:v>
                </c:pt>
                <c:pt idx="19">
                  <c:v>238</c:v>
                </c:pt>
                <c:pt idx="20">
                  <c:v>267</c:v>
                </c:pt>
                <c:pt idx="21">
                  <c:v>222</c:v>
                </c:pt>
                <c:pt idx="22">
                  <c:v>253</c:v>
                </c:pt>
                <c:pt idx="23">
                  <c:v>287</c:v>
                </c:pt>
                <c:pt idx="24">
                  <c:v>237</c:v>
                </c:pt>
                <c:pt idx="25">
                  <c:v>259</c:v>
                </c:pt>
                <c:pt idx="26">
                  <c:v>286</c:v>
                </c:pt>
                <c:pt idx="27">
                  <c:v>256</c:v>
                </c:pt>
                <c:pt idx="28">
                  <c:v>287</c:v>
                </c:pt>
                <c:pt idx="29">
                  <c:v>316</c:v>
                </c:pt>
                <c:pt idx="30">
                  <c:v>267</c:v>
                </c:pt>
                <c:pt idx="31">
                  <c:v>292</c:v>
                </c:pt>
                <c:pt idx="32">
                  <c:v>315</c:v>
                </c:pt>
                <c:pt idx="33">
                  <c:v>284</c:v>
                </c:pt>
                <c:pt idx="34">
                  <c:v>313</c:v>
                </c:pt>
                <c:pt idx="35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6-44A5-988A-2FC86F76A47C}"/>
            </c:ext>
          </c:extLst>
        </c:ser>
        <c:ser>
          <c:idx val="1"/>
          <c:order val="1"/>
          <c:tx>
            <c:strRef>
              <c:f>'Holt-Winters'!$J$1</c:f>
              <c:strCache>
                <c:ptCount val="1"/>
                <c:pt idx="0">
                  <c:v>Pronóstico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'Holt-Winters'!$A$2:$A$37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'Holt-Winters'!$J$2:$J$37</c:f>
              <c:numCache>
                <c:formatCode>0.0</c:formatCode>
                <c:ptCount val="36"/>
                <c:pt idx="2">
                  <c:v>218</c:v>
                </c:pt>
                <c:pt idx="3">
                  <c:v>165.92461002146854</c:v>
                </c:pt>
                <c:pt idx="4">
                  <c:v>175.74669049169037</c:v>
                </c:pt>
                <c:pt idx="5">
                  <c:v>174.97353962805252</c:v>
                </c:pt>
                <c:pt idx="6">
                  <c:v>152.45715043957674</c:v>
                </c:pt>
                <c:pt idx="7">
                  <c:v>175.19132708981783</c:v>
                </c:pt>
                <c:pt idx="8">
                  <c:v>209.70275691537407</c:v>
                </c:pt>
                <c:pt idx="9">
                  <c:v>165.0002822834586</c:v>
                </c:pt>
                <c:pt idx="10">
                  <c:v>205.63034198261244</c:v>
                </c:pt>
                <c:pt idx="11">
                  <c:v>226.80200335939583</c:v>
                </c:pt>
                <c:pt idx="12">
                  <c:v>178.40863563877045</c:v>
                </c:pt>
                <c:pt idx="13">
                  <c:v>212.61294100158361</c:v>
                </c:pt>
                <c:pt idx="14">
                  <c:v>245.15031106646668</c:v>
                </c:pt>
                <c:pt idx="15">
                  <c:v>199.30440882208802</c:v>
                </c:pt>
                <c:pt idx="16">
                  <c:v>229.88209577661553</c:v>
                </c:pt>
                <c:pt idx="17">
                  <c:v>249.32718242510401</c:v>
                </c:pt>
                <c:pt idx="18">
                  <c:v>203.66613180273822</c:v>
                </c:pt>
                <c:pt idx="19">
                  <c:v>244.80641659976447</c:v>
                </c:pt>
                <c:pt idx="20">
                  <c:v>272.95072896051721</c:v>
                </c:pt>
                <c:pt idx="21">
                  <c:v>227.98051640557804</c:v>
                </c:pt>
                <c:pt idx="22">
                  <c:v>258.33625536240254</c:v>
                </c:pt>
                <c:pt idx="23">
                  <c:v>293.82639189017488</c:v>
                </c:pt>
                <c:pt idx="24">
                  <c:v>241.9257618928998</c:v>
                </c:pt>
                <c:pt idx="25">
                  <c:v>259.42964536729744</c:v>
                </c:pt>
                <c:pt idx="26">
                  <c:v>285.61421509154763</c:v>
                </c:pt>
                <c:pt idx="27">
                  <c:v>265.31803163693235</c:v>
                </c:pt>
                <c:pt idx="28">
                  <c:v>297.52390198583333</c:v>
                </c:pt>
                <c:pt idx="29">
                  <c:v>322.85299348578781</c:v>
                </c:pt>
                <c:pt idx="30">
                  <c:v>269.72988943632367</c:v>
                </c:pt>
                <c:pt idx="31">
                  <c:v>294.03961643576707</c:v>
                </c:pt>
                <c:pt idx="32">
                  <c:v>314.97180294240246</c:v>
                </c:pt>
                <c:pt idx="33">
                  <c:v>290.84857849143987</c:v>
                </c:pt>
                <c:pt idx="34">
                  <c:v>321.58508908638908</c:v>
                </c:pt>
                <c:pt idx="35">
                  <c:v>343.25983881663421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6-44A5-988A-2FC86F76A47C}"/>
            </c:ext>
          </c:extLst>
        </c:ser>
        <c:ser>
          <c:idx val="2"/>
          <c:order val="2"/>
          <c:tx>
            <c:v>Fuera de la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'Holt-Winters'!$A$38:$A$40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39</c:v>
                </c:pt>
              </c:numCache>
            </c:numRef>
          </c:xVal>
          <c:yVal>
            <c:numRef>
              <c:f>'Holt-Winters'!$J$38:$J$40</c:f>
              <c:numCache>
                <c:formatCode>0.0</c:formatCode>
                <c:ptCount val="3"/>
                <c:pt idx="0">
                  <c:v>299.89308501113658</c:v>
                </c:pt>
                <c:pt idx="1">
                  <c:v>325.05150048183901</c:v>
                </c:pt>
                <c:pt idx="2">
                  <c:v>353.03421618796625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4-456B-BDAB-04522BBA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70943"/>
        <c:axId val="1650175263"/>
      </c:scatterChart>
      <c:valAx>
        <c:axId val="16501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5263"/>
        <c:crosses val="autoZero"/>
        <c:crossBetween val="midCat"/>
      </c:valAx>
      <c:valAx>
        <c:axId val="1650175263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1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799224</xdr:colOff>
      <xdr:row>6</xdr:row>
      <xdr:rowOff>44010</xdr:rowOff>
    </xdr:from>
    <xdr:to>
      <xdr:col>15</xdr:col>
      <xdr:colOff>253999</xdr:colOff>
      <xdr:row>20</xdr:row>
      <xdr:rowOff>120210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A9F04-447C-4F53-AD0B-183BAB0A0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485775</xdr:colOff>
      <xdr:row>2</xdr:row>
      <xdr:rowOff>171053</xdr:rowOff>
    </xdr:from>
    <xdr:to>
      <xdr:col>11</xdr:col>
      <xdr:colOff>686216</xdr:colOff>
      <xdr:row>6</xdr:row>
      <xdr:rowOff>28678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CB606D-EA00-A446-B296-56EED8B1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742553"/>
          <a:ext cx="2486441" cy="619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</xdr:row>
      <xdr:rowOff>0</xdr:rowOff>
    </xdr:from>
    <xdr:to>
      <xdr:col>14</xdr:col>
      <xdr:colOff>28789</xdr:colOff>
      <xdr:row>6</xdr:row>
      <xdr:rowOff>9606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AC1027-FB12-FABD-B7F7-233C360DD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5" y="762000"/>
          <a:ext cx="1533739" cy="581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10</xdr:col>
      <xdr:colOff>133688</xdr:colOff>
      <xdr:row>41</xdr:row>
      <xdr:rowOff>123895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398A20-061D-5C54-9018-C9A327FC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43475" y="7620000"/>
          <a:ext cx="2419688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248307</xdr:colOff>
      <xdr:row>8</xdr:row>
      <xdr:rowOff>145939</xdr:rowOff>
    </xdr:from>
    <xdr:to>
      <xdr:col>17</xdr:col>
      <xdr:colOff>504496</xdr:colOff>
      <xdr:row>28</xdr:row>
      <xdr:rowOff>187324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96947-0CC0-4D5B-8997-CD0DF279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752475</xdr:colOff>
      <xdr:row>3</xdr:row>
      <xdr:rowOff>127699</xdr:rowOff>
    </xdr:from>
    <xdr:to>
      <xdr:col>13</xdr:col>
      <xdr:colOff>390996</xdr:colOff>
      <xdr:row>6</xdr:row>
      <xdr:rowOff>19130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074213-BB90-99BB-7DA7-4C4941535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889699"/>
          <a:ext cx="2686521" cy="462931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3</xdr:row>
      <xdr:rowOff>122368</xdr:rowOff>
    </xdr:from>
    <xdr:to>
      <xdr:col>16</xdr:col>
      <xdr:colOff>630828</xdr:colOff>
      <xdr:row>6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B6B4F9-5847-CD40-D7B9-C57D91D2C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34575" y="884368"/>
          <a:ext cx="2497728" cy="477707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6</xdr:row>
      <xdr:rowOff>41274</xdr:rowOff>
    </xdr:from>
    <xdr:to>
      <xdr:col>15</xdr:col>
      <xdr:colOff>0</xdr:colOff>
      <xdr:row>8</xdr:row>
      <xdr:rowOff>123903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B3BD72F-8923-A64A-37D2-17BA55A71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53525" y="1374774"/>
          <a:ext cx="1885950" cy="463629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38</xdr:row>
      <xdr:rowOff>161925</xdr:rowOff>
    </xdr:from>
    <xdr:to>
      <xdr:col>12</xdr:col>
      <xdr:colOff>381000</xdr:colOff>
      <xdr:row>41</xdr:row>
      <xdr:rowOff>54054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9454670-546F-4416-BE26-544752059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48525" y="7591425"/>
          <a:ext cx="1885950" cy="4636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210207</xdr:colOff>
      <xdr:row>12</xdr:row>
      <xdr:rowOff>85175</xdr:rowOff>
    </xdr:from>
    <xdr:to>
      <xdr:col>18</xdr:col>
      <xdr:colOff>466396</xdr:colOff>
      <xdr:row>31</xdr:row>
      <xdr:rowOff>104112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A5596-71C6-4E58-9EAF-6FF74854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400051</xdr:colOff>
      <xdr:row>5</xdr:row>
      <xdr:rowOff>47626</xdr:rowOff>
    </xdr:from>
    <xdr:to>
      <xdr:col>16</xdr:col>
      <xdr:colOff>514351</xdr:colOff>
      <xdr:row>8</xdr:row>
      <xdr:rowOff>66054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9F474-9F57-02F0-85F9-73AD5F24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6" y="1190626"/>
          <a:ext cx="3924300" cy="589928"/>
        </a:xfrm>
        <a:prstGeom prst="rect">
          <a:avLst/>
        </a:prstGeom>
      </xdr:spPr>
    </xdr:pic>
    <xdr:clientData/>
  </xdr:twoCellAnchor>
  <xdr:twoCellAnchor editAs="oneCell">
    <xdr:from>
      <xdr:col>16</xdr:col>
      <xdr:colOff>641744</xdr:colOff>
      <xdr:row>5</xdr:row>
      <xdr:rowOff>38100</xdr:rowOff>
    </xdr:from>
    <xdr:to>
      <xdr:col>21</xdr:col>
      <xdr:colOff>171947</xdr:colOff>
      <xdr:row>8</xdr:row>
      <xdr:rowOff>38185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564B76-C966-B791-7ABE-782277D90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43219" y="1181100"/>
          <a:ext cx="3340203" cy="57158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8</xdr:row>
      <xdr:rowOff>125486</xdr:rowOff>
    </xdr:from>
    <xdr:to>
      <xdr:col>16</xdr:col>
      <xdr:colOff>419702</xdr:colOff>
      <xdr:row>11</xdr:row>
      <xdr:rowOff>104861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0FEAC3-7B0E-7861-24DD-C27393097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1839986"/>
          <a:ext cx="3839177" cy="550875"/>
        </a:xfrm>
        <a:prstGeom prst="rect">
          <a:avLst/>
        </a:prstGeom>
      </xdr:spPr>
    </xdr:pic>
    <xdr:clientData/>
  </xdr:twoCellAnchor>
  <xdr:twoCellAnchor editAs="oneCell">
    <xdr:from>
      <xdr:col>16</xdr:col>
      <xdr:colOff>628649</xdr:colOff>
      <xdr:row>9</xdr:row>
      <xdr:rowOff>4086</xdr:rowOff>
    </xdr:from>
    <xdr:to>
      <xdr:col>21</xdr:col>
      <xdr:colOff>29042</xdr:colOff>
      <xdr:row>11</xdr:row>
      <xdr:rowOff>142951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E2A323-9EC8-5F75-39C1-29E9F37CB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30124" y="1909086"/>
          <a:ext cx="3210393" cy="51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BCB2-0D0A-4803-ADEB-C6B07836D7A4}">
  <dimension ref="A1:M43"/>
  <sheetViews>
    <sheetView tabSelected="1" zoomScale="130" zoomScaleNormal="130" workbookViewId="0">
      <selection activeCell="K2" sqref="K2"/>
    </sheetView>
  </sheetViews>
  <sheetFormatPr baseColWidth="10" defaultColWidth="11.42578125" defaultRowHeight="15" x14ac:dyDescent="0.25"/>
  <cols>
    <col min="1" max="1" width="5.5703125" style="7" customWidth="1"/>
    <col min="2" max="5" width="11.42578125" style="7"/>
    <col min="6" max="6" width="11.42578125" style="10"/>
    <col min="7" max="7" width="11.42578125" style="7"/>
    <col min="8" max="8" width="11.42578125" style="1"/>
    <col min="9" max="16384" width="11.42578125" style="7"/>
  </cols>
  <sheetData>
    <row r="1" spans="1:13" ht="30" x14ac:dyDescent="0.25">
      <c r="A1" s="4" t="s">
        <v>0</v>
      </c>
      <c r="B1" s="4" t="s">
        <v>3</v>
      </c>
      <c r="C1" s="4" t="s">
        <v>1</v>
      </c>
      <c r="D1" s="4" t="s">
        <v>4</v>
      </c>
      <c r="E1" s="4" t="s">
        <v>2</v>
      </c>
      <c r="F1" s="9" t="s">
        <v>5</v>
      </c>
      <c r="G1" s="4" t="s">
        <v>6</v>
      </c>
      <c r="H1" s="4" t="s">
        <v>8</v>
      </c>
      <c r="J1" s="2" t="s">
        <v>7</v>
      </c>
      <c r="K1" s="5">
        <v>0.23785634612618184</v>
      </c>
      <c r="M1" s="7" t="s">
        <v>13</v>
      </c>
    </row>
    <row r="2" spans="1:13" x14ac:dyDescent="0.25">
      <c r="A2" s="7">
        <v>1</v>
      </c>
      <c r="B2" s="1">
        <v>100</v>
      </c>
      <c r="C2" s="1">
        <v>0</v>
      </c>
      <c r="D2" s="1">
        <v>0</v>
      </c>
      <c r="E2" s="3">
        <v>0.33708977290655301</v>
      </c>
      <c r="F2" s="11">
        <f>+B2+D2+E2</f>
        <v>100.33708977290655</v>
      </c>
      <c r="G2" s="6">
        <f>+F2</f>
        <v>100.33708977290655</v>
      </c>
      <c r="H2" s="5">
        <f>+(F2-G2)^2</f>
        <v>0</v>
      </c>
      <c r="J2" s="2" t="s">
        <v>9</v>
      </c>
      <c r="K2" s="8">
        <f>SUM(H2:H37)</f>
        <v>7.6564575860766215</v>
      </c>
      <c r="M2" s="7" t="s">
        <v>14</v>
      </c>
    </row>
    <row r="3" spans="1:13" x14ac:dyDescent="0.25">
      <c r="A3" s="7">
        <v>2</v>
      </c>
      <c r="B3" s="1">
        <f t="shared" ref="B3:B37" si="0">+B2+C3</f>
        <v>100</v>
      </c>
      <c r="C3" s="1">
        <v>0</v>
      </c>
      <c r="D3" s="1">
        <v>0</v>
      </c>
      <c r="E3" s="3">
        <v>1.0547199456009513</v>
      </c>
      <c r="F3" s="11">
        <f t="shared" ref="F3:F37" si="1">+B3+D3+E3</f>
        <v>101.05471994560095</v>
      </c>
      <c r="G3" s="6">
        <f t="shared" ref="G3:G37" si="2">+alfa*F2+(1-alfa)*G2</f>
        <v>100.33708977290655</v>
      </c>
      <c r="H3" s="5">
        <f t="shared" ref="H3:H37" si="3">+(F3-G3)^2</f>
        <v>0.51499306476139295</v>
      </c>
    </row>
    <row r="4" spans="1:13" x14ac:dyDescent="0.25">
      <c r="A4" s="7">
        <v>3</v>
      </c>
      <c r="B4" s="1">
        <f t="shared" si="0"/>
        <v>100</v>
      </c>
      <c r="C4" s="1">
        <v>0</v>
      </c>
      <c r="D4" s="1">
        <v>0</v>
      </c>
      <c r="E4" s="3">
        <v>0.5708574030910909</v>
      </c>
      <c r="F4" s="11">
        <f t="shared" si="1"/>
        <v>100.5708574030911</v>
      </c>
      <c r="G4" s="6">
        <f t="shared" si="2"/>
        <v>100.50778266365354</v>
      </c>
      <c r="H4" s="5">
        <f t="shared" si="3"/>
        <v>3.9784227551152365E-3</v>
      </c>
    </row>
    <row r="5" spans="1:13" x14ac:dyDescent="0.25">
      <c r="A5" s="7">
        <v>4</v>
      </c>
      <c r="B5" s="1">
        <f t="shared" si="0"/>
        <v>100</v>
      </c>
      <c r="C5" s="1">
        <v>0</v>
      </c>
      <c r="D5" s="1">
        <v>0</v>
      </c>
      <c r="E5" s="3">
        <v>0.28222856817784037</v>
      </c>
      <c r="F5" s="11">
        <f t="shared" si="1"/>
        <v>100.28222856817784</v>
      </c>
      <c r="G5" s="6">
        <f t="shared" si="2"/>
        <v>100.52278539070903</v>
      </c>
      <c r="H5" s="5">
        <f t="shared" si="3"/>
        <v>5.7867584866302245E-2</v>
      </c>
    </row>
    <row r="6" spans="1:13" x14ac:dyDescent="0.25">
      <c r="A6" s="7">
        <v>5</v>
      </c>
      <c r="B6" s="1">
        <f t="shared" si="0"/>
        <v>100</v>
      </c>
      <c r="C6" s="1">
        <v>0</v>
      </c>
      <c r="D6" s="1">
        <v>0</v>
      </c>
      <c r="E6" s="3">
        <v>1.1527282953576183</v>
      </c>
      <c r="F6" s="11">
        <f t="shared" si="1"/>
        <v>101.15272829535762</v>
      </c>
      <c r="G6" s="6">
        <f t="shared" si="2"/>
        <v>100.46556742386605</v>
      </c>
      <c r="H6" s="5">
        <f t="shared" si="3"/>
        <v>0.47219006330905522</v>
      </c>
    </row>
    <row r="7" spans="1:13" x14ac:dyDescent="0.25">
      <c r="A7" s="7">
        <v>6</v>
      </c>
      <c r="B7" s="1">
        <f t="shared" si="0"/>
        <v>100</v>
      </c>
      <c r="C7" s="1">
        <v>0</v>
      </c>
      <c r="D7" s="1">
        <v>0</v>
      </c>
      <c r="E7" s="3">
        <v>1.0613021464728327</v>
      </c>
      <c r="F7" s="11">
        <f t="shared" si="1"/>
        <v>101.06130214647283</v>
      </c>
      <c r="G7" s="6">
        <f t="shared" si="2"/>
        <v>100.62901299795992</v>
      </c>
      <c r="H7" s="5">
        <f t="shared" si="3"/>
        <v>0.18687390792201475</v>
      </c>
    </row>
    <row r="8" spans="1:13" x14ac:dyDescent="0.25">
      <c r="A8" s="7">
        <v>7</v>
      </c>
      <c r="B8" s="1">
        <f t="shared" si="0"/>
        <v>100</v>
      </c>
      <c r="C8" s="1">
        <v>0</v>
      </c>
      <c r="D8" s="1">
        <v>0</v>
      </c>
      <c r="E8" s="3">
        <v>0.35390213767854684</v>
      </c>
      <c r="F8" s="11">
        <f t="shared" si="1"/>
        <v>100.35390213767855</v>
      </c>
      <c r="G8" s="6">
        <f t="shared" si="2"/>
        <v>100.7318357152952</v>
      </c>
      <c r="H8" s="5">
        <f t="shared" si="3"/>
        <v>0.14283378909012723</v>
      </c>
    </row>
    <row r="9" spans="1:13" x14ac:dyDescent="0.25">
      <c r="A9" s="7">
        <v>8</v>
      </c>
      <c r="B9" s="1">
        <f t="shared" si="0"/>
        <v>100</v>
      </c>
      <c r="C9" s="1">
        <v>0</v>
      </c>
      <c r="D9" s="1">
        <v>0</v>
      </c>
      <c r="E9" s="3">
        <v>1.2097368897713197</v>
      </c>
      <c r="F9" s="11">
        <f t="shared" si="1"/>
        <v>101.20973688977132</v>
      </c>
      <c r="G9" s="6">
        <f t="shared" si="2"/>
        <v>100.64194181544491</v>
      </c>
      <c r="H9" s="5">
        <f t="shared" si="3"/>
        <v>0.3223912464293357</v>
      </c>
    </row>
    <row r="10" spans="1:13" x14ac:dyDescent="0.25">
      <c r="A10" s="7">
        <v>9</v>
      </c>
      <c r="B10" s="1">
        <f t="shared" si="0"/>
        <v>100</v>
      </c>
      <c r="C10" s="1">
        <v>0</v>
      </c>
      <c r="D10" s="1">
        <v>0</v>
      </c>
      <c r="E10" s="3">
        <v>0.88420009121634802</v>
      </c>
      <c r="F10" s="11">
        <f t="shared" si="1"/>
        <v>100.88420009121634</v>
      </c>
      <c r="G10" s="6">
        <f t="shared" si="2"/>
        <v>100.77699547717265</v>
      </c>
      <c r="H10" s="5">
        <f t="shared" si="3"/>
        <v>1.1492829272257673E-2</v>
      </c>
    </row>
    <row r="11" spans="1:13" x14ac:dyDescent="0.25">
      <c r="A11" s="7">
        <v>10</v>
      </c>
      <c r="B11" s="1">
        <f t="shared" si="0"/>
        <v>100</v>
      </c>
      <c r="C11" s="1">
        <v>0</v>
      </c>
      <c r="D11" s="1">
        <v>0</v>
      </c>
      <c r="E11" s="3">
        <v>1.1283054461282855</v>
      </c>
      <c r="F11" s="11">
        <f t="shared" si="1"/>
        <v>101.12830544612828</v>
      </c>
      <c r="G11" s="6">
        <f t="shared" si="2"/>
        <v>100.80249477495695</v>
      </c>
      <c r="H11" s="5">
        <f t="shared" si="3"/>
        <v>0.10615259344910949</v>
      </c>
    </row>
    <row r="12" spans="1:13" x14ac:dyDescent="0.25">
      <c r="A12" s="7">
        <v>11</v>
      </c>
      <c r="B12" s="1">
        <f t="shared" si="0"/>
        <v>100</v>
      </c>
      <c r="C12" s="1">
        <v>0</v>
      </c>
      <c r="D12" s="1">
        <v>0</v>
      </c>
      <c r="E12" s="3">
        <v>1.2639125968778879</v>
      </c>
      <c r="F12" s="11">
        <f t="shared" si="1"/>
        <v>101.26391259687789</v>
      </c>
      <c r="G12" s="6">
        <f t="shared" si="2"/>
        <v>100.8799909107307</v>
      </c>
      <c r="H12" s="5">
        <f t="shared" si="3"/>
        <v>0.14739586109410122</v>
      </c>
    </row>
    <row r="13" spans="1:13" x14ac:dyDescent="0.25">
      <c r="A13" s="7">
        <v>12</v>
      </c>
      <c r="B13" s="1">
        <f t="shared" si="0"/>
        <v>100</v>
      </c>
      <c r="C13" s="1">
        <v>0</v>
      </c>
      <c r="D13" s="1">
        <v>0</v>
      </c>
      <c r="E13" s="3">
        <v>0.90505132818820755</v>
      </c>
      <c r="F13" s="11">
        <f t="shared" si="1"/>
        <v>100.90505132818821</v>
      </c>
      <c r="G13" s="6">
        <f t="shared" si="2"/>
        <v>100.97130912019627</v>
      </c>
      <c r="H13" s="5">
        <f t="shared" si="3"/>
        <v>4.3900950017832559E-3</v>
      </c>
    </row>
    <row r="14" spans="1:13" x14ac:dyDescent="0.25">
      <c r="A14" s="7">
        <v>13</v>
      </c>
      <c r="B14" s="1">
        <f t="shared" si="0"/>
        <v>100</v>
      </c>
      <c r="C14" s="1">
        <v>0</v>
      </c>
      <c r="D14" s="1">
        <v>0</v>
      </c>
      <c r="E14" s="3">
        <v>1.8155945345709621</v>
      </c>
      <c r="F14" s="11">
        <f t="shared" si="1"/>
        <v>101.81559453457096</v>
      </c>
      <c r="G14" s="6">
        <f t="shared" si="2"/>
        <v>100.95554928388685</v>
      </c>
      <c r="H14" s="5">
        <f t="shared" si="3"/>
        <v>0.73967783322429259</v>
      </c>
    </row>
    <row r="15" spans="1:13" x14ac:dyDescent="0.25">
      <c r="A15" s="7">
        <v>14</v>
      </c>
      <c r="B15" s="1">
        <f t="shared" si="0"/>
        <v>100</v>
      </c>
      <c r="C15" s="1">
        <v>0</v>
      </c>
      <c r="D15" s="1">
        <v>0</v>
      </c>
      <c r="E15" s="3">
        <v>0.80819882727096282</v>
      </c>
      <c r="F15" s="11">
        <f t="shared" si="1"/>
        <v>100.80819882727096</v>
      </c>
      <c r="G15" s="6">
        <f t="shared" si="2"/>
        <v>101.16011650471776</v>
      </c>
      <c r="H15" s="5">
        <f t="shared" si="3"/>
        <v>0.12384605169955451</v>
      </c>
    </row>
    <row r="16" spans="1:13" x14ac:dyDescent="0.25">
      <c r="A16" s="7">
        <v>15</v>
      </c>
      <c r="B16" s="1">
        <f t="shared" si="0"/>
        <v>100</v>
      </c>
      <c r="C16" s="1">
        <v>0</v>
      </c>
      <c r="D16" s="1">
        <v>0</v>
      </c>
      <c r="E16" s="3">
        <v>1.4406641234254727</v>
      </c>
      <c r="F16" s="11">
        <f t="shared" si="1"/>
        <v>101.44066412342548</v>
      </c>
      <c r="G16" s="6">
        <f t="shared" si="2"/>
        <v>101.07641065182307</v>
      </c>
      <c r="H16" s="5">
        <f t="shared" si="3"/>
        <v>0.13268059157440784</v>
      </c>
    </row>
    <row r="17" spans="1:8" x14ac:dyDescent="0.25">
      <c r="A17" s="7">
        <v>16</v>
      </c>
      <c r="B17" s="1">
        <f t="shared" si="0"/>
        <v>100</v>
      </c>
      <c r="C17" s="1">
        <v>0</v>
      </c>
      <c r="D17" s="1">
        <v>0</v>
      </c>
      <c r="E17" s="3">
        <v>1.5892167413696798</v>
      </c>
      <c r="F17" s="11">
        <f t="shared" si="1"/>
        <v>101.58921674136968</v>
      </c>
      <c r="G17" s="6">
        <f t="shared" si="2"/>
        <v>101.16305065164219</v>
      </c>
      <c r="H17" s="5">
        <f t="shared" si="3"/>
        <v>0.1816175360336173</v>
      </c>
    </row>
    <row r="18" spans="1:8" x14ac:dyDescent="0.25">
      <c r="A18" s="7">
        <v>17</v>
      </c>
      <c r="B18" s="1">
        <f t="shared" si="0"/>
        <v>100</v>
      </c>
      <c r="C18" s="1">
        <v>0</v>
      </c>
      <c r="D18" s="1">
        <v>0</v>
      </c>
      <c r="E18" s="3">
        <v>0.86303490737176081</v>
      </c>
      <c r="F18" s="11">
        <f t="shared" si="1"/>
        <v>100.86303490737176</v>
      </c>
      <c r="G18" s="6">
        <f t="shared" si="2"/>
        <v>101.26441696058765</v>
      </c>
      <c r="H18" s="5">
        <f t="shared" si="3"/>
        <v>0.16110755264380947</v>
      </c>
    </row>
    <row r="19" spans="1:8" x14ac:dyDescent="0.25">
      <c r="A19" s="7">
        <v>18</v>
      </c>
      <c r="B19" s="1">
        <f t="shared" si="0"/>
        <v>100</v>
      </c>
      <c r="C19" s="1">
        <v>0</v>
      </c>
      <c r="D19" s="1">
        <v>0</v>
      </c>
      <c r="E19" s="3">
        <v>0.96836079028411137</v>
      </c>
      <c r="F19" s="11">
        <f t="shared" si="1"/>
        <v>100.96836079028411</v>
      </c>
      <c r="G19" s="6">
        <f t="shared" si="2"/>
        <v>101.16894569200909</v>
      </c>
      <c r="H19" s="5">
        <f t="shared" si="3"/>
        <v>4.0234302800019932E-2</v>
      </c>
    </row>
    <row r="20" spans="1:8" x14ac:dyDescent="0.25">
      <c r="A20" s="7">
        <v>19</v>
      </c>
      <c r="B20" s="1">
        <f t="shared" si="0"/>
        <v>100</v>
      </c>
      <c r="C20" s="1">
        <v>0</v>
      </c>
      <c r="D20" s="1">
        <v>0</v>
      </c>
      <c r="E20" s="3">
        <v>1.3006461775061955</v>
      </c>
      <c r="F20" s="11">
        <f t="shared" si="1"/>
        <v>101.3006461775062</v>
      </c>
      <c r="G20" s="6">
        <f t="shared" si="2"/>
        <v>101.12123530019672</v>
      </c>
      <c r="H20" s="5">
        <f t="shared" si="3"/>
        <v>3.2188262896956976E-2</v>
      </c>
    </row>
    <row r="21" spans="1:8" x14ac:dyDescent="0.25">
      <c r="A21" s="7">
        <v>20</v>
      </c>
      <c r="B21" s="1">
        <f t="shared" si="0"/>
        <v>100</v>
      </c>
      <c r="C21" s="1">
        <v>0</v>
      </c>
      <c r="D21" s="1">
        <v>0</v>
      </c>
      <c r="E21" s="3">
        <v>0.83868602656746727</v>
      </c>
      <c r="F21" s="11">
        <f t="shared" si="1"/>
        <v>100.83868602656747</v>
      </c>
      <c r="G21" s="6">
        <f t="shared" si="2"/>
        <v>101.16390931592883</v>
      </c>
      <c r="H21" s="5">
        <f t="shared" si="3"/>
        <v>0.10577018794302349</v>
      </c>
    </row>
    <row r="22" spans="1:8" x14ac:dyDescent="0.25">
      <c r="A22" s="7">
        <v>21</v>
      </c>
      <c r="B22" s="1">
        <f t="shared" si="0"/>
        <v>100</v>
      </c>
      <c r="C22" s="1">
        <v>0</v>
      </c>
      <c r="D22" s="1">
        <v>0</v>
      </c>
      <c r="E22" s="3">
        <v>0.62665644600508652</v>
      </c>
      <c r="F22" s="11">
        <f t="shared" si="1"/>
        <v>100.62665644600509</v>
      </c>
      <c r="G22" s="6">
        <f t="shared" si="2"/>
        <v>101.08655289264621</v>
      </c>
      <c r="H22" s="5">
        <f t="shared" si="3"/>
        <v>0.21150474163313276</v>
      </c>
    </row>
    <row r="23" spans="1:8" x14ac:dyDescent="0.25">
      <c r="A23" s="7">
        <v>22</v>
      </c>
      <c r="B23" s="1">
        <f t="shared" si="0"/>
        <v>100</v>
      </c>
      <c r="C23" s="1">
        <v>0</v>
      </c>
      <c r="D23" s="1">
        <v>0</v>
      </c>
      <c r="E23" s="3">
        <v>0.60804985124694522</v>
      </c>
      <c r="F23" s="11">
        <f t="shared" si="1"/>
        <v>100.60804985124695</v>
      </c>
      <c r="G23" s="6">
        <f t="shared" si="2"/>
        <v>100.97716360425173</v>
      </c>
      <c r="H23" s="5">
        <f t="shared" si="3"/>
        <v>0.13624496265727562</v>
      </c>
    </row>
    <row r="24" spans="1:8" x14ac:dyDescent="0.25">
      <c r="A24" s="7">
        <v>23</v>
      </c>
      <c r="B24" s="1">
        <f t="shared" si="0"/>
        <v>100</v>
      </c>
      <c r="C24" s="1">
        <v>0</v>
      </c>
      <c r="D24" s="1">
        <v>0</v>
      </c>
      <c r="E24" s="3">
        <v>0.71011339304057985</v>
      </c>
      <c r="F24" s="11">
        <f t="shared" si="1"/>
        <v>100.71011339304059</v>
      </c>
      <c r="G24" s="6">
        <f t="shared" si="2"/>
        <v>100.8893675556571</v>
      </c>
      <c r="H24" s="5">
        <f t="shared" si="3"/>
        <v>3.2132054815348379E-2</v>
      </c>
    </row>
    <row r="25" spans="1:8" x14ac:dyDescent="0.25">
      <c r="A25" s="7">
        <v>24</v>
      </c>
      <c r="B25" s="1">
        <f t="shared" si="0"/>
        <v>100</v>
      </c>
      <c r="C25" s="1">
        <v>0</v>
      </c>
      <c r="D25" s="1">
        <v>0</v>
      </c>
      <c r="E25" s="3">
        <v>5.413190272901669E-2</v>
      </c>
      <c r="F25" s="11">
        <f t="shared" si="1"/>
        <v>100.05413190272901</v>
      </c>
      <c r="G25" s="6">
        <f t="shared" si="2"/>
        <v>100.84673081550923</v>
      </c>
      <c r="H25" s="5">
        <f t="shared" si="3"/>
        <v>0.62821303654038851</v>
      </c>
    </row>
    <row r="26" spans="1:8" x14ac:dyDescent="0.25">
      <c r="A26" s="7">
        <v>25</v>
      </c>
      <c r="B26" s="1">
        <f t="shared" si="0"/>
        <v>100</v>
      </c>
      <c r="C26" s="1">
        <v>0</v>
      </c>
      <c r="D26" s="1">
        <v>0</v>
      </c>
      <c r="E26" s="3">
        <v>1.5112858013138641</v>
      </c>
      <c r="F26" s="11">
        <f t="shared" si="1"/>
        <v>101.51128580131386</v>
      </c>
      <c r="G26" s="6">
        <f t="shared" si="2"/>
        <v>100.65820613417175</v>
      </c>
      <c r="H26" s="5">
        <f t="shared" si="3"/>
        <v>0.72774491849129574</v>
      </c>
    </row>
    <row r="27" spans="1:8" x14ac:dyDescent="0.25">
      <c r="A27" s="7">
        <v>26</v>
      </c>
      <c r="B27" s="1">
        <f t="shared" si="0"/>
        <v>100</v>
      </c>
      <c r="C27" s="1">
        <v>0</v>
      </c>
      <c r="D27" s="1">
        <v>0</v>
      </c>
      <c r="E27" s="3">
        <v>1.6768754791259766</v>
      </c>
      <c r="F27" s="11">
        <f t="shared" si="1"/>
        <v>101.67687547912598</v>
      </c>
      <c r="G27" s="6">
        <f t="shared" si="2"/>
        <v>100.86111654675271</v>
      </c>
      <c r="H27" s="5">
        <f t="shared" si="3"/>
        <v>0.66546263574677855</v>
      </c>
    </row>
    <row r="28" spans="1:8" x14ac:dyDescent="0.25">
      <c r="A28" s="7">
        <v>27</v>
      </c>
      <c r="B28" s="1">
        <f t="shared" si="0"/>
        <v>100</v>
      </c>
      <c r="C28" s="1">
        <v>0</v>
      </c>
      <c r="D28" s="1">
        <v>0</v>
      </c>
      <c r="E28" s="3">
        <v>0.61752446034840114</v>
      </c>
      <c r="F28" s="11">
        <f t="shared" si="1"/>
        <v>100.61752446034841</v>
      </c>
      <c r="G28" s="6">
        <f t="shared" si="2"/>
        <v>101.05514998572681</v>
      </c>
      <c r="H28" s="5">
        <f t="shared" si="3"/>
        <v>0.19151610046272766</v>
      </c>
    </row>
    <row r="29" spans="1:8" x14ac:dyDescent="0.25">
      <c r="A29" s="7">
        <v>28</v>
      </c>
      <c r="B29" s="1">
        <f t="shared" si="0"/>
        <v>100</v>
      </c>
      <c r="C29" s="1">
        <v>0</v>
      </c>
      <c r="D29" s="1">
        <v>0</v>
      </c>
      <c r="E29" s="3">
        <v>1.5017994204149669</v>
      </c>
      <c r="F29" s="11">
        <f t="shared" si="1"/>
        <v>101.50179942041497</v>
      </c>
      <c r="G29" s="6">
        <f t="shared" si="2"/>
        <v>100.95105797728877</v>
      </c>
      <c r="H29" s="5">
        <f t="shared" si="3"/>
        <v>0.30331613717672851</v>
      </c>
    </row>
    <row r="30" spans="1:8" x14ac:dyDescent="0.25">
      <c r="A30" s="7">
        <v>29</v>
      </c>
      <c r="B30" s="1">
        <f t="shared" si="0"/>
        <v>100</v>
      </c>
      <c r="C30" s="1">
        <v>0</v>
      </c>
      <c r="D30" s="1">
        <v>0</v>
      </c>
      <c r="E30" s="3">
        <v>0.82167135923640933</v>
      </c>
      <c r="F30" s="11">
        <f t="shared" si="1"/>
        <v>100.8216713592364</v>
      </c>
      <c r="G30" s="6">
        <f t="shared" si="2"/>
        <v>101.08205532461103</v>
      </c>
      <c r="H30" s="5">
        <f t="shared" si="3"/>
        <v>6.7799809424216081E-2</v>
      </c>
    </row>
    <row r="31" spans="1:8" x14ac:dyDescent="0.25">
      <c r="A31" s="7">
        <v>30</v>
      </c>
      <c r="B31" s="1">
        <f t="shared" si="0"/>
        <v>100</v>
      </c>
      <c r="C31" s="1">
        <v>0</v>
      </c>
      <c r="D31" s="1">
        <v>0</v>
      </c>
      <c r="E31" s="3">
        <v>0.43019677030544434</v>
      </c>
      <c r="F31" s="11">
        <f t="shared" si="1"/>
        <v>100.43019677030544</v>
      </c>
      <c r="G31" s="6">
        <f t="shared" si="2"/>
        <v>101.02012134601719</v>
      </c>
      <c r="H31" s="5">
        <f t="shared" si="3"/>
        <v>0.34801100502868637</v>
      </c>
    </row>
    <row r="32" spans="1:8" x14ac:dyDescent="0.25">
      <c r="A32" s="7">
        <v>31</v>
      </c>
      <c r="B32" s="1">
        <f t="shared" si="0"/>
        <v>100</v>
      </c>
      <c r="C32" s="1">
        <v>0</v>
      </c>
      <c r="D32" s="1">
        <v>0</v>
      </c>
      <c r="E32" s="3">
        <v>0.79846241463529821</v>
      </c>
      <c r="F32" s="11">
        <f t="shared" si="1"/>
        <v>100.7984624146353</v>
      </c>
      <c r="G32" s="6">
        <f t="shared" si="2"/>
        <v>100.87980404194836</v>
      </c>
      <c r="H32" s="5">
        <f t="shared" si="3"/>
        <v>6.6164603339376599E-3</v>
      </c>
    </row>
    <row r="33" spans="1:8" x14ac:dyDescent="0.25">
      <c r="A33" s="7">
        <v>32</v>
      </c>
      <c r="B33" s="1">
        <f t="shared" si="0"/>
        <v>100</v>
      </c>
      <c r="C33" s="1">
        <v>0</v>
      </c>
      <c r="D33" s="1">
        <v>0</v>
      </c>
      <c r="E33" s="3">
        <v>1.406665393344573</v>
      </c>
      <c r="F33" s="11">
        <f t="shared" si="1"/>
        <v>101.40666539334457</v>
      </c>
      <c r="G33" s="6">
        <f t="shared" si="2"/>
        <v>100.86045641968772</v>
      </c>
      <c r="H33" s="5">
        <f t="shared" si="3"/>
        <v>0.29834424290326489</v>
      </c>
    </row>
    <row r="34" spans="1:8" x14ac:dyDescent="0.25">
      <c r="A34" s="7">
        <v>33</v>
      </c>
      <c r="B34" s="1">
        <f t="shared" si="0"/>
        <v>100</v>
      </c>
      <c r="C34" s="1">
        <v>0</v>
      </c>
      <c r="D34" s="1">
        <v>0</v>
      </c>
      <c r="E34" s="3">
        <v>1.0195071996211642</v>
      </c>
      <c r="F34" s="11">
        <f t="shared" si="1"/>
        <v>101.01950719962116</v>
      </c>
      <c r="G34" s="6">
        <f t="shared" si="2"/>
        <v>100.99037569038308</v>
      </c>
      <c r="H34" s="5">
        <f t="shared" si="3"/>
        <v>8.4864483048858292E-4</v>
      </c>
    </row>
    <row r="35" spans="1:8" x14ac:dyDescent="0.25">
      <c r="A35" s="7">
        <v>34</v>
      </c>
      <c r="B35" s="1">
        <f t="shared" si="0"/>
        <v>100</v>
      </c>
      <c r="C35" s="1">
        <v>0</v>
      </c>
      <c r="D35" s="1">
        <v>0</v>
      </c>
      <c r="E35" s="3">
        <v>1.2136471568468434</v>
      </c>
      <c r="F35" s="11">
        <f t="shared" si="1"/>
        <v>101.21364715684685</v>
      </c>
      <c r="G35" s="6">
        <f t="shared" si="2"/>
        <v>100.99730480472761</v>
      </c>
      <c r="H35" s="5">
        <f t="shared" si="3"/>
        <v>4.6804013320485817E-2</v>
      </c>
    </row>
    <row r="36" spans="1:8" x14ac:dyDescent="0.25">
      <c r="A36" s="7">
        <v>35</v>
      </c>
      <c r="B36" s="1">
        <f t="shared" si="0"/>
        <v>100</v>
      </c>
      <c r="C36" s="1">
        <v>0</v>
      </c>
      <c r="D36" s="1">
        <v>0</v>
      </c>
      <c r="E36" s="3">
        <v>0.764050594562244</v>
      </c>
      <c r="F36" s="11">
        <f t="shared" si="1"/>
        <v>100.76405059456225</v>
      </c>
      <c r="G36" s="6">
        <f t="shared" si="2"/>
        <v>101.04876320611504</v>
      </c>
      <c r="H36" s="5">
        <f t="shared" si="3"/>
        <v>8.1061271177210667E-2</v>
      </c>
    </row>
    <row r="37" spans="1:8" x14ac:dyDescent="0.25">
      <c r="A37" s="7">
        <v>36</v>
      </c>
      <c r="B37" s="1">
        <f t="shared" si="0"/>
        <v>100</v>
      </c>
      <c r="C37" s="1">
        <v>0</v>
      </c>
      <c r="D37" s="1">
        <v>0</v>
      </c>
      <c r="E37" s="3">
        <v>0.33053825809364967</v>
      </c>
      <c r="F37" s="11">
        <f t="shared" si="1"/>
        <v>100.33053825809365</v>
      </c>
      <c r="G37" s="6">
        <f t="shared" si="2"/>
        <v>100.98104250463504</v>
      </c>
      <c r="H37" s="5">
        <f t="shared" si="3"/>
        <v>0.42315577476837885</v>
      </c>
    </row>
    <row r="38" spans="1:8" x14ac:dyDescent="0.25">
      <c r="A38" s="12">
        <v>37</v>
      </c>
      <c r="F38" s="14">
        <v>1</v>
      </c>
      <c r="G38" s="13">
        <f>+$G$37</f>
        <v>100.98104250463504</v>
      </c>
    </row>
    <row r="39" spans="1:8" x14ac:dyDescent="0.25">
      <c r="A39" s="12">
        <v>38</v>
      </c>
      <c r="F39" s="14">
        <v>2</v>
      </c>
      <c r="G39" s="13">
        <f t="shared" ref="G39:G43" si="4">+$G$37</f>
        <v>100.98104250463504</v>
      </c>
    </row>
    <row r="40" spans="1:8" x14ac:dyDescent="0.25">
      <c r="A40" s="12">
        <v>39</v>
      </c>
      <c r="F40" s="14">
        <v>3</v>
      </c>
      <c r="G40" s="13">
        <f t="shared" si="4"/>
        <v>100.98104250463504</v>
      </c>
    </row>
    <row r="41" spans="1:8" x14ac:dyDescent="0.25">
      <c r="A41" s="12">
        <v>40</v>
      </c>
      <c r="F41" s="14">
        <v>4</v>
      </c>
      <c r="G41" s="13">
        <f t="shared" si="4"/>
        <v>100.98104250463504</v>
      </c>
    </row>
    <row r="42" spans="1:8" x14ac:dyDescent="0.25">
      <c r="A42" s="12">
        <v>41</v>
      </c>
      <c r="F42" s="14">
        <v>5</v>
      </c>
      <c r="G42" s="13">
        <f t="shared" si="4"/>
        <v>100.98104250463504</v>
      </c>
    </row>
    <row r="43" spans="1:8" x14ac:dyDescent="0.25">
      <c r="A43" s="12">
        <v>42</v>
      </c>
      <c r="F43" s="14">
        <v>6</v>
      </c>
      <c r="G43" s="13">
        <f t="shared" si="4"/>
        <v>100.98104250463504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DC1B-EE79-4C0F-8F01-28AB98947008}">
  <dimension ref="A1:O44"/>
  <sheetViews>
    <sheetView zoomScale="130" zoomScaleNormal="130" workbookViewId="0">
      <selection activeCell="M3" sqref="M3"/>
    </sheetView>
  </sheetViews>
  <sheetFormatPr baseColWidth="10" defaultColWidth="11.42578125" defaultRowHeight="15" x14ac:dyDescent="0.25"/>
  <cols>
    <col min="1" max="1" width="5.5703125" style="7" customWidth="1"/>
    <col min="2" max="5" width="11.42578125" style="7"/>
    <col min="6" max="6" width="11.42578125" style="10"/>
    <col min="7" max="9" width="11.42578125" style="7"/>
    <col min="10" max="10" width="11.42578125" style="1"/>
    <col min="11" max="16384" width="11.42578125" style="7"/>
  </cols>
  <sheetData>
    <row r="1" spans="1:15" ht="30" x14ac:dyDescent="0.25">
      <c r="A1" s="4" t="s">
        <v>0</v>
      </c>
      <c r="B1" s="4" t="s">
        <v>3</v>
      </c>
      <c r="C1" s="4" t="s">
        <v>1</v>
      </c>
      <c r="D1" s="4" t="s">
        <v>4</v>
      </c>
      <c r="E1" s="4" t="s">
        <v>2</v>
      </c>
      <c r="F1" s="9" t="s">
        <v>5</v>
      </c>
      <c r="G1" s="4" t="s">
        <v>19</v>
      </c>
      <c r="H1" s="4" t="s">
        <v>18</v>
      </c>
      <c r="I1" s="4" t="s">
        <v>6</v>
      </c>
      <c r="J1" s="4" t="s">
        <v>8</v>
      </c>
      <c r="L1" s="2" t="s">
        <v>7</v>
      </c>
      <c r="M1" s="8">
        <v>0.59631170037021552</v>
      </c>
      <c r="O1" s="7" t="s">
        <v>15</v>
      </c>
    </row>
    <row r="2" spans="1:15" x14ac:dyDescent="0.25">
      <c r="A2" s="7">
        <v>1</v>
      </c>
      <c r="B2" s="1">
        <v>100</v>
      </c>
      <c r="C2" s="1">
        <v>0.5</v>
      </c>
      <c r="D2" s="1">
        <v>0</v>
      </c>
      <c r="E2" s="3">
        <v>0.33708977290655301</v>
      </c>
      <c r="F2" s="11">
        <f>+B2+D2+E2</f>
        <v>100.33708977290655</v>
      </c>
      <c r="G2" s="6">
        <f>+F2</f>
        <v>100.33708977290655</v>
      </c>
      <c r="H2" s="6">
        <f>+F3-F2</f>
        <v>1.217630172694399</v>
      </c>
      <c r="I2" s="6">
        <f>+G2</f>
        <v>100.33708977290655</v>
      </c>
      <c r="J2" s="5">
        <f>+(F2-I2)^2</f>
        <v>0</v>
      </c>
      <c r="L2" s="2" t="s">
        <v>10</v>
      </c>
      <c r="M2" s="8">
        <v>0.39777192306436593</v>
      </c>
      <c r="O2" s="7" t="s">
        <v>16</v>
      </c>
    </row>
    <row r="3" spans="1:15" x14ac:dyDescent="0.25">
      <c r="A3" s="7">
        <v>2</v>
      </c>
      <c r="B3" s="1">
        <f t="shared" ref="B3:B37" si="0">+B2+C3</f>
        <v>100.5</v>
      </c>
      <c r="C3" s="1">
        <v>0.5</v>
      </c>
      <c r="D3" s="1">
        <v>0</v>
      </c>
      <c r="E3" s="3">
        <v>1.0547199456009513</v>
      </c>
      <c r="F3" s="11">
        <f t="shared" ref="F3:F37" si="1">+B3+D3+E3</f>
        <v>101.55471994560095</v>
      </c>
      <c r="G3" s="6">
        <f t="shared" ref="G3:G37" si="2">+alfa*F3+(1-alfa)*(G2+H2)</f>
        <v>101.55471994560095</v>
      </c>
      <c r="H3" s="6">
        <f t="shared" ref="H3:H37" si="3">+beta*(G3-G2)+(1-beta)*H2</f>
        <v>1.217630172694399</v>
      </c>
      <c r="I3" s="6">
        <f>+G2+H2</f>
        <v>101.55471994560095</v>
      </c>
      <c r="J3" s="5">
        <f t="shared" ref="J3:J37" si="4">+(F3-I3)^2</f>
        <v>0</v>
      </c>
      <c r="L3" s="2" t="s">
        <v>9</v>
      </c>
      <c r="M3" s="8">
        <f>SUM(J2:J37)</f>
        <v>14.14881767509331</v>
      </c>
    </row>
    <row r="4" spans="1:15" x14ac:dyDescent="0.25">
      <c r="A4" s="7">
        <v>3</v>
      </c>
      <c r="B4" s="1">
        <f t="shared" si="0"/>
        <v>101</v>
      </c>
      <c r="C4" s="1">
        <v>0.5</v>
      </c>
      <c r="D4" s="1">
        <v>0</v>
      </c>
      <c r="E4" s="3">
        <v>0.5708574030910909</v>
      </c>
      <c r="F4" s="11">
        <f t="shared" si="1"/>
        <v>101.5708574030911</v>
      </c>
      <c r="G4" s="6">
        <f t="shared" si="2"/>
        <v>102.05588595430947</v>
      </c>
      <c r="H4" s="6">
        <f t="shared" si="3"/>
        <v>0.93264084437903394</v>
      </c>
      <c r="I4" s="6">
        <f t="shared" ref="I4:I37" si="5">+G3+H3</f>
        <v>102.77235011829535</v>
      </c>
      <c r="J4" s="5">
        <f t="shared" si="4"/>
        <v>1.4435847446888885</v>
      </c>
    </row>
    <row r="5" spans="1:15" x14ac:dyDescent="0.25">
      <c r="A5" s="7">
        <v>4</v>
      </c>
      <c r="B5" s="1">
        <f t="shared" si="0"/>
        <v>101.5</v>
      </c>
      <c r="C5" s="1">
        <v>0.5</v>
      </c>
      <c r="D5" s="1">
        <v>0</v>
      </c>
      <c r="E5" s="3">
        <v>0.28222856817784037</v>
      </c>
      <c r="F5" s="11">
        <f t="shared" si="1"/>
        <v>101.78222856817784</v>
      </c>
      <c r="G5" s="6">
        <f t="shared" si="2"/>
        <v>102.26919704969912</v>
      </c>
      <c r="H5" s="6">
        <f t="shared" si="3"/>
        <v>0.64651166680611583</v>
      </c>
      <c r="I5" s="6">
        <f t="shared" si="5"/>
        <v>102.98852679868851</v>
      </c>
      <c r="J5" s="5">
        <f t="shared" si="4"/>
        <v>1.4551554209331703</v>
      </c>
    </row>
    <row r="6" spans="1:15" x14ac:dyDescent="0.25">
      <c r="A6" s="7">
        <v>5</v>
      </c>
      <c r="B6" s="1">
        <f t="shared" si="0"/>
        <v>102</v>
      </c>
      <c r="C6" s="1">
        <v>0.5</v>
      </c>
      <c r="D6" s="1">
        <v>0</v>
      </c>
      <c r="E6" s="3">
        <v>1.1527282953576183</v>
      </c>
      <c r="F6" s="11">
        <f t="shared" si="1"/>
        <v>103.15272829535762</v>
      </c>
      <c r="G6" s="6">
        <f t="shared" si="2"/>
        <v>103.05704626459173</v>
      </c>
      <c r="H6" s="6">
        <f t="shared" si="3"/>
        <v>0.70273177510968576</v>
      </c>
      <c r="I6" s="6">
        <f t="shared" si="5"/>
        <v>102.91570871650524</v>
      </c>
      <c r="J6" s="5">
        <f t="shared" si="4"/>
        <v>5.6178280759361009E-2</v>
      </c>
    </row>
    <row r="7" spans="1:15" x14ac:dyDescent="0.25">
      <c r="A7" s="7">
        <v>6</v>
      </c>
      <c r="B7" s="1">
        <f t="shared" si="0"/>
        <v>102.5</v>
      </c>
      <c r="C7" s="1">
        <v>0.5</v>
      </c>
      <c r="D7" s="1">
        <v>0</v>
      </c>
      <c r="E7" s="3">
        <v>1.0613021464728327</v>
      </c>
      <c r="F7" s="11">
        <f t="shared" si="1"/>
        <v>103.56130214647283</v>
      </c>
      <c r="G7" s="6">
        <f t="shared" si="2"/>
        <v>103.64142454232778</v>
      </c>
      <c r="H7" s="6">
        <f t="shared" si="3"/>
        <v>0.65565407685798138</v>
      </c>
      <c r="I7" s="6">
        <f t="shared" si="5"/>
        <v>103.75977803970142</v>
      </c>
      <c r="J7" s="5">
        <f t="shared" si="4"/>
        <v>3.9392680192886637E-2</v>
      </c>
    </row>
    <row r="8" spans="1:15" x14ac:dyDescent="0.25">
      <c r="A8" s="7">
        <v>7</v>
      </c>
      <c r="B8" s="1">
        <f t="shared" si="0"/>
        <v>103</v>
      </c>
      <c r="C8" s="1">
        <v>0.5</v>
      </c>
      <c r="D8" s="1">
        <v>0</v>
      </c>
      <c r="E8" s="3">
        <v>0.35390213767854684</v>
      </c>
      <c r="F8" s="11">
        <f t="shared" si="1"/>
        <v>103.35390213767855</v>
      </c>
      <c r="G8" s="6">
        <f t="shared" si="2"/>
        <v>103.734651447749</v>
      </c>
      <c r="H8" s="6">
        <f t="shared" si="3"/>
        <v>0.43193633929192837</v>
      </c>
      <c r="I8" s="6">
        <f t="shared" si="5"/>
        <v>104.29707861918577</v>
      </c>
      <c r="J8" s="5">
        <f t="shared" si="4"/>
        <v>0.88958187526834454</v>
      </c>
    </row>
    <row r="9" spans="1:15" x14ac:dyDescent="0.25">
      <c r="A9" s="7">
        <v>8</v>
      </c>
      <c r="B9" s="1">
        <f t="shared" si="0"/>
        <v>103.5</v>
      </c>
      <c r="C9" s="1">
        <v>0.5</v>
      </c>
      <c r="D9" s="1">
        <v>0</v>
      </c>
      <c r="E9" s="3">
        <v>1.2097368897713197</v>
      </c>
      <c r="F9" s="11">
        <f t="shared" si="1"/>
        <v>104.70973688977132</v>
      </c>
      <c r="G9" s="6">
        <f t="shared" si="2"/>
        <v>104.49047395204465</v>
      </c>
      <c r="H9" s="6">
        <f t="shared" si="3"/>
        <v>0.56076916199940152</v>
      </c>
      <c r="I9" s="6">
        <f t="shared" si="5"/>
        <v>104.16658778704092</v>
      </c>
      <c r="J9" s="5">
        <f t="shared" si="4"/>
        <v>0.29501094779683457</v>
      </c>
    </row>
    <row r="10" spans="1:15" x14ac:dyDescent="0.25">
      <c r="A10" s="7">
        <v>9</v>
      </c>
      <c r="B10" s="1">
        <f t="shared" si="0"/>
        <v>104</v>
      </c>
      <c r="C10" s="1">
        <v>0.5</v>
      </c>
      <c r="D10" s="1">
        <v>0</v>
      </c>
      <c r="E10" s="3">
        <v>0.88420009121634802</v>
      </c>
      <c r="F10" s="11">
        <f t="shared" si="1"/>
        <v>104.88420009121634</v>
      </c>
      <c r="G10" s="6">
        <f t="shared" si="2"/>
        <v>104.95163340506667</v>
      </c>
      <c r="H10" s="6">
        <f t="shared" si="3"/>
        <v>0.52114721650358675</v>
      </c>
      <c r="I10" s="6">
        <f t="shared" si="5"/>
        <v>105.05124311404406</v>
      </c>
      <c r="J10" s="5">
        <f t="shared" si="4"/>
        <v>2.7903371475419735E-2</v>
      </c>
    </row>
    <row r="11" spans="1:15" x14ac:dyDescent="0.25">
      <c r="A11" s="7">
        <v>10</v>
      </c>
      <c r="B11" s="1">
        <f t="shared" si="0"/>
        <v>104.5</v>
      </c>
      <c r="C11" s="1">
        <v>0.5</v>
      </c>
      <c r="D11" s="1">
        <v>0</v>
      </c>
      <c r="E11" s="3">
        <v>1.1283054461282855</v>
      </c>
      <c r="F11" s="11">
        <f t="shared" si="1"/>
        <v>105.62830544612828</v>
      </c>
      <c r="G11" s="6">
        <f t="shared" si="2"/>
        <v>105.56552189415223</v>
      </c>
      <c r="H11" s="6">
        <f t="shared" si="3"/>
        <v>0.55803709084595221</v>
      </c>
      <c r="I11" s="6">
        <f t="shared" si="5"/>
        <v>105.47278062157027</v>
      </c>
      <c r="J11" s="5">
        <f t="shared" si="4"/>
        <v>2.4187971053801199E-2</v>
      </c>
    </row>
    <row r="12" spans="1:15" x14ac:dyDescent="0.25">
      <c r="A12" s="7">
        <v>11</v>
      </c>
      <c r="B12" s="1">
        <f t="shared" si="0"/>
        <v>105</v>
      </c>
      <c r="C12" s="1">
        <v>0.5</v>
      </c>
      <c r="D12" s="1">
        <v>0</v>
      </c>
      <c r="E12" s="3">
        <v>1.2639125968778879</v>
      </c>
      <c r="F12" s="11">
        <f t="shared" si="1"/>
        <v>106.26391259687789</v>
      </c>
      <c r="G12" s="6">
        <f t="shared" si="2"/>
        <v>106.20725348595127</v>
      </c>
      <c r="H12" s="6">
        <f t="shared" si="3"/>
        <v>0.59132841343997578</v>
      </c>
      <c r="I12" s="6">
        <f t="shared" si="5"/>
        <v>106.12355898499818</v>
      </c>
      <c r="J12" s="5">
        <f t="shared" si="4"/>
        <v>1.9699136367678453E-2</v>
      </c>
    </row>
    <row r="13" spans="1:15" x14ac:dyDescent="0.25">
      <c r="A13" s="7">
        <v>12</v>
      </c>
      <c r="B13" s="1">
        <f t="shared" si="0"/>
        <v>105.5</v>
      </c>
      <c r="C13" s="1">
        <v>0.5</v>
      </c>
      <c r="D13" s="1">
        <v>0</v>
      </c>
      <c r="E13" s="3">
        <v>0.90505132818820755</v>
      </c>
      <c r="F13" s="11">
        <f t="shared" si="1"/>
        <v>106.40505132818821</v>
      </c>
      <c r="G13" s="6">
        <f t="shared" si="2"/>
        <v>106.56391501532951</v>
      </c>
      <c r="H13" s="6">
        <f t="shared" si="3"/>
        <v>0.49798451568721785</v>
      </c>
      <c r="I13" s="6">
        <f t="shared" si="5"/>
        <v>106.79858189939125</v>
      </c>
      <c r="J13" s="5">
        <f t="shared" si="4"/>
        <v>0.15486631047139418</v>
      </c>
    </row>
    <row r="14" spans="1:15" x14ac:dyDescent="0.25">
      <c r="A14" s="7">
        <v>13</v>
      </c>
      <c r="B14" s="1">
        <f t="shared" si="0"/>
        <v>106</v>
      </c>
      <c r="C14" s="1">
        <v>0.5</v>
      </c>
      <c r="D14" s="1">
        <v>0</v>
      </c>
      <c r="E14" s="3">
        <v>1.8155945345709621</v>
      </c>
      <c r="F14" s="11">
        <f t="shared" si="1"/>
        <v>107.81559453457096</v>
      </c>
      <c r="G14" s="6">
        <f t="shared" si="2"/>
        <v>107.5113366801467</v>
      </c>
      <c r="H14" s="6">
        <f t="shared" si="3"/>
        <v>0.67675799479321097</v>
      </c>
      <c r="I14" s="6">
        <f t="shared" si="5"/>
        <v>107.06189953101673</v>
      </c>
      <c r="J14" s="5">
        <f t="shared" si="4"/>
        <v>0.56805615838260715</v>
      </c>
    </row>
    <row r="15" spans="1:15" x14ac:dyDescent="0.25">
      <c r="A15" s="7">
        <v>14</v>
      </c>
      <c r="B15" s="1">
        <f t="shared" si="0"/>
        <v>106.5</v>
      </c>
      <c r="C15" s="1">
        <v>0.5</v>
      </c>
      <c r="D15" s="1">
        <v>0</v>
      </c>
      <c r="E15" s="3">
        <v>0.80819882727096282</v>
      </c>
      <c r="F15" s="11">
        <f t="shared" si="1"/>
        <v>107.30819882727096</v>
      </c>
      <c r="G15" s="6">
        <f t="shared" si="2"/>
        <v>107.66340248586775</v>
      </c>
      <c r="H15" s="6">
        <f t="shared" si="3"/>
        <v>0.46805017372912605</v>
      </c>
      <c r="I15" s="6">
        <f t="shared" si="5"/>
        <v>108.1880946749399</v>
      </c>
      <c r="J15" s="5">
        <f t="shared" si="4"/>
        <v>0.77421670274505616</v>
      </c>
    </row>
    <row r="16" spans="1:15" x14ac:dyDescent="0.25">
      <c r="A16" s="7">
        <v>15</v>
      </c>
      <c r="B16" s="1">
        <f t="shared" si="0"/>
        <v>107</v>
      </c>
      <c r="C16" s="1">
        <v>0.5</v>
      </c>
      <c r="D16" s="1">
        <v>0</v>
      </c>
      <c r="E16" s="3">
        <v>1.4406641234254727</v>
      </c>
      <c r="F16" s="11">
        <f t="shared" si="1"/>
        <v>108.44066412342548</v>
      </c>
      <c r="G16" s="6">
        <f t="shared" si="2"/>
        <v>108.31583907336648</v>
      </c>
      <c r="H16" s="6">
        <f t="shared" si="3"/>
        <v>0.54139391212120203</v>
      </c>
      <c r="I16" s="6">
        <f t="shared" si="5"/>
        <v>108.13145265959687</v>
      </c>
      <c r="J16" s="5">
        <f t="shared" si="4"/>
        <v>9.5611729363027725E-2</v>
      </c>
    </row>
    <row r="17" spans="1:10" x14ac:dyDescent="0.25">
      <c r="A17" s="7">
        <v>16</v>
      </c>
      <c r="B17" s="1">
        <f t="shared" si="0"/>
        <v>107.5</v>
      </c>
      <c r="C17" s="1">
        <v>0.5</v>
      </c>
      <c r="D17" s="1">
        <v>0</v>
      </c>
      <c r="E17" s="3">
        <v>1.5892167413696798</v>
      </c>
      <c r="F17" s="11">
        <f t="shared" si="1"/>
        <v>109.08921674136968</v>
      </c>
      <c r="G17" s="6">
        <f t="shared" si="2"/>
        <v>108.99556761341594</v>
      </c>
      <c r="H17" s="6">
        <f t="shared" si="3"/>
        <v>0.59641954309862166</v>
      </c>
      <c r="I17" s="6">
        <f t="shared" si="5"/>
        <v>108.85723298548768</v>
      </c>
      <c r="J17" s="5">
        <f t="shared" si="4"/>
        <v>5.3816462993118618E-2</v>
      </c>
    </row>
    <row r="18" spans="1:10" x14ac:dyDescent="0.25">
      <c r="A18" s="7">
        <v>17</v>
      </c>
      <c r="B18" s="1">
        <f t="shared" si="0"/>
        <v>108</v>
      </c>
      <c r="C18" s="1">
        <v>0.5</v>
      </c>
      <c r="D18" s="1">
        <v>0</v>
      </c>
      <c r="E18" s="3">
        <v>0.86303490737176081</v>
      </c>
      <c r="F18" s="11">
        <f t="shared" si="1"/>
        <v>108.86303490737176</v>
      </c>
      <c r="G18" s="6">
        <f t="shared" si="2"/>
        <v>109.15730440133953</v>
      </c>
      <c r="H18" s="6">
        <f t="shared" si="3"/>
        <v>0.42351494764973119</v>
      </c>
      <c r="I18" s="6">
        <f t="shared" si="5"/>
        <v>109.59198715651456</v>
      </c>
      <c r="J18" s="5">
        <f t="shared" si="4"/>
        <v>0.53137138153035746</v>
      </c>
    </row>
    <row r="19" spans="1:10" x14ac:dyDescent="0.25">
      <c r="A19" s="7">
        <v>18</v>
      </c>
      <c r="B19" s="1">
        <f t="shared" si="0"/>
        <v>108</v>
      </c>
      <c r="C19" s="1">
        <v>0</v>
      </c>
      <c r="D19" s="1">
        <v>0</v>
      </c>
      <c r="E19" s="3">
        <v>0.96836079028411137</v>
      </c>
      <c r="F19" s="11">
        <f t="shared" si="1"/>
        <v>108.96836079028411</v>
      </c>
      <c r="G19" s="6">
        <f t="shared" si="2"/>
        <v>109.2156031444415</v>
      </c>
      <c r="H19" s="6">
        <f t="shared" si="3"/>
        <v>0.27824219563250008</v>
      </c>
      <c r="I19" s="6">
        <f t="shared" si="5"/>
        <v>109.58081934898927</v>
      </c>
      <c r="J19" s="5">
        <f t="shared" si="4"/>
        <v>0.37510548613119821</v>
      </c>
    </row>
    <row r="20" spans="1:10" x14ac:dyDescent="0.25">
      <c r="A20" s="7">
        <v>19</v>
      </c>
      <c r="B20" s="1">
        <f t="shared" si="0"/>
        <v>108</v>
      </c>
      <c r="C20" s="1">
        <v>0</v>
      </c>
      <c r="D20" s="1">
        <v>0</v>
      </c>
      <c r="E20" s="3">
        <v>1.3006461775061955</v>
      </c>
      <c r="F20" s="11">
        <f t="shared" si="1"/>
        <v>109.3006461775062</v>
      </c>
      <c r="G20" s="6">
        <f t="shared" si="2"/>
        <v>109.37863841893309</v>
      </c>
      <c r="H20" s="6">
        <f t="shared" si="3"/>
        <v>0.23241611705995596</v>
      </c>
      <c r="I20" s="6">
        <f t="shared" si="5"/>
        <v>109.493845340074</v>
      </c>
      <c r="J20" s="5">
        <f t="shared" si="4"/>
        <v>3.7325916416902305E-2</v>
      </c>
    </row>
    <row r="21" spans="1:10" x14ac:dyDescent="0.25">
      <c r="A21" s="7">
        <v>20</v>
      </c>
      <c r="B21" s="1">
        <f t="shared" si="0"/>
        <v>108</v>
      </c>
      <c r="C21" s="1">
        <v>0</v>
      </c>
      <c r="D21" s="1">
        <v>0</v>
      </c>
      <c r="E21" s="3">
        <v>0.83868602656746727</v>
      </c>
      <c r="F21" s="11">
        <f t="shared" si="1"/>
        <v>108.83868602656747</v>
      </c>
      <c r="G21" s="6">
        <f t="shared" si="2"/>
        <v>109.15048215682506</v>
      </c>
      <c r="H21" s="6">
        <f t="shared" si="3"/>
        <v>4.921335608797596E-2</v>
      </c>
      <c r="I21" s="6">
        <f t="shared" si="5"/>
        <v>109.61105453599305</v>
      </c>
      <c r="J21" s="5">
        <f t="shared" si="4"/>
        <v>0.59655311435228553</v>
      </c>
    </row>
    <row r="22" spans="1:10" x14ac:dyDescent="0.25">
      <c r="A22" s="7">
        <v>21</v>
      </c>
      <c r="B22" s="1">
        <f t="shared" si="0"/>
        <v>108</v>
      </c>
      <c r="C22" s="1">
        <v>0</v>
      </c>
      <c r="D22" s="1">
        <v>0</v>
      </c>
      <c r="E22" s="3">
        <v>0.62665644600508652</v>
      </c>
      <c r="F22" s="11">
        <f t="shared" si="1"/>
        <v>108.62665644600509</v>
      </c>
      <c r="G22" s="6">
        <f t="shared" si="2"/>
        <v>108.8579856125466</v>
      </c>
      <c r="H22" s="6">
        <f t="shared" si="3"/>
        <v>-8.670924811091571E-2</v>
      </c>
      <c r="I22" s="6">
        <f t="shared" si="5"/>
        <v>109.19969551291304</v>
      </c>
      <c r="J22" s="5">
        <f t="shared" si="4"/>
        <v>0.32837377220273695</v>
      </c>
    </row>
    <row r="23" spans="1:10" x14ac:dyDescent="0.25">
      <c r="A23" s="7">
        <v>22</v>
      </c>
      <c r="B23" s="1">
        <f t="shared" si="0"/>
        <v>108</v>
      </c>
      <c r="C23" s="1">
        <v>0</v>
      </c>
      <c r="D23" s="1">
        <v>0</v>
      </c>
      <c r="E23" s="3">
        <v>0.60804985124694522</v>
      </c>
      <c r="F23" s="11">
        <f t="shared" si="1"/>
        <v>108.60804985124695</v>
      </c>
      <c r="G23" s="6">
        <f t="shared" si="2"/>
        <v>108.6739424848106</v>
      </c>
      <c r="H23" s="6">
        <f t="shared" si="3"/>
        <v>-0.12542593258870258</v>
      </c>
      <c r="I23" s="6">
        <f t="shared" si="5"/>
        <v>108.77127636443568</v>
      </c>
      <c r="J23" s="5">
        <f t="shared" si="4"/>
        <v>2.6642894607751391E-2</v>
      </c>
    </row>
    <row r="24" spans="1:10" x14ac:dyDescent="0.25">
      <c r="A24" s="7">
        <v>23</v>
      </c>
      <c r="B24" s="1">
        <f t="shared" si="0"/>
        <v>108</v>
      </c>
      <c r="C24" s="1">
        <v>0</v>
      </c>
      <c r="D24" s="1">
        <v>0</v>
      </c>
      <c r="E24" s="3">
        <v>0.71011339304057985</v>
      </c>
      <c r="F24" s="11">
        <f t="shared" si="1"/>
        <v>108.71011339304059</v>
      </c>
      <c r="G24" s="6">
        <f t="shared" si="2"/>
        <v>108.64487863914493</v>
      </c>
      <c r="H24" s="6">
        <f t="shared" si="3"/>
        <v>-8.7095799962828693E-2</v>
      </c>
      <c r="I24" s="6">
        <f t="shared" si="5"/>
        <v>108.5485165522219</v>
      </c>
      <c r="J24" s="5">
        <f t="shared" si="4"/>
        <v>2.6113538962580628E-2</v>
      </c>
    </row>
    <row r="25" spans="1:10" x14ac:dyDescent="0.25">
      <c r="A25" s="7">
        <v>24</v>
      </c>
      <c r="B25" s="1">
        <f t="shared" si="0"/>
        <v>108</v>
      </c>
      <c r="C25" s="1">
        <v>0</v>
      </c>
      <c r="D25" s="1">
        <v>0</v>
      </c>
      <c r="E25" s="3">
        <v>5.413190272901669E-2</v>
      </c>
      <c r="F25" s="11">
        <f t="shared" si="1"/>
        <v>108.05413190272901</v>
      </c>
      <c r="G25" s="6">
        <f t="shared" si="2"/>
        <v>108.25744989287271</v>
      </c>
      <c r="H25" s="6">
        <f t="shared" si="3"/>
        <v>-0.20655981357590256</v>
      </c>
      <c r="I25" s="6">
        <f t="shared" si="5"/>
        <v>108.55778283918211</v>
      </c>
      <c r="J25" s="5">
        <f t="shared" si="4"/>
        <v>0.25366426579008311</v>
      </c>
    </row>
    <row r="26" spans="1:10" x14ac:dyDescent="0.25">
      <c r="A26" s="7">
        <v>25</v>
      </c>
      <c r="B26" s="1">
        <f t="shared" si="0"/>
        <v>108</v>
      </c>
      <c r="C26" s="1">
        <v>0</v>
      </c>
      <c r="D26" s="1">
        <v>0</v>
      </c>
      <c r="E26" s="3">
        <v>1.5112858013138641</v>
      </c>
      <c r="F26" s="11">
        <f t="shared" si="1"/>
        <v>109.51128580131386</v>
      </c>
      <c r="G26" s="6">
        <f t="shared" si="2"/>
        <v>108.92174113550618</v>
      </c>
      <c r="H26" s="6">
        <f t="shared" si="3"/>
        <v>0.13984028575513283</v>
      </c>
      <c r="I26" s="6">
        <f t="shared" si="5"/>
        <v>108.05089007929681</v>
      </c>
      <c r="J26" s="5">
        <f t="shared" si="4"/>
        <v>2.1327556648857131</v>
      </c>
    </row>
    <row r="27" spans="1:10" x14ac:dyDescent="0.25">
      <c r="A27" s="7">
        <v>26</v>
      </c>
      <c r="B27" s="1">
        <f t="shared" si="0"/>
        <v>108</v>
      </c>
      <c r="C27" s="1">
        <v>0</v>
      </c>
      <c r="D27" s="1">
        <v>0</v>
      </c>
      <c r="E27" s="3">
        <v>1.6768754791259766</v>
      </c>
      <c r="F27" s="11">
        <f t="shared" si="1"/>
        <v>109.67687547912598</v>
      </c>
      <c r="G27" s="6">
        <f t="shared" si="2"/>
        <v>109.42848846713429</v>
      </c>
      <c r="H27" s="6">
        <f t="shared" si="3"/>
        <v>0.28578560697789057</v>
      </c>
      <c r="I27" s="6">
        <f t="shared" si="5"/>
        <v>109.06158142126131</v>
      </c>
      <c r="J27" s="5">
        <f t="shared" si="4"/>
        <v>0.37858677764357618</v>
      </c>
    </row>
    <row r="28" spans="1:10" x14ac:dyDescent="0.25">
      <c r="A28" s="7">
        <v>27</v>
      </c>
      <c r="B28" s="1">
        <f t="shared" si="0"/>
        <v>108</v>
      </c>
      <c r="C28" s="1">
        <v>0</v>
      </c>
      <c r="D28" s="1">
        <v>0</v>
      </c>
      <c r="E28" s="3">
        <v>0.61752446034840114</v>
      </c>
      <c r="F28" s="11">
        <f t="shared" si="1"/>
        <v>108.61752446034841</v>
      </c>
      <c r="G28" s="6">
        <f t="shared" si="2"/>
        <v>109.06026944704834</v>
      </c>
      <c r="H28" s="6">
        <f t="shared" si="3"/>
        <v>2.564092877771515E-2</v>
      </c>
      <c r="I28" s="6">
        <f t="shared" si="5"/>
        <v>109.71427407411218</v>
      </c>
      <c r="J28" s="5">
        <f t="shared" si="4"/>
        <v>1.2028597152909932</v>
      </c>
    </row>
    <row r="29" spans="1:10" x14ac:dyDescent="0.25">
      <c r="A29" s="7">
        <v>28</v>
      </c>
      <c r="B29" s="1">
        <f t="shared" si="0"/>
        <v>108</v>
      </c>
      <c r="C29" s="1">
        <v>0</v>
      </c>
      <c r="D29" s="1">
        <v>0</v>
      </c>
      <c r="E29" s="3">
        <v>1.5017994204149669</v>
      </c>
      <c r="F29" s="11">
        <f t="shared" si="1"/>
        <v>109.50179942041497</v>
      </c>
      <c r="G29" s="6">
        <f t="shared" si="2"/>
        <v>109.33390987917022</v>
      </c>
      <c r="H29" s="6">
        <f t="shared" si="3"/>
        <v>0.12428816814193124</v>
      </c>
      <c r="I29" s="6">
        <f t="shared" si="5"/>
        <v>109.08591037582606</v>
      </c>
      <c r="J29" s="5">
        <f t="shared" si="4"/>
        <v>0.17296369740907513</v>
      </c>
    </row>
    <row r="30" spans="1:10" x14ac:dyDescent="0.25">
      <c r="A30" s="7">
        <v>29</v>
      </c>
      <c r="B30" s="1">
        <f t="shared" si="0"/>
        <v>108</v>
      </c>
      <c r="C30" s="1">
        <v>0</v>
      </c>
      <c r="D30" s="1">
        <v>0</v>
      </c>
      <c r="E30" s="3">
        <v>0.82167135923640933</v>
      </c>
      <c r="F30" s="11">
        <f t="shared" si="1"/>
        <v>108.8216713592364</v>
      </c>
      <c r="G30" s="6">
        <f t="shared" si="2"/>
        <v>109.07862973561468</v>
      </c>
      <c r="H30" s="6">
        <f t="shared" si="3"/>
        <v>-2.6693449136265798E-2</v>
      </c>
      <c r="I30" s="6">
        <f t="shared" si="5"/>
        <v>109.45819804731215</v>
      </c>
      <c r="J30" s="5">
        <f t="shared" si="4"/>
        <v>0.40516622463267987</v>
      </c>
    </row>
    <row r="31" spans="1:10" x14ac:dyDescent="0.25">
      <c r="A31" s="7">
        <v>30</v>
      </c>
      <c r="B31" s="1">
        <f t="shared" si="0"/>
        <v>108</v>
      </c>
      <c r="C31" s="1">
        <v>0</v>
      </c>
      <c r="D31" s="1">
        <v>0</v>
      </c>
      <c r="E31" s="3">
        <v>0.43019677030544434</v>
      </c>
      <c r="F31" s="11">
        <f t="shared" si="1"/>
        <v>108.43019677030544</v>
      </c>
      <c r="G31" s="6">
        <f t="shared" si="2"/>
        <v>108.68118573840195</v>
      </c>
      <c r="H31" s="6">
        <f t="shared" si="3"/>
        <v>-0.17416760762180974</v>
      </c>
      <c r="I31" s="6">
        <f t="shared" si="5"/>
        <v>109.05193628647842</v>
      </c>
      <c r="J31" s="5">
        <f t="shared" si="4"/>
        <v>0.38656002597101091</v>
      </c>
    </row>
    <row r="32" spans="1:10" x14ac:dyDescent="0.25">
      <c r="A32" s="7">
        <v>31</v>
      </c>
      <c r="B32" s="1">
        <f t="shared" si="0"/>
        <v>108</v>
      </c>
      <c r="C32" s="1">
        <v>0</v>
      </c>
      <c r="D32" s="1">
        <v>0</v>
      </c>
      <c r="E32" s="3">
        <v>0.79846241463529821</v>
      </c>
      <c r="F32" s="11">
        <f t="shared" si="1"/>
        <v>108.7984624146353</v>
      </c>
      <c r="G32" s="6">
        <f t="shared" si="2"/>
        <v>108.68080976724897</v>
      </c>
      <c r="H32" s="6">
        <f t="shared" si="3"/>
        <v>-0.10503817417109884</v>
      </c>
      <c r="I32" s="6">
        <f t="shared" si="5"/>
        <v>108.50701813078014</v>
      </c>
      <c r="J32" s="5">
        <f t="shared" si="4"/>
        <v>8.4939770591845057E-2</v>
      </c>
    </row>
    <row r="33" spans="1:10" x14ac:dyDescent="0.25">
      <c r="A33" s="7">
        <v>32</v>
      </c>
      <c r="B33" s="1">
        <f t="shared" si="0"/>
        <v>108</v>
      </c>
      <c r="C33" s="1">
        <v>0</v>
      </c>
      <c r="D33" s="1">
        <v>0</v>
      </c>
      <c r="E33" s="3">
        <v>1.406665393344573</v>
      </c>
      <c r="F33" s="11">
        <f t="shared" si="1"/>
        <v>109.40666539334457</v>
      </c>
      <c r="G33" s="6">
        <f t="shared" si="2"/>
        <v>109.07124328794197</v>
      </c>
      <c r="H33" s="6">
        <f t="shared" si="3"/>
        <v>9.2046554718952206E-2</v>
      </c>
      <c r="I33" s="6">
        <f t="shared" si="5"/>
        <v>108.57577159307787</v>
      </c>
      <c r="J33" s="5">
        <f t="shared" si="4"/>
        <v>0.69038450732162793</v>
      </c>
    </row>
    <row r="34" spans="1:10" x14ac:dyDescent="0.25">
      <c r="A34" s="7">
        <v>33</v>
      </c>
      <c r="B34" s="1">
        <f t="shared" si="0"/>
        <v>108</v>
      </c>
      <c r="C34" s="1">
        <v>0</v>
      </c>
      <c r="D34" s="1">
        <v>0</v>
      </c>
      <c r="E34" s="3">
        <v>1.0195071996211642</v>
      </c>
      <c r="F34" s="11">
        <f t="shared" si="1"/>
        <v>109.01950719962116</v>
      </c>
      <c r="G34" s="6">
        <f t="shared" si="2"/>
        <v>109.07755057030616</v>
      </c>
      <c r="H34" s="6">
        <f t="shared" si="3"/>
        <v>5.7941879472259136E-2</v>
      </c>
      <c r="I34" s="6">
        <f t="shared" si="5"/>
        <v>109.16328984266092</v>
      </c>
      <c r="J34" s="5">
        <f t="shared" si="4"/>
        <v>2.0673448439498011E-2</v>
      </c>
    </row>
    <row r="35" spans="1:10" x14ac:dyDescent="0.25">
      <c r="A35" s="7">
        <v>34</v>
      </c>
      <c r="B35" s="1">
        <f t="shared" si="0"/>
        <v>108</v>
      </c>
      <c r="C35" s="1">
        <v>0</v>
      </c>
      <c r="D35" s="1">
        <v>0</v>
      </c>
      <c r="E35" s="3">
        <v>1.2136471568468434</v>
      </c>
      <c r="F35" s="11">
        <f t="shared" si="1"/>
        <v>109.21364715684685</v>
      </c>
      <c r="G35" s="6">
        <f t="shared" si="2"/>
        <v>109.18209701604232</v>
      </c>
      <c r="H35" s="6">
        <f t="shared" si="3"/>
        <v>7.6479867418632358E-2</v>
      </c>
      <c r="I35" s="6">
        <f t="shared" si="5"/>
        <v>109.13549244977841</v>
      </c>
      <c r="J35" s="5">
        <f t="shared" si="4"/>
        <v>6.1081582369529484E-3</v>
      </c>
    </row>
    <row r="36" spans="1:10" x14ac:dyDescent="0.25">
      <c r="A36" s="7">
        <v>35</v>
      </c>
      <c r="B36" s="1">
        <f t="shared" si="0"/>
        <v>108</v>
      </c>
      <c r="C36" s="1">
        <v>0</v>
      </c>
      <c r="D36" s="1">
        <v>0</v>
      </c>
      <c r="E36" s="3">
        <v>0.764050594562244</v>
      </c>
      <c r="F36" s="11">
        <f t="shared" si="1"/>
        <v>108.76405059456225</v>
      </c>
      <c r="G36" s="6">
        <f t="shared" si="2"/>
        <v>108.96368507124998</v>
      </c>
      <c r="H36" s="6">
        <f t="shared" si="3"/>
        <v>-4.0819815820460591E-2</v>
      </c>
      <c r="I36" s="6">
        <f t="shared" si="5"/>
        <v>109.25857688346095</v>
      </c>
      <c r="J36" s="5">
        <f t="shared" si="4"/>
        <v>0.24455625041191795</v>
      </c>
    </row>
    <row r="37" spans="1:10" x14ac:dyDescent="0.25">
      <c r="A37" s="7">
        <v>36</v>
      </c>
      <c r="B37" s="1">
        <f t="shared" si="0"/>
        <v>108</v>
      </c>
      <c r="C37" s="1">
        <v>0</v>
      </c>
      <c r="D37" s="1">
        <v>0</v>
      </c>
      <c r="E37" s="3">
        <v>0.33053825809364967</v>
      </c>
      <c r="F37" s="11">
        <f t="shared" si="1"/>
        <v>108.33053825809365</v>
      </c>
      <c r="G37" s="6">
        <f t="shared" si="2"/>
        <v>108.56965373647299</v>
      </c>
      <c r="H37" s="6">
        <f t="shared" si="3"/>
        <v>-0.18131744096428792</v>
      </c>
      <c r="I37" s="6">
        <f t="shared" si="5"/>
        <v>108.92286525542953</v>
      </c>
      <c r="J37" s="5">
        <f t="shared" si="4"/>
        <v>0.35085127177293279</v>
      </c>
    </row>
    <row r="38" spans="1:10" x14ac:dyDescent="0.25">
      <c r="A38" s="12">
        <v>37</v>
      </c>
      <c r="H38" s="12">
        <v>1</v>
      </c>
      <c r="I38" s="13">
        <f>+$G$37+H38*$H$37</f>
        <v>108.38833629550869</v>
      </c>
    </row>
    <row r="39" spans="1:10" x14ac:dyDescent="0.25">
      <c r="A39" s="12">
        <v>38</v>
      </c>
      <c r="H39" s="12">
        <v>2</v>
      </c>
      <c r="I39" s="13">
        <f t="shared" ref="I39:I43" si="6">+$G$37+H39*$H$37</f>
        <v>108.20701885454442</v>
      </c>
    </row>
    <row r="40" spans="1:10" x14ac:dyDescent="0.25">
      <c r="A40" s="12">
        <v>39</v>
      </c>
      <c r="H40" s="12">
        <v>3</v>
      </c>
      <c r="I40" s="13">
        <f t="shared" si="6"/>
        <v>108.02570141358012</v>
      </c>
    </row>
    <row r="41" spans="1:10" x14ac:dyDescent="0.25">
      <c r="A41" s="12">
        <v>40</v>
      </c>
      <c r="H41" s="12">
        <v>4</v>
      </c>
      <c r="I41" s="13">
        <f t="shared" si="6"/>
        <v>107.84438397261583</v>
      </c>
    </row>
    <row r="42" spans="1:10" x14ac:dyDescent="0.25">
      <c r="A42" s="12">
        <v>41</v>
      </c>
      <c r="H42" s="12">
        <v>5</v>
      </c>
      <c r="I42" s="13">
        <f t="shared" si="6"/>
        <v>107.66306653165155</v>
      </c>
    </row>
    <row r="43" spans="1:10" x14ac:dyDescent="0.25">
      <c r="A43" s="12">
        <v>42</v>
      </c>
      <c r="H43" s="12">
        <v>6</v>
      </c>
      <c r="I43" s="13">
        <f t="shared" si="6"/>
        <v>107.48174909068726</v>
      </c>
    </row>
    <row r="44" spans="1:10" x14ac:dyDescent="0.25">
      <c r="I4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B3B1-B7AD-40B2-9266-B0B880ACF4C2}">
  <dimension ref="A1:P41"/>
  <sheetViews>
    <sheetView zoomScale="130" zoomScaleNormal="130" workbookViewId="0">
      <selection activeCell="N4" sqref="N4"/>
    </sheetView>
  </sheetViews>
  <sheetFormatPr baseColWidth="10" defaultColWidth="11.42578125" defaultRowHeight="15" x14ac:dyDescent="0.25"/>
  <cols>
    <col min="1" max="1" width="5.5703125" style="7" customWidth="1"/>
    <col min="2" max="5" width="11.42578125" style="7"/>
    <col min="6" max="6" width="11.42578125" style="10"/>
    <col min="7" max="10" width="11.42578125" style="7"/>
    <col min="11" max="11" width="11.42578125" style="1"/>
    <col min="12" max="16384" width="11.42578125" style="7"/>
  </cols>
  <sheetData>
    <row r="1" spans="1:16" ht="30" x14ac:dyDescent="0.25">
      <c r="A1" s="4" t="s">
        <v>0</v>
      </c>
      <c r="B1" s="4" t="s">
        <v>3</v>
      </c>
      <c r="C1" s="4" t="s">
        <v>1</v>
      </c>
      <c r="D1" s="4" t="s">
        <v>4</v>
      </c>
      <c r="E1" s="4" t="s">
        <v>2</v>
      </c>
      <c r="F1" s="9" t="s">
        <v>5</v>
      </c>
      <c r="G1" s="4" t="s">
        <v>19</v>
      </c>
      <c r="H1" s="4" t="s">
        <v>18</v>
      </c>
      <c r="I1" s="4" t="s">
        <v>20</v>
      </c>
      <c r="J1" s="4" t="s">
        <v>6</v>
      </c>
      <c r="K1" s="4" t="s">
        <v>8</v>
      </c>
      <c r="M1" s="2" t="s">
        <v>7</v>
      </c>
      <c r="N1" s="8">
        <v>0.77779841793387261</v>
      </c>
      <c r="P1" s="7" t="s">
        <v>17</v>
      </c>
    </row>
    <row r="2" spans="1:16" x14ac:dyDescent="0.25">
      <c r="A2" s="7">
        <v>1</v>
      </c>
      <c r="B2" s="1">
        <v>100</v>
      </c>
      <c r="C2" s="1">
        <v>5</v>
      </c>
      <c r="D2" s="1">
        <v>11</v>
      </c>
      <c r="E2" s="3">
        <v>2</v>
      </c>
      <c r="F2" s="11">
        <f>+B2+D2+E2</f>
        <v>113</v>
      </c>
      <c r="G2" s="6"/>
      <c r="H2" s="6"/>
      <c r="I2" s="6">
        <f>+F2-G4</f>
        <v>-70</v>
      </c>
      <c r="J2" s="6"/>
      <c r="K2" s="5"/>
      <c r="M2" s="2" t="s">
        <v>10</v>
      </c>
      <c r="N2" s="8">
        <v>0.6028534692062868</v>
      </c>
      <c r="P2" s="7" t="s">
        <v>12</v>
      </c>
    </row>
    <row r="3" spans="1:16" x14ac:dyDescent="0.25">
      <c r="A3" s="7">
        <v>2</v>
      </c>
      <c r="B3" s="1">
        <f t="shared" ref="B3:B37" si="0">+B2+C3</f>
        <v>105</v>
      </c>
      <c r="C3" s="1">
        <v>5</v>
      </c>
      <c r="D3" s="1">
        <v>46</v>
      </c>
      <c r="E3" s="3">
        <v>3</v>
      </c>
      <c r="F3" s="11">
        <f t="shared" ref="F3:F37" si="1">+B3+D3+E3</f>
        <v>154</v>
      </c>
      <c r="G3" s="6"/>
      <c r="H3" s="6"/>
      <c r="I3" s="6">
        <f>+F3-G4</f>
        <v>-29</v>
      </c>
      <c r="J3" s="6"/>
      <c r="K3" s="5"/>
      <c r="M3" s="2" t="s">
        <v>11</v>
      </c>
      <c r="N3" s="8">
        <v>0.7932088993709403</v>
      </c>
    </row>
    <row r="4" spans="1:16" x14ac:dyDescent="0.25">
      <c r="A4" s="7">
        <v>3</v>
      </c>
      <c r="B4" s="1">
        <f t="shared" si="0"/>
        <v>110</v>
      </c>
      <c r="C4" s="1">
        <v>5</v>
      </c>
      <c r="D4" s="1">
        <v>70</v>
      </c>
      <c r="E4" s="3">
        <v>3</v>
      </c>
      <c r="F4" s="11">
        <f t="shared" si="1"/>
        <v>183</v>
      </c>
      <c r="G4" s="6">
        <f>+F4</f>
        <v>183</v>
      </c>
      <c r="H4" s="6">
        <f>+(F4-F2)/2</f>
        <v>35</v>
      </c>
      <c r="I4" s="6">
        <f>+F4-G4</f>
        <v>0</v>
      </c>
      <c r="J4" s="6">
        <f>+G4+H4+I4</f>
        <v>218</v>
      </c>
      <c r="K4" s="5">
        <f t="shared" ref="K4:K37" si="2">+(F4-J4)^2</f>
        <v>1225</v>
      </c>
      <c r="M4" s="2" t="s">
        <v>9</v>
      </c>
      <c r="N4" s="8">
        <f>SUM(K4:K37)</f>
        <v>3311.9108859149478</v>
      </c>
    </row>
    <row r="5" spans="1:16" x14ac:dyDescent="0.25">
      <c r="A5" s="7">
        <v>4</v>
      </c>
      <c r="B5" s="1">
        <f t="shared" si="0"/>
        <v>115</v>
      </c>
      <c r="C5" s="1">
        <v>5</v>
      </c>
      <c r="D5" s="1">
        <v>18</v>
      </c>
      <c r="E5" s="3">
        <v>3</v>
      </c>
      <c r="F5" s="11">
        <f t="shared" si="1"/>
        <v>136</v>
      </c>
      <c r="G5" s="6">
        <f t="shared" ref="G5:G37" si="3">+alfa*(F5-I2)+(1-alfa)*(G4+H4)</f>
        <v>208.66641898479352</v>
      </c>
      <c r="H5" s="6">
        <f t="shared" ref="H5:H37" si="4">+beta*(G5-G4)+(1-beta)*H4</f>
        <v>29.373218304864842</v>
      </c>
      <c r="I5" s="6">
        <f t="shared" ref="I5:I37" si="5">+gamma*(F5-G5)+(1-gamma)*I2</f>
        <v>-72.115027268189849</v>
      </c>
      <c r="J5" s="6">
        <f t="shared" ref="J5:J37" si="6">+G5+H5+I5</f>
        <v>165.92461002146854</v>
      </c>
      <c r="K5" s="5">
        <f t="shared" si="2"/>
        <v>895.48228493697525</v>
      </c>
    </row>
    <row r="6" spans="1:16" x14ac:dyDescent="0.25">
      <c r="A6" s="7">
        <v>5</v>
      </c>
      <c r="B6" s="1">
        <f t="shared" si="0"/>
        <v>120</v>
      </c>
      <c r="C6" s="1">
        <v>5</v>
      </c>
      <c r="D6" s="1">
        <v>43</v>
      </c>
      <c r="E6" s="3">
        <v>2</v>
      </c>
      <c r="F6" s="11">
        <f t="shared" si="1"/>
        <v>165</v>
      </c>
      <c r="G6" s="6">
        <f t="shared" si="3"/>
        <v>203.78567707938049</v>
      </c>
      <c r="H6" s="6">
        <f t="shared" si="4"/>
        <v>8.7230995580447157</v>
      </c>
      <c r="I6" s="6">
        <f t="shared" si="5"/>
        <v>-36.762086145734834</v>
      </c>
      <c r="J6" s="6">
        <f t="shared" si="6"/>
        <v>175.74669049169037</v>
      </c>
      <c r="K6" s="5">
        <f t="shared" si="2"/>
        <v>115.49135652418828</v>
      </c>
    </row>
    <row r="7" spans="1:16" x14ac:dyDescent="0.25">
      <c r="A7" s="7">
        <v>6</v>
      </c>
      <c r="B7" s="1">
        <f t="shared" si="0"/>
        <v>125</v>
      </c>
      <c r="C7" s="1">
        <v>5</v>
      </c>
      <c r="D7" s="1">
        <v>54</v>
      </c>
      <c r="E7" s="3">
        <v>1</v>
      </c>
      <c r="F7" s="11">
        <f t="shared" si="1"/>
        <v>180</v>
      </c>
      <c r="G7" s="6">
        <f t="shared" si="3"/>
        <v>187.22350159987025</v>
      </c>
      <c r="H7" s="6">
        <f t="shared" si="4"/>
        <v>-6.5202162181804155</v>
      </c>
      <c r="I7" s="6">
        <f t="shared" si="5"/>
        <v>-5.7297457536373049</v>
      </c>
      <c r="J7" s="6">
        <f t="shared" si="6"/>
        <v>174.97353962805252</v>
      </c>
      <c r="K7" s="5">
        <f t="shared" si="2"/>
        <v>25.265303870758391</v>
      </c>
    </row>
    <row r="8" spans="1:16" x14ac:dyDescent="0.25">
      <c r="A8" s="7">
        <v>7</v>
      </c>
      <c r="B8" s="1">
        <f t="shared" si="0"/>
        <v>130</v>
      </c>
      <c r="C8" s="1">
        <v>5</v>
      </c>
      <c r="D8" s="1">
        <v>13</v>
      </c>
      <c r="E8" s="3">
        <v>1</v>
      </c>
      <c r="F8" s="11">
        <f t="shared" si="1"/>
        <v>144</v>
      </c>
      <c r="G8" s="6">
        <f t="shared" si="3"/>
        <v>208.24648219729221</v>
      </c>
      <c r="H8" s="6">
        <f t="shared" si="4"/>
        <v>10.084295535137031</v>
      </c>
      <c r="I8" s="6">
        <f t="shared" si="5"/>
        <v>-65.87362729285249</v>
      </c>
      <c r="J8" s="6">
        <f t="shared" si="6"/>
        <v>152.45715043957674</v>
      </c>
      <c r="K8" s="5">
        <f t="shared" si="2"/>
        <v>71.523393557632986</v>
      </c>
    </row>
    <row r="9" spans="1:16" x14ac:dyDescent="0.25">
      <c r="A9" s="7">
        <v>8</v>
      </c>
      <c r="B9" s="1">
        <f t="shared" si="0"/>
        <v>135</v>
      </c>
      <c r="C9" s="1">
        <v>5</v>
      </c>
      <c r="D9" s="1">
        <v>32</v>
      </c>
      <c r="E9" s="3">
        <v>3</v>
      </c>
      <c r="F9" s="11">
        <f t="shared" si="1"/>
        <v>170</v>
      </c>
      <c r="G9" s="6">
        <f t="shared" si="3"/>
        <v>209.33266771873343</v>
      </c>
      <c r="H9" s="6">
        <f t="shared" si="4"/>
        <v>4.6597536970806841</v>
      </c>
      <c r="I9" s="6">
        <f t="shared" si="5"/>
        <v>-38.801094325996274</v>
      </c>
      <c r="J9" s="6">
        <f t="shared" si="6"/>
        <v>175.19132708981783</v>
      </c>
      <c r="K9" s="5">
        <f t="shared" si="2"/>
        <v>26.949876953476487</v>
      </c>
    </row>
    <row r="10" spans="1:16" x14ac:dyDescent="0.25">
      <c r="A10" s="7">
        <v>9</v>
      </c>
      <c r="B10" s="1">
        <f t="shared" si="0"/>
        <v>140</v>
      </c>
      <c r="C10" s="1">
        <v>5</v>
      </c>
      <c r="D10" s="1">
        <v>64</v>
      </c>
      <c r="E10" s="3">
        <v>2</v>
      </c>
      <c r="F10" s="11">
        <f t="shared" si="1"/>
        <v>206</v>
      </c>
      <c r="G10" s="6">
        <f t="shared" si="3"/>
        <v>212.23251586547551</v>
      </c>
      <c r="H10" s="6">
        <f t="shared" si="4"/>
        <v>3.5987885305836533</v>
      </c>
      <c r="I10" s="6">
        <f t="shared" si="5"/>
        <v>-6.1285474806850893</v>
      </c>
      <c r="J10" s="6">
        <f t="shared" si="6"/>
        <v>209.70275691537407</v>
      </c>
      <c r="K10" s="5">
        <f t="shared" si="2"/>
        <v>13.710408774350476</v>
      </c>
    </row>
    <row r="11" spans="1:16" x14ac:dyDescent="0.25">
      <c r="A11" s="7">
        <v>10</v>
      </c>
      <c r="B11" s="1">
        <f t="shared" si="0"/>
        <v>145</v>
      </c>
      <c r="C11" s="1">
        <v>5</v>
      </c>
      <c r="D11" s="1">
        <v>11</v>
      </c>
      <c r="E11" s="3">
        <v>2</v>
      </c>
      <c r="F11" s="11">
        <f t="shared" si="1"/>
        <v>158</v>
      </c>
      <c r="G11" s="6">
        <f t="shared" si="3"/>
        <v>222.08661042169837</v>
      </c>
      <c r="H11" s="6">
        <f t="shared" si="4"/>
        <v>7.3698214690872401</v>
      </c>
      <c r="I11" s="6">
        <f t="shared" si="5"/>
        <v>-64.456149607327021</v>
      </c>
      <c r="J11" s="6">
        <f t="shared" si="6"/>
        <v>165.0002822834586</v>
      </c>
      <c r="K11" s="5">
        <f t="shared" si="2"/>
        <v>49.003952048104388</v>
      </c>
    </row>
    <row r="12" spans="1:16" x14ac:dyDescent="0.25">
      <c r="A12" s="7">
        <v>11</v>
      </c>
      <c r="B12" s="1">
        <f t="shared" si="0"/>
        <v>150</v>
      </c>
      <c r="C12" s="1">
        <v>5</v>
      </c>
      <c r="D12" s="1">
        <v>45</v>
      </c>
      <c r="E12" s="3">
        <v>1</v>
      </c>
      <c r="F12" s="11">
        <f t="shared" si="1"/>
        <v>196</v>
      </c>
      <c r="G12" s="6">
        <f t="shared" si="3"/>
        <v>233.61350187728308</v>
      </c>
      <c r="H12" s="6">
        <f t="shared" si="4"/>
        <v>9.8759255321805757</v>
      </c>
      <c r="I12" s="6">
        <f t="shared" si="5"/>
        <v>-37.859085426851244</v>
      </c>
      <c r="J12" s="6">
        <f t="shared" si="6"/>
        <v>205.63034198261244</v>
      </c>
      <c r="K12" s="5">
        <f t="shared" si="2"/>
        <v>92.743486702067614</v>
      </c>
    </row>
    <row r="13" spans="1:16" x14ac:dyDescent="0.25">
      <c r="A13" s="7">
        <v>12</v>
      </c>
      <c r="B13" s="1">
        <f t="shared" si="0"/>
        <v>155</v>
      </c>
      <c r="C13" s="1">
        <v>5</v>
      </c>
      <c r="D13" s="1">
        <v>66</v>
      </c>
      <c r="E13" s="3">
        <v>2</v>
      </c>
      <c r="F13" s="11">
        <f t="shared" si="1"/>
        <v>223</v>
      </c>
      <c r="G13" s="6">
        <f t="shared" si="3"/>
        <v>232.31955772072138</v>
      </c>
      <c r="H13" s="6">
        <f t="shared" si="4"/>
        <v>3.1421308397401435</v>
      </c>
      <c r="I13" s="6">
        <f t="shared" si="5"/>
        <v>-8.659685201065674</v>
      </c>
      <c r="J13" s="6">
        <f t="shared" si="6"/>
        <v>226.80200335939583</v>
      </c>
      <c r="K13" s="5">
        <f t="shared" si="2"/>
        <v>14.455229544857147</v>
      </c>
    </row>
    <row r="14" spans="1:16" x14ac:dyDescent="0.25">
      <c r="A14" s="7">
        <v>13</v>
      </c>
      <c r="B14" s="1">
        <f t="shared" si="0"/>
        <v>160</v>
      </c>
      <c r="C14" s="1">
        <v>5</v>
      </c>
      <c r="D14" s="1">
        <v>13</v>
      </c>
      <c r="E14" s="3">
        <v>1</v>
      </c>
      <c r="F14" s="11">
        <f t="shared" si="1"/>
        <v>174</v>
      </c>
      <c r="G14" s="6">
        <f t="shared" si="3"/>
        <v>237.79077562527809</v>
      </c>
      <c r="H14" s="6">
        <f t="shared" si="4"/>
        <v>4.5462290568482988</v>
      </c>
      <c r="I14" s="6">
        <f t="shared" si="5"/>
        <v>-63.928369043355929</v>
      </c>
      <c r="J14" s="6">
        <f t="shared" si="6"/>
        <v>178.40863563877045</v>
      </c>
      <c r="K14" s="5">
        <f t="shared" si="2"/>
        <v>19.436068195436921</v>
      </c>
    </row>
    <row r="15" spans="1:16" x14ac:dyDescent="0.25">
      <c r="A15" s="7">
        <v>14</v>
      </c>
      <c r="B15" s="1">
        <f t="shared" si="0"/>
        <v>165</v>
      </c>
      <c r="C15" s="1">
        <v>5</v>
      </c>
      <c r="D15" s="1">
        <v>40</v>
      </c>
      <c r="E15" s="3">
        <v>2</v>
      </c>
      <c r="F15" s="11">
        <f t="shared" si="1"/>
        <v>207</v>
      </c>
      <c r="G15" s="6">
        <f t="shared" si="3"/>
        <v>244.29867509527486</v>
      </c>
      <c r="H15" s="6">
        <f t="shared" si="4"/>
        <v>5.7288288708541861</v>
      </c>
      <c r="I15" s="6">
        <f t="shared" si="5"/>
        <v>-37.414562964545439</v>
      </c>
      <c r="J15" s="6">
        <f t="shared" si="6"/>
        <v>212.61294100158361</v>
      </c>
      <c r="K15" s="5">
        <f t="shared" si="2"/>
        <v>31.505106687258387</v>
      </c>
    </row>
    <row r="16" spans="1:16" x14ac:dyDescent="0.25">
      <c r="A16" s="7">
        <v>15</v>
      </c>
      <c r="B16" s="1">
        <f t="shared" si="0"/>
        <v>170</v>
      </c>
      <c r="C16" s="1">
        <v>5</v>
      </c>
      <c r="D16" s="1">
        <v>68</v>
      </c>
      <c r="E16" s="3">
        <v>2</v>
      </c>
      <c r="F16" s="11">
        <f t="shared" si="1"/>
        <v>240</v>
      </c>
      <c r="G16" s="6">
        <f t="shared" si="3"/>
        <v>248.9636166946425</v>
      </c>
      <c r="H16" s="6">
        <f t="shared" si="4"/>
        <v>5.0874607383941095</v>
      </c>
      <c r="I16" s="6">
        <f t="shared" si="5"/>
        <v>-8.9007663665699113</v>
      </c>
      <c r="J16" s="6">
        <f t="shared" si="6"/>
        <v>245.15031106646668</v>
      </c>
      <c r="K16" s="5">
        <f t="shared" si="2"/>
        <v>26.525704081369202</v>
      </c>
    </row>
    <row r="17" spans="1:13" x14ac:dyDescent="0.25">
      <c r="A17" s="7">
        <v>16</v>
      </c>
      <c r="B17" s="1">
        <f t="shared" si="0"/>
        <v>175</v>
      </c>
      <c r="C17" s="1">
        <v>5</v>
      </c>
      <c r="D17" s="1">
        <v>15</v>
      </c>
      <c r="E17" s="3">
        <v>3</v>
      </c>
      <c r="F17" s="11">
        <f t="shared" si="1"/>
        <v>193</v>
      </c>
      <c r="G17" s="6">
        <f t="shared" si="3"/>
        <v>256.28903029547735</v>
      </c>
      <c r="H17" s="6">
        <f t="shared" si="4"/>
        <v>6.4366183854366499</v>
      </c>
      <c r="I17" s="6">
        <f t="shared" si="5"/>
        <v>-63.421239858825963</v>
      </c>
      <c r="J17" s="6">
        <f t="shared" si="6"/>
        <v>199.30440882208802</v>
      </c>
      <c r="K17" s="5">
        <f t="shared" si="2"/>
        <v>39.745570596021274</v>
      </c>
    </row>
    <row r="18" spans="1:13" x14ac:dyDescent="0.25">
      <c r="A18" s="7">
        <v>17</v>
      </c>
      <c r="B18" s="1">
        <f t="shared" si="0"/>
        <v>180</v>
      </c>
      <c r="C18" s="1">
        <v>5</v>
      </c>
      <c r="D18" s="1">
        <v>41</v>
      </c>
      <c r="E18" s="3">
        <v>3</v>
      </c>
      <c r="F18" s="11">
        <f t="shared" si="1"/>
        <v>224</v>
      </c>
      <c r="G18" s="6">
        <f t="shared" si="3"/>
        <v>261.70588828494681</v>
      </c>
      <c r="H18" s="6">
        <f t="shared" si="4"/>
        <v>5.8218522929686545</v>
      </c>
      <c r="I18" s="6">
        <f t="shared" si="5"/>
        <v>-37.645644801299895</v>
      </c>
      <c r="J18" s="6">
        <f t="shared" si="6"/>
        <v>229.88209577661553</v>
      </c>
      <c r="K18" s="5">
        <f t="shared" si="2"/>
        <v>34.599050725278239</v>
      </c>
    </row>
    <row r="19" spans="1:13" x14ac:dyDescent="0.25">
      <c r="A19" s="7">
        <v>18</v>
      </c>
      <c r="B19" s="1">
        <f t="shared" si="0"/>
        <v>185</v>
      </c>
      <c r="C19" s="1">
        <v>5</v>
      </c>
      <c r="D19" s="1">
        <v>61</v>
      </c>
      <c r="E19" s="3">
        <v>2</v>
      </c>
      <c r="F19" s="11">
        <f t="shared" si="1"/>
        <v>248</v>
      </c>
      <c r="G19" s="6">
        <f t="shared" si="3"/>
        <v>259.26209684890682</v>
      </c>
      <c r="H19" s="6">
        <f t="shared" si="4"/>
        <v>0.83888029571260558</v>
      </c>
      <c r="I19" s="6">
        <f t="shared" si="5"/>
        <v>-10.773794719515424</v>
      </c>
      <c r="J19" s="6">
        <f t="shared" si="6"/>
        <v>249.32718242510401</v>
      </c>
      <c r="K19" s="5">
        <f t="shared" si="2"/>
        <v>1.7614131895049689</v>
      </c>
    </row>
    <row r="20" spans="1:13" x14ac:dyDescent="0.25">
      <c r="A20" s="7">
        <v>19</v>
      </c>
      <c r="B20" s="1">
        <f t="shared" si="0"/>
        <v>190</v>
      </c>
      <c r="C20" s="1">
        <v>5</v>
      </c>
      <c r="D20" s="1">
        <v>10</v>
      </c>
      <c r="E20" s="3">
        <v>1</v>
      </c>
      <c r="F20" s="11">
        <f t="shared" si="1"/>
        <v>201</v>
      </c>
      <c r="G20" s="6">
        <f t="shared" si="3"/>
        <v>263.461270648788</v>
      </c>
      <c r="H20" s="6">
        <f t="shared" si="4"/>
        <v>2.8646448922519809</v>
      </c>
      <c r="I20" s="6">
        <f t="shared" si="5"/>
        <v>-62.659783738301762</v>
      </c>
      <c r="J20" s="6">
        <f t="shared" si="6"/>
        <v>203.66613180273822</v>
      </c>
      <c r="K20" s="5">
        <f t="shared" si="2"/>
        <v>7.1082587895721554</v>
      </c>
      <c r="M20" s="7" t="s">
        <v>12</v>
      </c>
    </row>
    <row r="21" spans="1:13" x14ac:dyDescent="0.25">
      <c r="A21" s="7">
        <v>20</v>
      </c>
      <c r="B21" s="1">
        <f t="shared" si="0"/>
        <v>195</v>
      </c>
      <c r="C21" s="1">
        <v>5</v>
      </c>
      <c r="D21" s="1">
        <v>42</v>
      </c>
      <c r="E21" s="3">
        <v>1</v>
      </c>
      <c r="F21" s="11">
        <f t="shared" si="1"/>
        <v>238</v>
      </c>
      <c r="G21" s="6">
        <f t="shared" si="3"/>
        <v>273.57478621524217</v>
      </c>
      <c r="H21" s="6">
        <f t="shared" si="4"/>
        <v>7.2346517260224852</v>
      </c>
      <c r="I21" s="6">
        <f t="shared" si="5"/>
        <v>-36.003021341500187</v>
      </c>
      <c r="J21" s="6">
        <f t="shared" si="6"/>
        <v>244.80641659976447</v>
      </c>
      <c r="K21" s="5">
        <f t="shared" si="2"/>
        <v>46.327306929549394</v>
      </c>
    </row>
    <row r="22" spans="1:13" x14ac:dyDescent="0.25">
      <c r="A22" s="7">
        <v>21</v>
      </c>
      <c r="B22" s="1">
        <f t="shared" si="0"/>
        <v>200</v>
      </c>
      <c r="C22" s="1">
        <v>5</v>
      </c>
      <c r="D22" s="1">
        <v>64</v>
      </c>
      <c r="E22" s="3">
        <v>3</v>
      </c>
      <c r="F22" s="11">
        <f t="shared" si="1"/>
        <v>267</v>
      </c>
      <c r="G22" s="6">
        <f t="shared" si="3"/>
        <v>278.44831944597638</v>
      </c>
      <c r="H22" s="6">
        <f t="shared" si="4"/>
        <v>5.8112432499308202</v>
      </c>
      <c r="I22" s="6">
        <f t="shared" si="5"/>
        <v>-11.308833735390005</v>
      </c>
      <c r="J22" s="6">
        <f t="shared" si="6"/>
        <v>272.95072896051721</v>
      </c>
      <c r="K22" s="5">
        <f t="shared" si="2"/>
        <v>35.411175161538239</v>
      </c>
    </row>
    <row r="23" spans="1:13" x14ac:dyDescent="0.25">
      <c r="A23" s="7">
        <v>22</v>
      </c>
      <c r="B23" s="1">
        <f t="shared" si="0"/>
        <v>205</v>
      </c>
      <c r="C23" s="1">
        <v>5</v>
      </c>
      <c r="D23" s="1">
        <v>16</v>
      </c>
      <c r="E23" s="3">
        <v>1</v>
      </c>
      <c r="F23" s="11">
        <f t="shared" si="1"/>
        <v>222</v>
      </c>
      <c r="G23" s="6">
        <f t="shared" si="3"/>
        <v>284.57085398950557</v>
      </c>
      <c r="H23" s="6">
        <f t="shared" si="4"/>
        <v>5.9989062862103069</v>
      </c>
      <c r="I23" s="6">
        <f t="shared" si="5"/>
        <v>-62.589243870137793</v>
      </c>
      <c r="J23" s="6">
        <f t="shared" si="6"/>
        <v>227.98051640557804</v>
      </c>
      <c r="K23" s="5">
        <f t="shared" si="2"/>
        <v>35.766576477388128</v>
      </c>
    </row>
    <row r="24" spans="1:13" x14ac:dyDescent="0.25">
      <c r="A24" s="7">
        <v>23</v>
      </c>
      <c r="B24" s="1">
        <f t="shared" si="0"/>
        <v>210</v>
      </c>
      <c r="C24" s="1">
        <v>5</v>
      </c>
      <c r="D24" s="1">
        <v>41</v>
      </c>
      <c r="E24" s="3">
        <v>2</v>
      </c>
      <c r="F24" s="11">
        <f t="shared" si="1"/>
        <v>253</v>
      </c>
      <c r="G24" s="6">
        <f t="shared" si="3"/>
        <v>289.35115321136749</v>
      </c>
      <c r="H24" s="6">
        <f t="shared" si="4"/>
        <v>5.2642647898685953</v>
      </c>
      <c r="I24" s="6">
        <f t="shared" si="5"/>
        <v>-36.279162638833576</v>
      </c>
      <c r="J24" s="6">
        <f t="shared" si="6"/>
        <v>258.33625536240254</v>
      </c>
      <c r="K24" s="5">
        <f t="shared" si="2"/>
        <v>28.475621292769858</v>
      </c>
    </row>
    <row r="25" spans="1:13" x14ac:dyDescent="0.25">
      <c r="A25" s="7">
        <v>24</v>
      </c>
      <c r="B25" s="1">
        <f t="shared" si="0"/>
        <v>215</v>
      </c>
      <c r="C25" s="1">
        <v>5</v>
      </c>
      <c r="D25" s="1">
        <v>69</v>
      </c>
      <c r="E25" s="3">
        <v>3</v>
      </c>
      <c r="F25" s="11">
        <f t="shared" si="1"/>
        <v>287</v>
      </c>
      <c r="G25" s="6">
        <f t="shared" si="3"/>
        <v>297.48815091603308</v>
      </c>
      <c r="H25" s="6">
        <f t="shared" si="4"/>
        <v>6.9961017936570506</v>
      </c>
      <c r="I25" s="6">
        <f t="shared" si="5"/>
        <v>-10.657860819515257</v>
      </c>
      <c r="J25" s="6">
        <f t="shared" si="6"/>
        <v>293.82639189017488</v>
      </c>
      <c r="K25" s="5">
        <f t="shared" si="2"/>
        <v>46.599626238245307</v>
      </c>
    </row>
    <row r="26" spans="1:13" x14ac:dyDescent="0.25">
      <c r="A26" s="7">
        <v>25</v>
      </c>
      <c r="B26" s="1">
        <f t="shared" si="0"/>
        <v>220</v>
      </c>
      <c r="C26" s="1">
        <v>5</v>
      </c>
      <c r="D26" s="1">
        <v>15</v>
      </c>
      <c r="E26" s="3">
        <v>2</v>
      </c>
      <c r="F26" s="11">
        <f t="shared" si="1"/>
        <v>237</v>
      </c>
      <c r="G26" s="6">
        <f t="shared" si="3"/>
        <v>300.676922578514</v>
      </c>
      <c r="H26" s="6">
        <f t="shared" si="4"/>
        <v>4.7008396156638916</v>
      </c>
      <c r="I26" s="6">
        <f t="shared" si="5"/>
        <v>-63.45200030127809</v>
      </c>
      <c r="J26" s="6">
        <f t="shared" si="6"/>
        <v>241.9257618928998</v>
      </c>
      <c r="K26" s="5">
        <f t="shared" si="2"/>
        <v>24.263130225543819</v>
      </c>
    </row>
    <row r="27" spans="1:13" x14ac:dyDescent="0.25">
      <c r="A27" s="7">
        <v>26</v>
      </c>
      <c r="B27" s="1">
        <f t="shared" si="0"/>
        <v>225</v>
      </c>
      <c r="C27" s="1">
        <v>5</v>
      </c>
      <c r="D27" s="1">
        <v>31</v>
      </c>
      <c r="E27" s="3">
        <v>3</v>
      </c>
      <c r="F27" s="11">
        <f t="shared" si="1"/>
        <v>259</v>
      </c>
      <c r="G27" s="6">
        <f t="shared" si="3"/>
        <v>297.52308743668334</v>
      </c>
      <c r="H27" s="6">
        <f t="shared" si="4"/>
        <v>-3.437831137874503E-2</v>
      </c>
      <c r="I27" s="6">
        <f t="shared" si="5"/>
        <v>-38.059063758007149</v>
      </c>
      <c r="J27" s="6">
        <f t="shared" si="6"/>
        <v>259.42964536729744</v>
      </c>
      <c r="K27" s="5">
        <f t="shared" si="2"/>
        <v>0.18459514164015162</v>
      </c>
    </row>
    <row r="28" spans="1:13" x14ac:dyDescent="0.25">
      <c r="A28" s="7">
        <v>27</v>
      </c>
      <c r="B28" s="1">
        <f t="shared" si="0"/>
        <v>230</v>
      </c>
      <c r="C28" s="1">
        <v>5</v>
      </c>
      <c r="D28" s="1">
        <v>55</v>
      </c>
      <c r="E28" s="3">
        <v>1</v>
      </c>
      <c r="F28" s="11">
        <f t="shared" si="1"/>
        <v>286</v>
      </c>
      <c r="G28" s="6">
        <f t="shared" si="3"/>
        <v>296.84247662751858</v>
      </c>
      <c r="H28" s="6">
        <f t="shared" si="4"/>
        <v>-0.42396181458288912</v>
      </c>
      <c r="I28" s="6">
        <f t="shared" si="5"/>
        <v>-10.804299721388048</v>
      </c>
      <c r="J28" s="6">
        <f t="shared" si="6"/>
        <v>285.61421509154763</v>
      </c>
      <c r="K28" s="5">
        <f t="shared" si="2"/>
        <v>0.14882999558959967</v>
      </c>
    </row>
    <row r="29" spans="1:13" x14ac:dyDescent="0.25">
      <c r="A29" s="7">
        <v>28</v>
      </c>
      <c r="B29" s="1">
        <f t="shared" si="0"/>
        <v>235</v>
      </c>
      <c r="C29" s="1">
        <v>5</v>
      </c>
      <c r="D29" s="1">
        <v>18</v>
      </c>
      <c r="E29" s="3">
        <v>3</v>
      </c>
      <c r="F29" s="11">
        <f t="shared" si="1"/>
        <v>256</v>
      </c>
      <c r="G29" s="6">
        <f t="shared" si="3"/>
        <v>314.33392338527119</v>
      </c>
      <c r="H29" s="6">
        <f t="shared" si="4"/>
        <v>10.376404395497618</v>
      </c>
      <c r="I29" s="6">
        <f t="shared" si="5"/>
        <v>-59.39229614383644</v>
      </c>
      <c r="J29" s="6">
        <f t="shared" si="6"/>
        <v>265.31803163693235</v>
      </c>
      <c r="K29" s="5">
        <f t="shared" si="2"/>
        <v>86.825713586872098</v>
      </c>
    </row>
    <row r="30" spans="1:13" x14ac:dyDescent="0.25">
      <c r="A30" s="7">
        <v>29</v>
      </c>
      <c r="B30" s="1">
        <f t="shared" si="0"/>
        <v>240</v>
      </c>
      <c r="C30" s="1">
        <v>5</v>
      </c>
      <c r="D30" s="1">
        <v>45</v>
      </c>
      <c r="E30" s="3">
        <v>2</v>
      </c>
      <c r="F30" s="11">
        <f t="shared" si="1"/>
        <v>287</v>
      </c>
      <c r="G30" s="6">
        <f t="shared" si="3"/>
        <v>324.98157407214137</v>
      </c>
      <c r="H30" s="6">
        <f t="shared" si="4"/>
        <v>10.539926163260905</v>
      </c>
      <c r="I30" s="6">
        <f t="shared" si="5"/>
        <v>-37.997598249568952</v>
      </c>
      <c r="J30" s="6">
        <f t="shared" si="6"/>
        <v>297.52390198583333</v>
      </c>
      <c r="K30" s="5">
        <f t="shared" si="2"/>
        <v>110.75251300742678</v>
      </c>
    </row>
    <row r="31" spans="1:13" x14ac:dyDescent="0.25">
      <c r="A31" s="7">
        <v>30</v>
      </c>
      <c r="B31" s="1">
        <f t="shared" si="0"/>
        <v>245</v>
      </c>
      <c r="C31" s="1">
        <v>5</v>
      </c>
      <c r="D31" s="1">
        <v>69</v>
      </c>
      <c r="E31" s="3">
        <v>2</v>
      </c>
      <c r="F31" s="11">
        <f t="shared" si="1"/>
        <v>316</v>
      </c>
      <c r="G31" s="6">
        <f t="shared" si="3"/>
        <v>328.74127546678966</v>
      </c>
      <c r="H31" s="6">
        <f t="shared" si="4"/>
        <v>6.4524441395043963</v>
      </c>
      <c r="I31" s="6">
        <f t="shared" si="5"/>
        <v>-12.340726120506266</v>
      </c>
      <c r="J31" s="6">
        <f t="shared" si="6"/>
        <v>322.85299348578781</v>
      </c>
      <c r="K31" s="5">
        <f t="shared" si="2"/>
        <v>46.963519716250104</v>
      </c>
    </row>
    <row r="32" spans="1:13" x14ac:dyDescent="0.25">
      <c r="A32" s="7">
        <v>31</v>
      </c>
      <c r="B32" s="1">
        <f t="shared" si="0"/>
        <v>250</v>
      </c>
      <c r="C32" s="1">
        <v>5</v>
      </c>
      <c r="D32" s="1">
        <v>16</v>
      </c>
      <c r="E32" s="3">
        <v>1</v>
      </c>
      <c r="F32" s="11">
        <f t="shared" si="1"/>
        <v>267</v>
      </c>
      <c r="G32" s="6">
        <f t="shared" si="3"/>
        <v>328.3479863616285</v>
      </c>
      <c r="H32" s="6">
        <f t="shared" si="4"/>
        <v>2.3254701036969561</v>
      </c>
      <c r="I32" s="6">
        <f t="shared" si="5"/>
        <v>-60.943567029001791</v>
      </c>
      <c r="J32" s="6">
        <f t="shared" si="6"/>
        <v>269.72988943632367</v>
      </c>
      <c r="K32" s="5">
        <f t="shared" si="2"/>
        <v>7.4522963345515869</v>
      </c>
    </row>
    <row r="33" spans="1:11" x14ac:dyDescent="0.25">
      <c r="A33" s="7">
        <v>32</v>
      </c>
      <c r="B33" s="1">
        <f t="shared" si="0"/>
        <v>255</v>
      </c>
      <c r="C33" s="1">
        <v>5</v>
      </c>
      <c r="D33" s="1">
        <v>35</v>
      </c>
      <c r="E33" s="3">
        <v>2</v>
      </c>
      <c r="F33" s="11">
        <f t="shared" si="1"/>
        <v>292</v>
      </c>
      <c r="G33" s="6">
        <f t="shared" si="3"/>
        <v>330.14777501436242</v>
      </c>
      <c r="H33" s="6">
        <f t="shared" si="4"/>
        <v>2.0085612172864971</v>
      </c>
      <c r="I33" s="6">
        <f t="shared" si="5"/>
        <v>-38.11671979588187</v>
      </c>
      <c r="J33" s="6">
        <f t="shared" si="6"/>
        <v>294.03961643576707</v>
      </c>
      <c r="K33" s="5">
        <f t="shared" si="2"/>
        <v>4.1600352050511775</v>
      </c>
    </row>
    <row r="34" spans="1:11" x14ac:dyDescent="0.25">
      <c r="A34" s="7">
        <v>33</v>
      </c>
      <c r="B34" s="1">
        <f t="shared" si="0"/>
        <v>260</v>
      </c>
      <c r="C34" s="1">
        <v>5</v>
      </c>
      <c r="D34" s="1">
        <v>53</v>
      </c>
      <c r="E34" s="3">
        <v>2</v>
      </c>
      <c r="F34" s="11">
        <f t="shared" si="1"/>
        <v>315</v>
      </c>
      <c r="G34" s="6">
        <f t="shared" si="3"/>
        <v>328.41076230581581</v>
      </c>
      <c r="H34" s="6">
        <f t="shared" si="4"/>
        <v>-0.24947101807060579</v>
      </c>
      <c r="I34" s="6">
        <f t="shared" si="5"/>
        <v>-13.189488345342728</v>
      </c>
      <c r="J34" s="6">
        <f t="shared" si="6"/>
        <v>314.97180294240246</v>
      </c>
      <c r="K34" s="5">
        <f t="shared" si="2"/>
        <v>7.9507405715886856E-4</v>
      </c>
    </row>
    <row r="35" spans="1:11" x14ac:dyDescent="0.25">
      <c r="A35" s="7">
        <v>34</v>
      </c>
      <c r="B35" s="1">
        <f t="shared" si="0"/>
        <v>265</v>
      </c>
      <c r="C35" s="1">
        <v>5</v>
      </c>
      <c r="D35" s="1">
        <v>18</v>
      </c>
      <c r="E35" s="3">
        <v>1</v>
      </c>
      <c r="F35" s="11">
        <f t="shared" si="1"/>
        <v>284</v>
      </c>
      <c r="G35" s="6">
        <f t="shared" si="3"/>
        <v>341.21451880862458</v>
      </c>
      <c r="H35" s="6">
        <f t="shared" si="4"/>
        <v>7.6197124772305029</v>
      </c>
      <c r="I35" s="6">
        <f t="shared" si="5"/>
        <v>-57.985652794415216</v>
      </c>
      <c r="J35" s="6">
        <f t="shared" si="6"/>
        <v>290.84857849143987</v>
      </c>
      <c r="K35" s="5">
        <f t="shared" si="2"/>
        <v>46.903027353412753</v>
      </c>
    </row>
    <row r="36" spans="1:11" x14ac:dyDescent="0.25">
      <c r="A36" s="7">
        <v>35</v>
      </c>
      <c r="B36" s="1">
        <f t="shared" si="0"/>
        <v>270</v>
      </c>
      <c r="C36" s="1">
        <v>5</v>
      </c>
      <c r="D36" s="1">
        <v>42</v>
      </c>
      <c r="E36" s="3">
        <v>1</v>
      </c>
      <c r="F36" s="11">
        <f t="shared" si="1"/>
        <v>313</v>
      </c>
      <c r="G36" s="6">
        <f t="shared" si="3"/>
        <v>350.60954723790616</v>
      </c>
      <c r="H36" s="6">
        <f t="shared" si="4"/>
        <v>8.6899678578617578</v>
      </c>
      <c r="I36" s="6">
        <f t="shared" si="5"/>
        <v>-37.714426009378812</v>
      </c>
      <c r="J36" s="6">
        <f t="shared" si="6"/>
        <v>321.58508908638908</v>
      </c>
      <c r="K36" s="5">
        <f t="shared" si="2"/>
        <v>73.703754621236811</v>
      </c>
    </row>
    <row r="37" spans="1:11" x14ac:dyDescent="0.25">
      <c r="A37" s="7">
        <v>36</v>
      </c>
      <c r="B37" s="1">
        <f t="shared" si="0"/>
        <v>275</v>
      </c>
      <c r="C37" s="1">
        <v>5</v>
      </c>
      <c r="D37" s="1">
        <v>62</v>
      </c>
      <c r="E37" s="3">
        <v>1</v>
      </c>
      <c r="F37" s="11">
        <f t="shared" si="1"/>
        <v>338</v>
      </c>
      <c r="G37" s="6">
        <f t="shared" si="3"/>
        <v>352.9915491198858</v>
      </c>
      <c r="H37" s="6">
        <f t="shared" si="4"/>
        <v>4.8871886856660076</v>
      </c>
      <c r="I37" s="6">
        <f t="shared" si="5"/>
        <v>-14.618898988917584</v>
      </c>
      <c r="J37" s="6">
        <f t="shared" si="6"/>
        <v>343.25983881663421</v>
      </c>
      <c r="K37" s="5">
        <f t="shared" si="2"/>
        <v>27.665904376972016</v>
      </c>
    </row>
    <row r="38" spans="1:11" x14ac:dyDescent="0.25">
      <c r="A38" s="12">
        <v>37</v>
      </c>
      <c r="D38" s="1"/>
      <c r="I38" s="12">
        <v>1</v>
      </c>
      <c r="J38" s="13">
        <f>+$G$37+I38*$H$37+I35</f>
        <v>299.89308501113658</v>
      </c>
    </row>
    <row r="39" spans="1:11" x14ac:dyDescent="0.25">
      <c r="A39" s="12">
        <v>38</v>
      </c>
      <c r="D39" s="1"/>
      <c r="I39" s="12">
        <v>2</v>
      </c>
      <c r="J39" s="13">
        <f t="shared" ref="J39:J40" si="7">+$G$37+I39*$H$37+I36</f>
        <v>325.05150048183901</v>
      </c>
    </row>
    <row r="40" spans="1:11" x14ac:dyDescent="0.25">
      <c r="A40" s="12">
        <v>39</v>
      </c>
      <c r="D40" s="1"/>
      <c r="I40" s="12">
        <v>3</v>
      </c>
      <c r="J40" s="13">
        <f t="shared" si="7"/>
        <v>353.03421618796625</v>
      </c>
    </row>
    <row r="41" spans="1:11" x14ac:dyDescent="0.25">
      <c r="D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SES</vt:lpstr>
      <vt:lpstr>Holt</vt:lpstr>
      <vt:lpstr>Holt-Winters</vt:lpstr>
      <vt:lpstr>Holt!alfa</vt:lpstr>
      <vt:lpstr>'Holt-Winters'!alfa</vt:lpstr>
      <vt:lpstr>SES!alfa</vt:lpstr>
      <vt:lpstr>'Holt-Winters'!beta</vt:lpstr>
      <vt:lpstr>beta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2025-08-30T17:24:48Z</dcterms:created>
  <dcterms:modified xsi:type="dcterms:W3CDTF">2025-09-01T22:24:18Z</dcterms:modified>
</cp:coreProperties>
</file>