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d106822cf2be43f/Escritorio/MouseWithoutBorders/"/>
    </mc:Choice>
  </mc:AlternateContent>
  <xr:revisionPtr revIDLastSave="76" documentId="13_ncr:1_{25823C6D-AC70-4530-905F-7599F6CB1C30}" xr6:coauthVersionLast="47" xr6:coauthVersionMax="47" xr10:uidLastSave="{99F6F678-2CA4-42CC-9C89-2880F75C4390}"/>
  <bookViews>
    <workbookView xWindow="-120" yWindow="-120" windowWidth="20730" windowHeight="11040" xr2:uid="{0277F282-ADEB-494C-800F-3753C656C634}"/>
  </bookViews>
  <sheets>
    <sheet name="TRABAJADORES" sheetId="1" r:id="rId1"/>
    <sheet name="listados" sheetId="5" r:id="rId2"/>
    <sheet name="BAJAS VOLUNTARIAS_PP" sheetId="2" r:id="rId3"/>
    <sheet name="Bajas IT" sheetId="3" r:id="rId4"/>
    <sheet name="Hoja1" sheetId="4" r:id="rId5"/>
  </sheets>
  <definedNames>
    <definedName name="_xlnm._FilterDatabase" localSheetId="0" hidden="1">TRABAJADORES!$A$1:$W$113</definedName>
    <definedName name="_xlnm.Print_Titles" localSheetId="1">listados!$A:$I,listados!$3:$4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5" i="1" l="1"/>
  <c r="L55" i="1"/>
  <c r="J55" i="1"/>
  <c r="T110" i="1"/>
  <c r="T108" i="1"/>
  <c r="T111" i="1"/>
  <c r="T54" i="1"/>
  <c r="T61" i="1"/>
  <c r="T33" i="1"/>
  <c r="T112" i="1"/>
  <c r="T49" i="1"/>
  <c r="T63" i="1"/>
  <c r="T50" i="1"/>
  <c r="T60" i="1"/>
  <c r="T7" i="1"/>
  <c r="T36" i="1"/>
  <c r="T75" i="1"/>
  <c r="T84" i="1"/>
  <c r="T64" i="1"/>
  <c r="T15" i="1"/>
  <c r="T47" i="1"/>
  <c r="T22" i="1"/>
  <c r="T16" i="1"/>
  <c r="T19" i="1"/>
  <c r="T43" i="1"/>
  <c r="T48" i="1"/>
  <c r="T42" i="1"/>
  <c r="T37" i="1"/>
  <c r="T93" i="1"/>
  <c r="T97" i="1"/>
  <c r="T28" i="1"/>
  <c r="T57" i="1"/>
  <c r="T58" i="1"/>
  <c r="T65" i="1"/>
  <c r="T68" i="1"/>
  <c r="T85" i="1"/>
  <c r="T86" i="1"/>
  <c r="T96" i="1"/>
  <c r="T88" i="1"/>
  <c r="T103" i="1"/>
  <c r="T6" i="1"/>
  <c r="T35" i="1"/>
  <c r="T38" i="1"/>
  <c r="T80" i="1"/>
  <c r="T102" i="1"/>
  <c r="T95" i="1"/>
  <c r="T87" i="1"/>
  <c r="T52" i="1"/>
  <c r="T23" i="1"/>
  <c r="T18" i="1"/>
  <c r="T44" i="1"/>
  <c r="T17" i="1"/>
  <c r="T25" i="1"/>
  <c r="T104" i="1"/>
  <c r="T100" i="1"/>
  <c r="T92" i="1"/>
  <c r="T91" i="1"/>
  <c r="T10" i="1"/>
  <c r="T41" i="1"/>
  <c r="T12" i="1"/>
  <c r="T34" i="1"/>
  <c r="T105" i="1"/>
  <c r="T29" i="1"/>
  <c r="T31" i="1"/>
  <c r="T3" i="1"/>
  <c r="T78" i="1"/>
  <c r="T45" i="1"/>
  <c r="T39" i="1"/>
  <c r="T40" i="1"/>
  <c r="T24" i="1"/>
  <c r="T32" i="1"/>
  <c r="T99" i="1"/>
  <c r="T66" i="1"/>
  <c r="T26" i="1"/>
  <c r="T4" i="1"/>
  <c r="T13" i="1"/>
  <c r="T94" i="1"/>
  <c r="T90" i="1"/>
  <c r="T109" i="1"/>
  <c r="T14" i="1"/>
  <c r="T2" i="1"/>
  <c r="T27" i="1"/>
  <c r="T5" i="1"/>
  <c r="T46" i="1"/>
  <c r="T30" i="1"/>
  <c r="T74" i="1"/>
  <c r="T51" i="1"/>
  <c r="T72" i="1"/>
  <c r="T73" i="1"/>
  <c r="T76" i="1"/>
  <c r="T79" i="1"/>
  <c r="T56" i="1"/>
  <c r="T70" i="1"/>
  <c r="T71" i="1"/>
  <c r="T62" i="1"/>
  <c r="T21" i="1"/>
  <c r="T83" i="1"/>
  <c r="T8" i="1"/>
  <c r="T98" i="1"/>
  <c r="T89" i="1"/>
  <c r="T69" i="1"/>
  <c r="T9" i="1"/>
  <c r="T107" i="1"/>
  <c r="T106" i="1"/>
  <c r="T77" i="1"/>
  <c r="T113" i="1"/>
  <c r="T101" i="1"/>
  <c r="T67" i="1"/>
  <c r="T82" i="1"/>
  <c r="T53" i="1"/>
  <c r="T11" i="1"/>
  <c r="B17" i="5"/>
  <c r="L18" i="1"/>
  <c r="L38" i="1"/>
  <c r="L41" i="1"/>
  <c r="L44" i="1"/>
  <c r="K99" i="1"/>
  <c r="K98" i="1"/>
  <c r="K94" i="1"/>
  <c r="K90" i="1"/>
  <c r="K89" i="1"/>
  <c r="L45" i="1"/>
  <c r="J53" i="1"/>
  <c r="Z99" i="1"/>
  <c r="Z98" i="1"/>
  <c r="Z94" i="1"/>
  <c r="Z90" i="1"/>
  <c r="Z89" i="1"/>
  <c r="J82" i="1"/>
  <c r="K16" i="2"/>
  <c r="I16" i="2"/>
  <c r="J67" i="1"/>
  <c r="K15" i="2"/>
  <c r="I15" i="2"/>
  <c r="F3" i="3"/>
  <c r="F4" i="3"/>
  <c r="F5" i="3"/>
  <c r="F6" i="3"/>
  <c r="F7" i="3"/>
  <c r="F8" i="3"/>
  <c r="F9" i="3"/>
  <c r="F10" i="3"/>
  <c r="F11" i="3"/>
  <c r="F12" i="3"/>
  <c r="F2" i="3"/>
  <c r="K14" i="2"/>
  <c r="I14" i="2"/>
  <c r="K13" i="2"/>
  <c r="I13" i="2"/>
  <c r="L3" i="1"/>
  <c r="J3" i="1"/>
  <c r="L48" i="1"/>
  <c r="K6" i="2"/>
  <c r="I6" i="2"/>
  <c r="K5" i="2"/>
  <c r="I5" i="2"/>
  <c r="I4" i="2"/>
  <c r="K3" i="2"/>
  <c r="K2" i="2"/>
  <c r="L77" i="1"/>
  <c r="J101" i="1"/>
  <c r="L23" i="1"/>
  <c r="L36" i="1" l="1"/>
  <c r="L35" i="1"/>
  <c r="L54" i="1" l="1"/>
  <c r="L61" i="1"/>
  <c r="L81" i="1"/>
  <c r="L49" i="1"/>
  <c r="L59" i="1"/>
  <c r="L63" i="1"/>
  <c r="L50" i="1"/>
  <c r="L60" i="1"/>
  <c r="L97" i="1"/>
  <c r="L68" i="1"/>
  <c r="L57" i="1"/>
  <c r="L58" i="1"/>
  <c r="L80" i="1"/>
  <c r="L92" i="1"/>
  <c r="L91" i="1"/>
  <c r="L105" i="1"/>
  <c r="L78" i="1"/>
  <c r="L71" i="1"/>
  <c r="L79" i="1"/>
  <c r="L76" i="1"/>
  <c r="L74" i="1"/>
  <c r="L73" i="1"/>
  <c r="L72" i="1"/>
  <c r="L70" i="1"/>
  <c r="L62" i="1"/>
  <c r="L56" i="1"/>
  <c r="L51" i="1"/>
  <c r="L83" i="1"/>
  <c r="L69" i="1"/>
  <c r="L84" i="1"/>
  <c r="L75" i="1"/>
  <c r="L65" i="1"/>
  <c r="L64" i="1"/>
  <c r="L107" i="1"/>
  <c r="L104" i="1"/>
  <c r="L100" i="1"/>
  <c r="L87" i="1"/>
  <c r="L95" i="1"/>
  <c r="L102" i="1"/>
  <c r="L103" i="1"/>
  <c r="L88" i="1"/>
  <c r="L85" i="1"/>
  <c r="L96" i="1"/>
  <c r="L86" i="1"/>
  <c r="L93" i="1"/>
  <c r="L52" i="1"/>
  <c r="L66" i="1"/>
  <c r="L21" i="1"/>
  <c r="K12" i="1"/>
  <c r="K10" i="1"/>
  <c r="K31" i="1"/>
  <c r="K50" i="1" l="1"/>
  <c r="K59" i="1"/>
  <c r="K63" i="1"/>
  <c r="K81" i="1"/>
  <c r="K49" i="1"/>
  <c r="K58" i="1"/>
  <c r="K80" i="1"/>
  <c r="K57" i="1"/>
  <c r="K68" i="1"/>
  <c r="K34" i="1"/>
  <c r="K25" i="1"/>
  <c r="K47" i="1"/>
  <c r="K27" i="1"/>
  <c r="K38" i="1"/>
  <c r="K32" i="1"/>
  <c r="K30" i="1"/>
  <c r="K29" i="1"/>
  <c r="K39" i="1"/>
  <c r="K46" i="1"/>
  <c r="K20" i="1"/>
  <c r="L24" i="1" l="1"/>
  <c r="L15" i="1"/>
  <c r="L43" i="1"/>
  <c r="L19" i="1"/>
  <c r="L16" i="1"/>
  <c r="L22" i="1"/>
  <c r="L28" i="1"/>
  <c r="L37" i="1"/>
  <c r="L42" i="1"/>
  <c r="L17" i="1"/>
  <c r="J113" i="1"/>
  <c r="J77" i="1" l="1"/>
  <c r="J83" i="1" l="1"/>
  <c r="J11" i="1"/>
  <c r="J61" i="1"/>
  <c r="J60" i="1"/>
  <c r="J36" i="1"/>
  <c r="J112" i="1"/>
  <c r="J111" i="1"/>
  <c r="J33" i="1"/>
  <c r="J110" i="1"/>
  <c r="J54" i="1"/>
  <c r="J6" i="1"/>
  <c r="J109" i="1"/>
  <c r="J108" i="1"/>
  <c r="J20" i="1"/>
  <c r="J25" i="1"/>
  <c r="J7" i="1"/>
  <c r="J81" i="1"/>
  <c r="J63" i="1"/>
  <c r="J59" i="1"/>
  <c r="J50" i="1"/>
  <c r="J49" i="1"/>
  <c r="J89" i="1"/>
  <c r="J98" i="1"/>
  <c r="J84" i="1"/>
  <c r="J75" i="1"/>
  <c r="J65" i="1"/>
  <c r="J64" i="1"/>
  <c r="J71" i="1"/>
  <c r="J69" i="1"/>
  <c r="J68" i="1"/>
  <c r="J57" i="1"/>
  <c r="J80" i="1"/>
  <c r="J58" i="1"/>
  <c r="J46" i="1"/>
  <c r="J30" i="1"/>
  <c r="J27" i="1"/>
  <c r="J32" i="1"/>
  <c r="J24" i="1"/>
  <c r="J26" i="1"/>
  <c r="J40" i="1"/>
  <c r="J39" i="1"/>
  <c r="J45" i="1"/>
  <c r="J15" i="1"/>
  <c r="J43" i="1"/>
  <c r="J19" i="1"/>
  <c r="J16" i="1"/>
  <c r="J22" i="1"/>
  <c r="J48" i="1"/>
  <c r="J47" i="1"/>
  <c r="J28" i="1"/>
  <c r="J37" i="1"/>
  <c r="J42" i="1"/>
  <c r="J35" i="1"/>
  <c r="J38" i="1"/>
  <c r="J23" i="1"/>
  <c r="J21" i="1"/>
  <c r="J17" i="1"/>
  <c r="J44" i="1"/>
  <c r="J18" i="1"/>
  <c r="J10" i="1"/>
  <c r="J41" i="1"/>
  <c r="J12" i="1"/>
  <c r="J34" i="1"/>
  <c r="J29" i="1"/>
  <c r="J31" i="1"/>
  <c r="J9" i="1"/>
  <c r="J5" i="1"/>
  <c r="J2" i="1"/>
  <c r="J14" i="1"/>
  <c r="J4" i="1"/>
  <c r="J13" i="1"/>
  <c r="J8" i="1"/>
  <c r="J106" i="1"/>
  <c r="J107" i="1"/>
  <c r="J90" i="1"/>
  <c r="J94" i="1"/>
  <c r="J99" i="1"/>
  <c r="J66" i="1"/>
  <c r="J52" i="1"/>
  <c r="J105" i="1"/>
  <c r="J104" i="1"/>
  <c r="J100" i="1"/>
  <c r="J87" i="1"/>
  <c r="J95" i="1"/>
  <c r="J102" i="1"/>
  <c r="J91" i="1"/>
  <c r="J103" i="1"/>
  <c r="J88" i="1"/>
  <c r="J85" i="1"/>
  <c r="J96" i="1"/>
  <c r="J86" i="1"/>
  <c r="J92" i="1"/>
  <c r="J97" i="1"/>
  <c r="J93" i="1"/>
  <c r="J78" i="1"/>
  <c r="J79" i="1"/>
  <c r="J76" i="1"/>
  <c r="J74" i="1"/>
  <c r="J73" i="1"/>
  <c r="J72" i="1"/>
  <c r="J70" i="1"/>
  <c r="J62" i="1"/>
  <c r="J56" i="1"/>
  <c r="J51" i="1"/>
  <c r="L106" i="1"/>
  <c r="L26" i="1"/>
  <c r="L9" i="1"/>
  <c r="L5" i="1"/>
  <c r="L2" i="1"/>
  <c r="L14" i="1"/>
  <c r="L4" i="1"/>
  <c r="L13" i="1"/>
  <c r="L7" i="1"/>
  <c r="L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tc={78A486BC-8B49-45BF-ADDC-7A3E6603A4EA}</author>
    <author>Noemi</author>
    <author>tc={07715C93-F286-4747-BF90-CAF856EFAAA4}</author>
    <author>tc={394702B8-6E2F-4D72-8AE5-CB9CCBA652B4}</author>
  </authors>
  <commentList>
    <comment ref="D13" authorId="0" shapeId="0" xr:uid="{78A486BC-8B49-45BF-ADDC-7A3E6603A4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Dar de baja al finalizar la campaña. Despido. Antes verificar embarazo</t>
      </text>
    </comment>
    <comment ref="I18" authorId="1" shapeId="0" xr:uid="{2653BB16-8CA2-4630-99C2-57D594A4782C}">
      <text>
        <r>
          <rPr>
            <b/>
            <sz val="9"/>
            <color indexed="81"/>
            <rFont val="Tahoma"/>
            <family val="2"/>
          </rPr>
          <t>Noemi:</t>
        </r>
        <r>
          <rPr>
            <sz val="9"/>
            <color indexed="81"/>
            <rFont val="Tahoma"/>
            <family val="2"/>
          </rPr>
          <t xml:space="preserve">
Se le deben dos jornadas del mes de abril 2024
</t>
        </r>
      </text>
    </comment>
    <comment ref="D26" authorId="2" shapeId="0" xr:uid="{07715C93-F286-4747-BF90-CAF856EFAA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Baja por IT 345 extendida a 180</t>
      </text>
    </comment>
    <comment ref="D69" authorId="3" shapeId="0" xr:uid="{394702B8-6E2F-4D72-8AE5-CB9CCBA652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Dar de baja al finalizar la campaña. Despido</t>
      </text>
    </comment>
  </commentList>
</comments>
</file>

<file path=xl/sharedStrings.xml><?xml version="1.0" encoding="utf-8"?>
<sst xmlns="http://schemas.openxmlformats.org/spreadsheetml/2006/main" count="1284" uniqueCount="566">
  <si>
    <t>ID</t>
  </si>
  <si>
    <t>NOMBRE Y APELLIDOS</t>
  </si>
  <si>
    <t>TIPO DE CONTRATO</t>
  </si>
  <si>
    <t>ANTIGÜEDAD</t>
  </si>
  <si>
    <t>ALTA</t>
  </si>
  <si>
    <t>BAJA</t>
  </si>
  <si>
    <t>ULT. FORMACION</t>
  </si>
  <si>
    <t>RECO</t>
  </si>
  <si>
    <t>VIGENCIA NIE</t>
  </si>
  <si>
    <t>CATEGORIA PROFESIONAL</t>
  </si>
  <si>
    <t>F. DE NACIMIENTO</t>
  </si>
  <si>
    <t>TELEFONO</t>
  </si>
  <si>
    <t>CORREO ELECTRONICO</t>
  </si>
  <si>
    <t>DIRECCIÓN</t>
  </si>
  <si>
    <t>GUAMAN YUBI, NUBE MARIELA</t>
  </si>
  <si>
    <t>SI</t>
  </si>
  <si>
    <t>73405007R</t>
  </si>
  <si>
    <t>PEÓN</t>
  </si>
  <si>
    <t>SARANGO QUEZADA, BETTY JOSEFINA</t>
  </si>
  <si>
    <t>NO</t>
  </si>
  <si>
    <t>77043559E</t>
  </si>
  <si>
    <t>GUAMAN YUBI, JENNY SUSANA</t>
  </si>
  <si>
    <t>74040433Y</t>
  </si>
  <si>
    <t>MORAN ENDARA, FATIMA ESTHER</t>
  </si>
  <si>
    <t>X6667355T</t>
  </si>
  <si>
    <t>CURCO OÑA, GENESIS ROSARIO</t>
  </si>
  <si>
    <t>Y0202239Z</t>
  </si>
  <si>
    <t>MUÑOZ MUÑOZ, MARIA DOLORES</t>
  </si>
  <si>
    <t>48775540S</t>
  </si>
  <si>
    <t>CASTILLO SARANGO, CARMEN OLINDA</t>
  </si>
  <si>
    <t>74536075K</t>
  </si>
  <si>
    <t>karen-castleo98@gmail.com</t>
  </si>
  <si>
    <t>C/poeta miguel hernandez,69 5º</t>
  </si>
  <si>
    <t>FIALLOS PARRALES, NEIVA KATALINA</t>
  </si>
  <si>
    <t>X6792357C</t>
  </si>
  <si>
    <t>KATYY509P@GMAIL.COM</t>
  </si>
  <si>
    <t>C/POETA FERMIN LIMORT, 19 2G</t>
  </si>
  <si>
    <t>JAYA FARINANGO, NANCY VERONICA</t>
  </si>
  <si>
    <t>X6760346W</t>
  </si>
  <si>
    <t>verojaya34@gmail.com</t>
  </si>
  <si>
    <t>C/JOSE BERNAD AMOROS,26</t>
  </si>
  <si>
    <t>NEIRA CAMPOVERDE, ROSA FLORINDA</t>
  </si>
  <si>
    <t>29523006E</t>
  </si>
  <si>
    <t>florindaneira3@gmail.com</t>
  </si>
  <si>
    <t>C/JUAN 23,6BAJO</t>
  </si>
  <si>
    <t>NIETO MORAN, TANYA MARIA</t>
  </si>
  <si>
    <t>23904300D</t>
  </si>
  <si>
    <t>nietomorantanya@gmail.com</t>
  </si>
  <si>
    <t>C/ALTOS MOROS,27</t>
  </si>
  <si>
    <t>PANTA ORDOÑEZ, EVELING ELIZABETH</t>
  </si>
  <si>
    <t>X3610498G</t>
  </si>
  <si>
    <t>evelingpanta@gmail.com</t>
  </si>
  <si>
    <t>C/MARIO PASTOR SEMPERE,74</t>
  </si>
  <si>
    <t>PEÑARRETA CHACON, JENY MAGALI</t>
  </si>
  <si>
    <t>X3887397Y</t>
  </si>
  <si>
    <t>jenypenarreta@gmail.com</t>
  </si>
  <si>
    <t>C/LUGO,10P.1</t>
  </si>
  <si>
    <t>PINTO MONTAÑO, ALINDA</t>
  </si>
  <si>
    <t>Y0154209P</t>
  </si>
  <si>
    <t>alinda.pinto2986@gmail.com</t>
  </si>
  <si>
    <t>C/NUEVA,10-3H</t>
  </si>
  <si>
    <t>PUMAQUERO AMBO, JESSICA SILVANA</t>
  </si>
  <si>
    <t>29526079J</t>
  </si>
  <si>
    <t>pumaqueroambo@gmail.com</t>
  </si>
  <si>
    <t>C/ALFONSO,12 BAJO IZQ</t>
  </si>
  <si>
    <t>SANTILLAN MONTESDEOCA, MONICA ELISABETH</t>
  </si>
  <si>
    <t>48796665A</t>
  </si>
  <si>
    <t xml:space="preserve">C/FORCAL,6 </t>
  </si>
  <si>
    <t>LEON NIVELO, ROSA ERMELINDA</t>
  </si>
  <si>
    <t>78293661M</t>
  </si>
  <si>
    <t>rosaleon201@gmail.com</t>
  </si>
  <si>
    <t>LIMACHI LEMACHE, DIANA ELIZABETH</t>
  </si>
  <si>
    <t>Y3371101M</t>
  </si>
  <si>
    <t>dianalemache46@gmail.com</t>
  </si>
  <si>
    <t>PLAZA OBISPO ALMARCHA,8</t>
  </si>
  <si>
    <t>PULLAGUARI CHIRIBOGA, FANNY MARITZA</t>
  </si>
  <si>
    <t>X9098796L</t>
  </si>
  <si>
    <t>pullaguarifanny@gmail.com</t>
  </si>
  <si>
    <t>C/NUÑEZ BALBOA,2-2ºA</t>
  </si>
  <si>
    <t>ZHININ MINCHALA, MIRIAN ROSANA</t>
  </si>
  <si>
    <t>14057906F</t>
  </si>
  <si>
    <t>rosanamichala2016@gmail.com</t>
  </si>
  <si>
    <t>RODRIGUEZ-BARBERO GARCÍA, ANGEL MANUEL</t>
  </si>
  <si>
    <t xml:space="preserve"> SI</t>
  </si>
  <si>
    <t>52766229C</t>
  </si>
  <si>
    <t>REGADOR-APLICADOR</t>
  </si>
  <si>
    <t>1977angelrodriguez@gmail.com</t>
  </si>
  <si>
    <t>C/DE LA HUERTA 144 P3-A</t>
  </si>
  <si>
    <t>MENDOZA TENEMAZA MARIA ALEXANDRA</t>
  </si>
  <si>
    <t>Y9944143S</t>
  </si>
  <si>
    <t>GOMEZ MARQUEZ, ADRIAN</t>
  </si>
  <si>
    <t>51773552T</t>
  </si>
  <si>
    <t>HOUDANE, ABDESSAMAD</t>
  </si>
  <si>
    <t>Y4056688P</t>
  </si>
  <si>
    <t>APLICADOR</t>
  </si>
  <si>
    <t>houdaneabdessamad2408@gmail.com</t>
  </si>
  <si>
    <t>C/JOSE GOMEZ MOMPARI,76 P12 P13</t>
  </si>
  <si>
    <t>MARZOUKI, EL MUSTAPHA</t>
  </si>
  <si>
    <t>X1975594D</t>
  </si>
  <si>
    <t>elaouiiman786@gmail.com</t>
  </si>
  <si>
    <t>C/ROMAN BONO MARIN,14 P03 P.1</t>
  </si>
  <si>
    <t>EL MOUSSAOUI, MIMOUN</t>
  </si>
  <si>
    <t>X6900497Z</t>
  </si>
  <si>
    <t>mimounelmousaoui218@gmail.com</t>
  </si>
  <si>
    <t>C/CARMELO SERRANO GAIZLIA B44P.1</t>
  </si>
  <si>
    <t>ASUNCIÓN PEREZ, DORA ALICIA</t>
  </si>
  <si>
    <t>04767915S</t>
  </si>
  <si>
    <t>asuncionali78@gmail.com</t>
  </si>
  <si>
    <t>MARTINEZ VILLON, JESSICA TERESA</t>
  </si>
  <si>
    <t>01888071R</t>
  </si>
  <si>
    <t>misschikillojeanca2008@gmail.com</t>
  </si>
  <si>
    <t>ARMIJOS SANCHEZ, CRISTIAN JORDI</t>
  </si>
  <si>
    <t>74376595T</t>
  </si>
  <si>
    <t>cristiansanchez5@gmail.com</t>
  </si>
  <si>
    <t>CEDEÑO ZAMBRANO, LENNY ARACELY</t>
  </si>
  <si>
    <t>74389417B</t>
  </si>
  <si>
    <t>lennyara63@gmail.com</t>
  </si>
  <si>
    <t>C/ANTONIO MORA FERNANDEZ,38</t>
  </si>
  <si>
    <t>SANCHEZ CEDEÑO, VEMS ARACELY</t>
  </si>
  <si>
    <t>77953988L</t>
  </si>
  <si>
    <t>venus_nohamy@hotmail.com</t>
  </si>
  <si>
    <t>C/MARIO PASTOR SEMPERE,14 3ºIZQ</t>
  </si>
  <si>
    <t>EL AZIZI, YASSINE</t>
  </si>
  <si>
    <t>X8222694X</t>
  </si>
  <si>
    <t>yassinoda11361@gmail.com</t>
  </si>
  <si>
    <t>C/GRANADA,26 B-D</t>
  </si>
  <si>
    <t>ROMERO VEGARA, NOELIA</t>
  </si>
  <si>
    <t>48358034M</t>
  </si>
  <si>
    <t>noeliaromaerovergara@gmail.com</t>
  </si>
  <si>
    <t>C/MUSICO MAESTRO GUERRERO,35</t>
  </si>
  <si>
    <t>MARTINEZ VILLON, JENNY MARILU</t>
  </si>
  <si>
    <t>24513616D</t>
  </si>
  <si>
    <t>BENITEZ PULLAGUARI, DAYANA GISELA</t>
  </si>
  <si>
    <t>13440711V</t>
  </si>
  <si>
    <t>PALA TENEMAZA, MARIA CATALINA</t>
  </si>
  <si>
    <t>29575524P</t>
  </si>
  <si>
    <t>paquimen76@gmail.com</t>
  </si>
  <si>
    <t>SAQUISILLI SAQUISILLI, MARIA ELVIRA</t>
  </si>
  <si>
    <t>30302328N</t>
  </si>
  <si>
    <t>marisaquisilli1981@gmail.com</t>
  </si>
  <si>
    <t>C/SAN PANCRACIO,1 P.1-DERCH</t>
  </si>
  <si>
    <t>TOAQUIZA CHUGCHILAN, MARIA ERCELINDA</t>
  </si>
  <si>
    <t>78132611R</t>
  </si>
  <si>
    <t>CRIOLLO SAQUISILLI, ROSA MARIA</t>
  </si>
  <si>
    <t>29575369Z</t>
  </si>
  <si>
    <t>CAJILEMA GUAMAN, ANA LUCIA</t>
  </si>
  <si>
    <t>29577076L</t>
  </si>
  <si>
    <t>Y4651790P</t>
  </si>
  <si>
    <t>MENDOZA TAPAY, MARIA BALTAZARA</t>
  </si>
  <si>
    <t>Y8538840N</t>
  </si>
  <si>
    <t>ILLAPA CORO, MARIA TRANSITO</t>
  </si>
  <si>
    <t>48752774L</t>
  </si>
  <si>
    <t>X6462318P</t>
  </si>
  <si>
    <t>MARTINEZ LOPEZ, JAVIER</t>
  </si>
  <si>
    <t>54208085Y</t>
  </si>
  <si>
    <t>MARTINEZ LOPEZ, DANIEL</t>
  </si>
  <si>
    <t>MENDOZA GUAMAN, AGUSTINA MERCEDES</t>
  </si>
  <si>
    <t>29596627C</t>
  </si>
  <si>
    <t>COULIBALY, HAWA</t>
  </si>
  <si>
    <t>X7223829N</t>
  </si>
  <si>
    <t>HEREDIA ALCALA, MARIO</t>
  </si>
  <si>
    <t>77040523E</t>
  </si>
  <si>
    <t>VACACELA FERNANDEZ, MARIA MANUELA</t>
  </si>
  <si>
    <t>X6694276B</t>
  </si>
  <si>
    <t>YACELGA CABASCANGO BEATRIZ</t>
  </si>
  <si>
    <t>FARES, FATIMA</t>
  </si>
  <si>
    <t>X7037372Q</t>
  </si>
  <si>
    <t>PEÓN AGRICOLA</t>
  </si>
  <si>
    <t>hibatollah2010@gmail.com</t>
  </si>
  <si>
    <t>ER RAHMOUNI, MANAL</t>
  </si>
  <si>
    <t>X3293241D</t>
  </si>
  <si>
    <t>manalerrahmouny98@gmail.com</t>
  </si>
  <si>
    <t>C/ROSA DE LOS VIENTOS, 22-4A</t>
  </si>
  <si>
    <t>ATFA, LAHCEN</t>
  </si>
  <si>
    <t>Y1552978D</t>
  </si>
  <si>
    <t>TAMA SÁNCHEZ, EVELYN JULIANA</t>
  </si>
  <si>
    <t>X7638357B</t>
  </si>
  <si>
    <t>CARDONA VIVEROS, DANAY ALEXANDRA</t>
  </si>
  <si>
    <t>74531861Q</t>
  </si>
  <si>
    <t>ZAVALA SANDOVAL, GABRIELA JOHANNA</t>
  </si>
  <si>
    <t>48733747J</t>
  </si>
  <si>
    <t>APOLO APOLO, TANIA DEL CARMEN</t>
  </si>
  <si>
    <t>74533510D</t>
  </si>
  <si>
    <t>Tania.apolo75@gmail.com</t>
  </si>
  <si>
    <t>CATOTA VALDEZ,ERIKA ESTEFANIA</t>
  </si>
  <si>
    <t>X7182318Q</t>
  </si>
  <si>
    <t>Estefaniacatota1998@gmail.com</t>
  </si>
  <si>
    <t>MONSERRATE GUILABERT VALERO, Nº 43 03205 ELCHE</t>
  </si>
  <si>
    <t>CASTILLO MURILLO, LIANABEL DEL CARMEN</t>
  </si>
  <si>
    <t>Z0672998T</t>
  </si>
  <si>
    <t>SUAREZ CAMPOVERDE, ANDREA KAMILA</t>
  </si>
  <si>
    <t>30838274N</t>
  </si>
  <si>
    <t>KARIM KARIM, NOUREDDINE</t>
  </si>
  <si>
    <t>54959187C</t>
  </si>
  <si>
    <t>noureddinekarimkarim@gmail.com</t>
  </si>
  <si>
    <t>ESSAADI, ABDERRAZZAK</t>
  </si>
  <si>
    <t>TORRE</t>
  </si>
  <si>
    <t>X4154584W</t>
  </si>
  <si>
    <t>C/PUBLICISTA JOSE TARI,9-4D</t>
  </si>
  <si>
    <t>EL KOUIRA EL KOUIRA, KARIM</t>
  </si>
  <si>
    <t>55176806J</t>
  </si>
  <si>
    <t>PEON</t>
  </si>
  <si>
    <t>C/SIRPENTENA,3 C2-D</t>
  </si>
  <si>
    <t>FERNANDEZ FRASES, SUSANA</t>
  </si>
  <si>
    <t>48317653N</t>
  </si>
  <si>
    <t>C/MUSICO JUAN MOLINA,3 -2ºA</t>
  </si>
  <si>
    <t>SANCHEZ MONREAL, VERONICA</t>
  </si>
  <si>
    <t>48347958A</t>
  </si>
  <si>
    <t>nikasm12@hotmail.com</t>
  </si>
  <si>
    <t xml:space="preserve">C/PABLO PICASSO,12 </t>
  </si>
  <si>
    <t>LOPEZ HIDALGO, JOSEFA</t>
  </si>
  <si>
    <t>48352550H</t>
  </si>
  <si>
    <t>QUIRANT MANRIQUE, TRINIDAD</t>
  </si>
  <si>
    <t>52777184G</t>
  </si>
  <si>
    <t>C/CORREOS,14</t>
  </si>
  <si>
    <t>BALLESTER MARTINEZ, MARIA CARMEN</t>
  </si>
  <si>
    <t>21459038S</t>
  </si>
  <si>
    <t>C/VIRGUEN DE AFFRICA,35 B-D</t>
  </si>
  <si>
    <t>ORTIZ GARCIA, JUANA</t>
  </si>
  <si>
    <t>52512184X</t>
  </si>
  <si>
    <t>AVDA SEGARRA</t>
  </si>
  <si>
    <t>AYAD, AZZRAF</t>
  </si>
  <si>
    <t>X5935927H</t>
  </si>
  <si>
    <t>ayadazraf@icloud.com</t>
  </si>
  <si>
    <t>C/MUSICO ALFONEA,3 BAJO PTA,C</t>
  </si>
  <si>
    <t>DRIHIM, EL BACHIR</t>
  </si>
  <si>
    <t>X2341353E</t>
  </si>
  <si>
    <t>drihimebachir@gmail.com</t>
  </si>
  <si>
    <t>C/MANUEL RUIZ MAGRO,19 P.3</t>
  </si>
  <si>
    <t>CALVILLO HERREY, CATALINA</t>
  </si>
  <si>
    <t>30967295A</t>
  </si>
  <si>
    <t>katcalher@gmail.com</t>
  </si>
  <si>
    <t>C/LA HIGUERA,10 2ºD</t>
  </si>
  <si>
    <t>CUERVA RUIZ, JOSE</t>
  </si>
  <si>
    <t>21499856P</t>
  </si>
  <si>
    <t>C/AGUILAS,43-1D</t>
  </si>
  <si>
    <t>jimenezmullormariabegona@gmail.com</t>
  </si>
  <si>
    <t>C/MAESTRO ALONSO, 96 P.3, 3A</t>
  </si>
  <si>
    <t>JIMENEZ JIMENEZ, MANUEL</t>
  </si>
  <si>
    <t>21403956H</t>
  </si>
  <si>
    <t>GUAMAN PINEDA, JEAN PAUL</t>
  </si>
  <si>
    <t>24509517G</t>
  </si>
  <si>
    <t>guamanpinedajeanpaul@gmail.com</t>
  </si>
  <si>
    <t>C/velazquez, 9 -3A (monovar)</t>
  </si>
  <si>
    <t>MAROUF, MBAREK</t>
  </si>
  <si>
    <t>X5069913T</t>
  </si>
  <si>
    <t>HOUDANE, EL HABIBE</t>
  </si>
  <si>
    <t>X7494990A</t>
  </si>
  <si>
    <t>houdaneelhabibe40@gmail.com</t>
  </si>
  <si>
    <t>C/JOSE GOMEZ MONPEAN,79 PO42</t>
  </si>
  <si>
    <t>EL AMRANI, RAHHAL</t>
  </si>
  <si>
    <t>X6644077K</t>
  </si>
  <si>
    <t>C/ANTONIOBROTONSPASTOR,8 P.04</t>
  </si>
  <si>
    <t>TIMZOURA, HICHAM</t>
  </si>
  <si>
    <t>X5255510X</t>
  </si>
  <si>
    <t>hichamaymene2@gmail.com</t>
  </si>
  <si>
    <t>C/TENIENTEGANGA,25 P5-1</t>
  </si>
  <si>
    <t>CAMARA, KORO</t>
  </si>
  <si>
    <t>X4429422J</t>
  </si>
  <si>
    <t>ATYQ, MUSTAPHA</t>
  </si>
  <si>
    <t>X2312405P</t>
  </si>
  <si>
    <t>C/OBISPO CUBERO 6E /2-7-1</t>
  </si>
  <si>
    <t>BIAD, ABDELMAOULA</t>
  </si>
  <si>
    <t>Y2779899H</t>
  </si>
  <si>
    <t>okk629123@gmail.com</t>
  </si>
  <si>
    <t>C/PINTOR PEREZ PIZARRO,12-5B</t>
  </si>
  <si>
    <t>MARZOUK, RADOUNE</t>
  </si>
  <si>
    <t>X9181003R</t>
  </si>
  <si>
    <t>ARREDONDO GONZALEZ, JUAN JOSE</t>
  </si>
  <si>
    <t>74622652A</t>
  </si>
  <si>
    <t>C/ALMIRANTE,15 (REBOLLEDO)</t>
  </si>
  <si>
    <t>SANCHEZ LOPEZ, RAMON</t>
  </si>
  <si>
    <t>48533589R</t>
  </si>
  <si>
    <t>KADI, FARID</t>
  </si>
  <si>
    <t>Y7096516H</t>
  </si>
  <si>
    <t>faridkad85@gmail.com</t>
  </si>
  <si>
    <t>C/JACINTO BENAVENTE,12 B.D.</t>
  </si>
  <si>
    <t>LAKRINII, AZ EDDINE</t>
  </si>
  <si>
    <t>Y3961735E</t>
  </si>
  <si>
    <t>DRIOUCHE BRHAIBERH, JEMAA</t>
  </si>
  <si>
    <t>13442894S</t>
  </si>
  <si>
    <t>DAHHAK,RACHID</t>
  </si>
  <si>
    <t>FADLANE,TARIK</t>
  </si>
  <si>
    <t>Y9445497D</t>
  </si>
  <si>
    <t>ECHTIYI, RACHID</t>
  </si>
  <si>
    <t>X6609814M</t>
  </si>
  <si>
    <t>ERAHILI, HAMID</t>
  </si>
  <si>
    <t>X5759975Q</t>
  </si>
  <si>
    <t>THIAM GUEYE, PAPA</t>
  </si>
  <si>
    <t>01888270Q</t>
  </si>
  <si>
    <t>BETHENCOURT MENDOZA, YURENA</t>
  </si>
  <si>
    <t>45704407A</t>
  </si>
  <si>
    <t>CONEJERO MARTINEZ, RAUL</t>
  </si>
  <si>
    <t>44758088L</t>
  </si>
  <si>
    <t>CUERVA BOIX, IGNACIO</t>
  </si>
  <si>
    <t>53977890H</t>
  </si>
  <si>
    <t>CUERVA CUERVA, JOSE LUIS</t>
  </si>
  <si>
    <t>48567868X</t>
  </si>
  <si>
    <t>CUERVA GONZALEZ, JOSE IGNACIO</t>
  </si>
  <si>
    <t>21466597F</t>
  </si>
  <si>
    <t>FARES, ABDELHAK</t>
  </si>
  <si>
    <t>X4532862E</t>
  </si>
  <si>
    <t>FERRER VALERA, NOEMI</t>
  </si>
  <si>
    <t>48622819Z</t>
  </si>
  <si>
    <t>GARCIA MONZO, DANIEL</t>
  </si>
  <si>
    <t>48570188F</t>
  </si>
  <si>
    <t>GARCIA MONZO, MARCOS</t>
  </si>
  <si>
    <t>48530501H</t>
  </si>
  <si>
    <t>HIDALGO LOPEZ, JOSE MANUEL</t>
  </si>
  <si>
    <t>48668858F</t>
  </si>
  <si>
    <t>HIGUERAS JIMENEZ, ANTONIO</t>
  </si>
  <si>
    <t>48566871W</t>
  </si>
  <si>
    <t>HOUDANE, MUSTAPHA</t>
  </si>
  <si>
    <t>X6408252S</t>
  </si>
  <si>
    <t>RUIZ GONZALEZ, ANTONIO</t>
  </si>
  <si>
    <t>52512289T</t>
  </si>
  <si>
    <t>TERUEL MENDOZA, CANDIDO</t>
  </si>
  <si>
    <t>26480317A</t>
  </si>
  <si>
    <t>antonioh537@hotmail.com</t>
  </si>
  <si>
    <t>C/NOVELDA,12 2ºD</t>
  </si>
  <si>
    <t>ENCARGADO</t>
  </si>
  <si>
    <t>teruelcandido@gmail.com</t>
  </si>
  <si>
    <t>C/SAN JOSE,64 1ºA</t>
  </si>
  <si>
    <t>aruizgonzalezlis@gmail.com</t>
  </si>
  <si>
    <t>C/NIEVES PINON,8-1ªA</t>
  </si>
  <si>
    <t>nachocuervaags@gmail.com</t>
  </si>
  <si>
    <t xml:space="preserve">C/CERDÁ,40-ÁTICO A </t>
  </si>
  <si>
    <t>josemanuel@hotmail.com</t>
  </si>
  <si>
    <t>C/CONDE DE TORRELLANO,73 1ºA</t>
  </si>
  <si>
    <t>abdelhakfares1983@gmail.com</t>
  </si>
  <si>
    <t>ADMINISTRATIVO</t>
  </si>
  <si>
    <t>GERENTE</t>
  </si>
  <si>
    <t>DIRECTOR FINANCIERO</t>
  </si>
  <si>
    <t>ATTAF, ABDERRAHMANE</t>
  </si>
  <si>
    <t>BARAGHDOUCH, MOSTAPHA</t>
  </si>
  <si>
    <t>BOUKHAZMA ENOUCH, HACHIM</t>
  </si>
  <si>
    <t>HDOURI, MOHAMMED</t>
  </si>
  <si>
    <t>LEMHAMDI, ABDELHAMID</t>
  </si>
  <si>
    <t>SUOKRAT, ABDENABI</t>
  </si>
  <si>
    <t>X3167337F</t>
  </si>
  <si>
    <t>54208086F</t>
  </si>
  <si>
    <t>48793227s</t>
  </si>
  <si>
    <t>X3983145M</t>
  </si>
  <si>
    <t>Y8409957K</t>
  </si>
  <si>
    <t>Y6097231Z</t>
  </si>
  <si>
    <t>ZINEDIN, NOUREDINE</t>
  </si>
  <si>
    <t>X4242863F</t>
  </si>
  <si>
    <t>78296568Z</t>
  </si>
  <si>
    <t>DNI/NIE</t>
  </si>
  <si>
    <t>C/ROSA DE LOS VIENTOS, 22-1A</t>
  </si>
  <si>
    <t>FINCA</t>
  </si>
  <si>
    <t>OFICINA</t>
  </si>
  <si>
    <t>ALMACEN</t>
  </si>
  <si>
    <t>PREVISION ALTA</t>
  </si>
  <si>
    <t>ALTA/BAJA REAL</t>
  </si>
  <si>
    <t>PREVISION BAJA</t>
  </si>
  <si>
    <t>TRAORE, BAYAN</t>
  </si>
  <si>
    <t>Y9189028J</t>
  </si>
  <si>
    <t>GOBERNADORA FASE I</t>
  </si>
  <si>
    <t>GOBERNADORA FASE II</t>
  </si>
  <si>
    <t>ACTIVOS</t>
  </si>
  <si>
    <t>NUM</t>
  </si>
  <si>
    <t>LOPEZ PARAMO MARIA TERESA</t>
  </si>
  <si>
    <t>PEREIRA PARRA ROSA CRISTINA</t>
  </si>
  <si>
    <t>29599267S</t>
  </si>
  <si>
    <t>12825248B</t>
  </si>
  <si>
    <t>QUEZADA FERNANDEZ, NORMA JULEYSI</t>
  </si>
  <si>
    <t>GARCIA TORRES, ALCIRA JUDITH</t>
  </si>
  <si>
    <t>02381100W</t>
  </si>
  <si>
    <t xml:space="preserve">POR SALIR </t>
  </si>
  <si>
    <t>ALARCON CEDEÑO SHERWIN WILLIAN</t>
  </si>
  <si>
    <t>74393602X</t>
  </si>
  <si>
    <t>MENDOZA TENEMAZA MARIA MARTINA</t>
  </si>
  <si>
    <t>FD contactar en 2-3 meses campaña tomate</t>
  </si>
  <si>
    <t>BAJA VOLUNTARIA para 20/08</t>
  </si>
  <si>
    <t>BAJA POR PP</t>
  </si>
  <si>
    <t>Altas inicio campaña</t>
  </si>
  <si>
    <t>Baja IT 345+180 dias</t>
  </si>
  <si>
    <t>QUIROS HIGUERAS, RAUL</t>
  </si>
  <si>
    <t>48566245C</t>
  </si>
  <si>
    <t>CALLE MARIA GUERRERO 46 P1 C. ALICANTE</t>
  </si>
  <si>
    <t>BAJA VOLUNTARIA</t>
  </si>
  <si>
    <t xml:space="preserve">BAJA VOLUNTARIA </t>
  </si>
  <si>
    <t xml:space="preserve">BAJA POR PP </t>
  </si>
  <si>
    <t/>
  </si>
  <si>
    <t>DEPENDENCIA</t>
  </si>
  <si>
    <t>X3837506W</t>
  </si>
  <si>
    <t>ACCIDENTE LABORAL</t>
  </si>
  <si>
    <t>SUSANA FERNÁNDEZ</t>
  </si>
  <si>
    <t>F. INICIO</t>
  </si>
  <si>
    <t>F.FIN</t>
  </si>
  <si>
    <t>T. DIAS</t>
  </si>
  <si>
    <t>TIPO DE BAJA</t>
  </si>
  <si>
    <t>COMENTARIOS</t>
  </si>
  <si>
    <t xml:space="preserve">PUMAQUERO AMBO, JESSICA SILVANA </t>
  </si>
  <si>
    <t xml:space="preserve">CARDONA VIVEROS, DANAY ALEXANDRA </t>
  </si>
  <si>
    <t>CONTINGENCIAS COMUNES</t>
  </si>
  <si>
    <t>JEMAA DRIOUCHE BRHAIBERH</t>
  </si>
  <si>
    <t>ALINDA PINTO MONTAÑO</t>
  </si>
  <si>
    <t>INFORMADO POR CANDIDO - POR RECIBIR PARTE</t>
  </si>
  <si>
    <t xml:space="preserve">ha cumplido 365 dias, se ha recibido comunicación del INSS con prórroga de 180 dias mas. </t>
  </si>
  <si>
    <t>Columna1</t>
  </si>
  <si>
    <t>Columna2</t>
  </si>
  <si>
    <t>raulqh84@gmail.com</t>
  </si>
  <si>
    <t>MONTIEL BARSALLO, MAYRA ALEXANDRA</t>
  </si>
  <si>
    <t>78009181N</t>
  </si>
  <si>
    <t xml:space="preserve">CRER FRA PERE BALAGUER 0030 P05 ELCHE </t>
  </si>
  <si>
    <t>CALLE AUSIAS MARCH 25 P05 1 CP 03206</t>
  </si>
  <si>
    <t>elcheemi@gmail.com</t>
  </si>
  <si>
    <t>TENEMAZA MENDOZA, MARIA DOLORES</t>
  </si>
  <si>
    <t>14058693N</t>
  </si>
  <si>
    <t>PERIODO DE PRUEBA</t>
  </si>
  <si>
    <t>SS</t>
  </si>
  <si>
    <t>03/10437187/36</t>
  </si>
  <si>
    <t>04/1037952573T</t>
  </si>
  <si>
    <t>CP</t>
  </si>
  <si>
    <t>03204</t>
  </si>
  <si>
    <t>CALLE DOCTOR SAPENA  31 P04. ELCHE</t>
  </si>
  <si>
    <t xml:space="preserve">DAQUILEMA AUCACAMA MARIA ESCOLASTICA </t>
  </si>
  <si>
    <t>03/10626612/20</t>
  </si>
  <si>
    <t>03/10778471/74</t>
  </si>
  <si>
    <t>12825669H</t>
  </si>
  <si>
    <t>03/10688227/40</t>
  </si>
  <si>
    <t xml:space="preserve">C SAN JUAN 33 ALBATERA </t>
  </si>
  <si>
    <t>03014</t>
  </si>
  <si>
    <t>C/MARIO PASTOR SEMPERE 14 P04</t>
  </si>
  <si>
    <t>MUNICIPIO</t>
  </si>
  <si>
    <t>ELCHE</t>
  </si>
  <si>
    <t>03/10819465-37</t>
  </si>
  <si>
    <t>03/11538290-92</t>
  </si>
  <si>
    <t>ALICANTE</t>
  </si>
  <si>
    <t>C/VICARI SAMUEL RIQUELME,16 P03D</t>
  </si>
  <si>
    <t>04/10071817-49</t>
  </si>
  <si>
    <t>03000</t>
  </si>
  <si>
    <t>03/11358962-20</t>
  </si>
  <si>
    <t>CL DOCTOR FLEMING 64 3B</t>
  </si>
  <si>
    <t>SAN VICENTE DEL RASPEIG</t>
  </si>
  <si>
    <t>38/10182383-73</t>
  </si>
  <si>
    <t>29/11114163-21</t>
  </si>
  <si>
    <t>03/10359583-32</t>
  </si>
  <si>
    <t>04/10373739-10</t>
  </si>
  <si>
    <t>C/ESPERIDION 118 PO4</t>
  </si>
  <si>
    <t>03/10387578-91</t>
  </si>
  <si>
    <t>03/10369531-86</t>
  </si>
  <si>
    <t>03202</t>
  </si>
  <si>
    <t>03/10891423-21</t>
  </si>
  <si>
    <t>CL JOSE GOMEZ MOMPEAN 27 P01 03</t>
  </si>
  <si>
    <t>03206</t>
  </si>
  <si>
    <t>03/10714096-10</t>
  </si>
  <si>
    <t>C/GABRIEL PEREZ,23 2-4</t>
  </si>
  <si>
    <t>ALBATERA</t>
  </si>
  <si>
    <t>03/10919652-23</t>
  </si>
  <si>
    <t>03/00869472-95</t>
  </si>
  <si>
    <t>03/00960300-34</t>
  </si>
  <si>
    <t>03/10430957-14</t>
  </si>
  <si>
    <t>CL TRAVERTINO 1 P04D</t>
  </si>
  <si>
    <t>03/10597115-11</t>
  </si>
  <si>
    <t>13/10159756-59</t>
  </si>
  <si>
    <t>03/10525770-58</t>
  </si>
  <si>
    <t>03/10368686-17</t>
  </si>
  <si>
    <t xml:space="preserve">CL ECUADOR  13 </t>
  </si>
  <si>
    <t>03/10183868-81</t>
  </si>
  <si>
    <t>TÉCNICO RRHH Y PRL</t>
  </si>
  <si>
    <t>alciragarcia@gmail.com</t>
  </si>
  <si>
    <t>CAMINO COLONIA ROMANA 20 3B</t>
  </si>
  <si>
    <t>03016</t>
  </si>
  <si>
    <t>03/10776744-93</t>
  </si>
  <si>
    <t>MONOVAR</t>
  </si>
  <si>
    <t>03/10764956-42</t>
  </si>
  <si>
    <t>03/10314640-00</t>
  </si>
  <si>
    <t>MUCHAMIEL</t>
  </si>
  <si>
    <t>03110</t>
  </si>
  <si>
    <t>03/11153958-74</t>
  </si>
  <si>
    <t>45/10229826-68</t>
  </si>
  <si>
    <t>03/10584809-24</t>
  </si>
  <si>
    <t>CL JOAQUIN GARCIA MORA 39 P6, 3</t>
  </si>
  <si>
    <t>30/10297252-28</t>
  </si>
  <si>
    <t xml:space="preserve">CL SAN JUAN 35 BJ </t>
  </si>
  <si>
    <t>03340</t>
  </si>
  <si>
    <t>03/10612350-17</t>
  </si>
  <si>
    <t>03205</t>
  </si>
  <si>
    <t>30/10838678-00</t>
  </si>
  <si>
    <t>CALASPARRA</t>
  </si>
  <si>
    <t>030420</t>
  </si>
  <si>
    <t>CL JUANITO EL MEJORANO 21 ESC B. MURCIA</t>
  </si>
  <si>
    <t>03/10595203-39</t>
  </si>
  <si>
    <t>CL MANUEL DE LA MORENA 8 P02 01</t>
  </si>
  <si>
    <t>03/10656951-95</t>
  </si>
  <si>
    <t>03/10543347-78</t>
  </si>
  <si>
    <t>C/TRAVERTINO,1- 4D</t>
  </si>
  <si>
    <t>03/10585007-28</t>
  </si>
  <si>
    <t>CL URUGUAY 18 P02 IZ</t>
  </si>
  <si>
    <t>SAX</t>
  </si>
  <si>
    <t>03/10585009-30</t>
  </si>
  <si>
    <t>EL CAMPELLO</t>
  </si>
  <si>
    <t>03560</t>
  </si>
  <si>
    <t>C/VICARI SAMUEL RIQUELME,16 2D</t>
  </si>
  <si>
    <t>50/10404400-59</t>
  </si>
  <si>
    <t>CL ARTURO SALVETTI PARD 32 3-2</t>
  </si>
  <si>
    <t>03201</t>
  </si>
  <si>
    <t>03/10414641-91</t>
  </si>
  <si>
    <t>03/10589907-78</t>
  </si>
  <si>
    <t>CL SAN MIGUEL 3 P01 DR</t>
  </si>
  <si>
    <t>03/11203773-31</t>
  </si>
  <si>
    <t xml:space="preserve">C/ FORTUNA 22 P03 D </t>
  </si>
  <si>
    <t>03/11462220-70</t>
  </si>
  <si>
    <t>CL RUIZ CAPDEPON 2 P05A</t>
  </si>
  <si>
    <t>ORIHUELA</t>
  </si>
  <si>
    <t>03/10816431-10</t>
  </si>
  <si>
    <t xml:space="preserve">C/PEDRO CANO IZQUIERDO, 43A </t>
  </si>
  <si>
    <t>03/10426322-35</t>
  </si>
  <si>
    <t>03315</t>
  </si>
  <si>
    <t>03/10606926-25</t>
  </si>
  <si>
    <t>LORQUI</t>
  </si>
  <si>
    <t>030003</t>
  </si>
  <si>
    <t>03/10604071-80</t>
  </si>
  <si>
    <t>CL LABRADOR 4 P01C</t>
  </si>
  <si>
    <t>10/10086458-44</t>
  </si>
  <si>
    <t>03/10433345-74</t>
  </si>
  <si>
    <t>03/11128441-68</t>
  </si>
  <si>
    <t>03112</t>
  </si>
  <si>
    <t>03/10493721-19</t>
  </si>
  <si>
    <t>03690</t>
  </si>
  <si>
    <t>03/10778265-62</t>
  </si>
  <si>
    <t xml:space="preserve">CMNO. MULAGAR 2 P01 G. </t>
  </si>
  <si>
    <t>REDOVAN</t>
  </si>
  <si>
    <t>03/10078116-59</t>
  </si>
  <si>
    <t>03102</t>
  </si>
  <si>
    <t>03/10227540-06</t>
  </si>
  <si>
    <t>03/00824414-45</t>
  </si>
  <si>
    <t>03/10540387-28</t>
  </si>
  <si>
    <t>03/10580115-83</t>
  </si>
  <si>
    <t>03/10595376-18</t>
  </si>
  <si>
    <t>03/00967111-55</t>
  </si>
  <si>
    <t>03/10612287-51</t>
  </si>
  <si>
    <t>03/11587149-63</t>
  </si>
  <si>
    <t>C/JOSE GOMEZ MOMPEAN, 27 P01-3</t>
  </si>
  <si>
    <t>30/10438047-76</t>
  </si>
  <si>
    <t xml:space="preserve">CL ALFONSO XIII LA MURA 28 BJ </t>
  </si>
  <si>
    <t>03/10847273-06</t>
  </si>
  <si>
    <t>C/ 12 DE OCTUBRE,8 1ºA</t>
  </si>
  <si>
    <t>03300</t>
  </si>
  <si>
    <t>03/10643554-84</t>
  </si>
  <si>
    <t>C/FELIPE PEDRELLE 11 P02-1</t>
  </si>
  <si>
    <t>CUERVA BOIX, HÉCTOR</t>
  </si>
  <si>
    <t>48628134Q</t>
  </si>
  <si>
    <t>CARRETILLERO</t>
  </si>
  <si>
    <t xml:space="preserve">C LOS ALAMOS 2 E4 P02 J </t>
  </si>
  <si>
    <t>SAN JUAN DE ALICANTE</t>
  </si>
  <si>
    <t>MENDOZA MENDOZA, MARIA GEORGINA</t>
  </si>
  <si>
    <t>Etiquetas de fila</t>
  </si>
  <si>
    <t>Total general</t>
  </si>
  <si>
    <t>TECNICO DE CALIDAD</t>
  </si>
  <si>
    <t>TECNICO DE CULTIVO</t>
  </si>
  <si>
    <t>REGADOR</t>
  </si>
  <si>
    <t>X3092625E</t>
  </si>
  <si>
    <t>º</t>
  </si>
  <si>
    <t>Cuenta de NOMBRE Y APELLIDOS</t>
  </si>
  <si>
    <t>SEXO</t>
  </si>
  <si>
    <t>V</t>
  </si>
  <si>
    <t>M</t>
  </si>
  <si>
    <t>XX/XX/1969</t>
  </si>
  <si>
    <t>XX/XX/1973</t>
  </si>
  <si>
    <t>EDAD</t>
  </si>
  <si>
    <t>(Todas)</t>
  </si>
  <si>
    <t>BAJA VOLUNTARIA. SE VUELVE A INCORPORAR A LA EMPRESA 14/10/2024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</si>
</sst>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/>
    <xf numFmtId="14" fontId="3" fillId="4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shrinkToFi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2" borderId="0" xfId="0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14" fontId="2" fillId="2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/>
    </xf>
    <xf numFmtId="14" fontId="3" fillId="2" borderId="0" xfId="0" applyNumberFormat="1" applyFont="1" applyFill="1" applyAlignment="1">
      <alignment horizontal="center" vertical="center"/>
    </xf>
    <xf numFmtId="0" fontId="6" fillId="2" borderId="0" xfId="0" applyFont="1" applyFill="1"/>
    <xf numFmtId="0" fontId="0" fillId="0" borderId="0" xfId="0" applyAlignment="1">
      <alignment horizontal="center" vertical="center"/>
    </xf>
    <xf numFmtId="0" fontId="0" fillId="0" borderId="0" xfId="1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1" fontId="2" fillId="0" borderId="0" xfId="0" applyNumberFormat="1" applyFont="1" applyAlignment="1">
      <alignment horizontal="center" vertical="center" wrapText="1"/>
    </xf>
    <xf numFmtId="1" fontId="0" fillId="0" borderId="0" xfId="0" applyNumberFormat="1"/>
    <xf numFmtId="14" fontId="0" fillId="0" borderId="2" xfId="0" applyNumberFormat="1" applyBorder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/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1" applyFont="1" applyFill="1" applyBorder="1" applyAlignment="1">
      <alignment horizontal="center" vertical="center"/>
    </xf>
    <xf numFmtId="14" fontId="0" fillId="0" borderId="0" xfId="0" applyNumberFormat="1" applyAlignment="1">
      <alignment horizontal="left" vertical="center" shrinkToFit="1"/>
    </xf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 vertical="center" shrinkToFit="1"/>
    </xf>
    <xf numFmtId="0" fontId="1" fillId="0" borderId="0" xfId="1" applyFill="1" applyBorder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2" formatCode="0.00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rhhlis" id="{F6FBE49D-5164-4E3D-B67D-D953984BD594}" userId="S::rrhhlis@tomateslis.com::adda7ccd-b145-4400-a167-8ec21466a379" providerId="AD"/>
  <person displayName="noemi" id="{93ABB041-C05F-44D0-8A0D-6CA92FD77AEF}" userId="S::noemi@1tomateslis.onmicrosoft.com::1aea7a2d-356a-4bcc-9930-823f190dc1f3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cira" refreshedDate="45568.395924537035" createdVersion="8" refreshedVersion="8" minRefreshableVersion="3" recordCount="111" xr:uid="{38CA29EE-9DAA-4CF4-B3CC-1D674B01DA6B}">
  <cacheSource type="worksheet">
    <worksheetSource name="Tabla2"/>
  </cacheSource>
  <cacheFields count="27">
    <cacheField name="NUM" numFmtId="0">
      <sharedItems containsSemiMixedTypes="0" containsString="0" containsNumber="1" containsInteger="1" minValue="1" maxValue="115"/>
    </cacheField>
    <cacheField name="ID" numFmtId="0">
      <sharedItems containsSemiMixedTypes="0" containsString="0" containsNumber="1" containsInteger="1" minValue="2096" maxValue="11536"/>
    </cacheField>
    <cacheField name="NOMBRE Y APELLIDOS" numFmtId="0">
      <sharedItems count="111">
        <s v="RUIZ GONZALEZ, ANTONIO"/>
        <s v="CUERVA GONZALEZ, JOSE IGNACIO"/>
        <s v="BETHENCOURT MENDOZA, YURENA"/>
        <s v="GARCIA MONZO, DANIEL"/>
        <s v="ATTAF, ABDERRAHMANE"/>
        <s v="BARAGHDOUCH, MOSTAPHA"/>
        <s v="ARREDONDO GONZALEZ, JUAN JOSE"/>
        <s v="GARCIA MONZO, MARCOS"/>
        <s v="CASTILLO SARANGO, CARMEN OLINDA"/>
        <s v="CRIOLLO SAQUISILLI, ROSA MARIA"/>
        <s v="CUERVA BOIX, HÉCTOR"/>
        <s v="CUERVA CUERVA, JOSE LUIS"/>
        <s v="FIALLOS PARRALES, NEIVA KATALINA"/>
        <s v="ATYQ, MUSTAPHA"/>
        <s v="GUAMAN YUBI, JENNY SUSANA"/>
        <s v="ER RAHMOUNI, MANAL"/>
        <s v="AYAD, AZZRAF"/>
        <s v="GUAMAN YUBI, NUBE MARIELA"/>
        <s v="HDOURI, MOHAMMED"/>
        <s v="HIGUERAS JIMENEZ, ANTONIO"/>
        <s v="BALLESTER MARTINEZ, MARIA CARMEN"/>
        <s v="BIAD, ABDELMAOULA"/>
        <s v="BOUKHAZMA ENOUCH, HACHIM"/>
        <s v="CALVILLO HERREY, CATALINA"/>
        <s v="CAMARA, KORO"/>
        <s v="CUERVA RUIZ, JOSE"/>
        <s v="DAHHAK,RACHID"/>
        <s v="DRIHIM, EL BACHIR"/>
        <s v="DRIOUCHE BRHAIBERH, JEMAA"/>
        <s v="ARMIJOS SANCHEZ, CRISTIAN JORDI"/>
        <s v="ASUNCIÓN PEREZ, DORA ALICIA"/>
        <s v="ECHTIYI, RACHID"/>
        <s v="HOUDANE, MUSTAPHA"/>
        <s v="JAYA FARINANGO, NANCY VERONICA"/>
        <s v="LEMHAMDI, ABDELHAMID"/>
        <s v="LEON NIVELO, ROSA ERMELINDA"/>
        <s v="BENITEZ PULLAGUARI, DAYANA GISELA"/>
        <s v="CEDEÑO ZAMBRANO, LENNY ARACELY"/>
        <s v="COULIBALY, HAWA"/>
        <s v="DAQUILEMA AUCACAMA MARIA ESCOLASTICA "/>
        <s v="EL AZIZI, YASSINE"/>
        <s v="CUERVA BOIX, IGNACIO"/>
        <s v="EL AMRANI, RAHHAL"/>
        <s v="EL KOUIRA EL KOUIRA, KARIM"/>
        <s v="LIMACHI LEMACHE, DIANA ELIZABETH"/>
        <s v="EL MOUSSAOUI, MIMOUN"/>
        <s v="HOUDANE, ABDESSAMAD"/>
        <s v="ILLAPA CORO, MARIA TRANSITO"/>
        <s v="MENDOZA MENDOZA, MARIA GEORGINA"/>
        <s v="ERAHILI, HAMID"/>
        <s v="ESSAADI, ABDERRAZZAK"/>
        <s v="FADLANE,TARIK"/>
        <s v="FARES, ABDELHAK"/>
        <s v="FERNANDEZ FRASES, SUSANA"/>
        <s v="MARTINEZ VILLON, JENNY MARILU"/>
        <s v="MARTINEZ VILLON, JESSICA TERESA"/>
        <s v="MARZOUKI, EL MUSTAPHA"/>
        <s v="MENDOZA GUAMAN, AGUSTINA MERCEDES"/>
        <s v="QUIRANT MANRIQUE, TRINIDAD"/>
        <s v="GUAMAN PINEDA, JEAN PAUL"/>
        <s v="SANCHEZ MONREAL, VERONICA"/>
        <s v="HIDALGO LOPEZ, JOSE MANUEL"/>
        <s v="MENDOZA TAPAY, MARIA BALTAZARA"/>
        <s v="HOUDANE, EL HABIBE"/>
        <s v="JIMENEZ JIMENEZ, MANUEL"/>
        <s v="ATFA, LAHCEN"/>
        <s v="MONTIEL BARSALLO, MAYRA ALEXANDRA"/>
        <s v="KADI, FARID"/>
        <s v="LAKRINII, AZ EDDINE"/>
        <s v="LOPEZ HIDALGO, JOSEFA"/>
        <s v="MAROUF, MBAREK"/>
        <s v="MARZOUK, RADOUNE"/>
        <s v="PALA TENEMAZA, MARIA CATALINA"/>
        <s v="MORAN ENDARA, FATIMA ESTHER"/>
        <s v="ORTIZ GARCIA, JUANA"/>
        <s v="CARDONA VIVEROS, DANAY ALEXANDRA"/>
        <s v="TAMA SÁNCHEZ, EVELYN JULIANA"/>
        <s v="QUIROS HIGUERAS, RAUL"/>
        <s v="ROMERO VEGARA, NOELIA"/>
        <s v="CONEJERO MARTINEZ, RAUL"/>
        <s v="ZAVALA SANDOVAL, GABRIELA JOHANNA"/>
        <s v="APOLO APOLO, TANIA DEL CARMEN"/>
        <s v="SANCHEZ LOPEZ, RAMON"/>
        <s v="CATOTA VALDEZ,ERIKA ESTEFANIA"/>
        <s v="THIAM GUEYE, PAPA"/>
        <s v="TIMZOURA, HICHAM"/>
        <s v="MUÑOZ MUÑOZ, MARIA DOLORES"/>
        <s v="NEIRA CAMPOVERDE, ROSA FLORINDA"/>
        <s v="NIETO MORAN, TANYA MARIA"/>
        <s v="PANTA ORDOÑEZ, EVELING ELIZABETH"/>
        <s v="PEÑARRETA CHACON, JENY MAGALI"/>
        <s v="PINTO MONTAÑO, ALINDA"/>
        <s v="PULLAGUARI CHIRIBOGA, FANNY MARITZA"/>
        <s v="PUMAQUERO AMBO, JESSICA SILVANA"/>
        <s v="QUEZADA FERNANDEZ, NORMA JULEYSI"/>
        <s v="RODRIGUEZ-BARBERO GARCÍA, ANGEL MANUEL"/>
        <s v="ZINEDIN, NOUREDINE"/>
        <s v="SANTILLAN MONTESDEOCA, MONICA ELISABETH"/>
        <s v="FARES, FATIMA"/>
        <s v="SANCHEZ CEDEÑO, VEMS ARACELY"/>
        <s v="SAQUISILLI SAQUISILLI, MARIA ELVIRA"/>
        <s v="SARANGO QUEZADA, BETTY JOSEFINA"/>
        <s v="KARIM KARIM, NOUREDDINE"/>
        <s v="TOAQUIZA CHUGCHILAN, MARIA ERCELINDA"/>
        <s v="TRAORE, BAYAN"/>
        <s v="SUOKRAT, ABDENABI"/>
        <s v="GARCIA TORRES, ALCIRA JUDITH"/>
        <s v="VACACELA FERNANDEZ, MARIA MANUELA"/>
        <s v="TENEMAZA MENDOZA, MARIA DOLORES"/>
        <s v="TERUEL MENDOZA, CANDIDO"/>
        <s v="ZHININ MINCHALA, MIRIAN ROSANA"/>
      </sharedItems>
    </cacheField>
    <cacheField name="FINCA" numFmtId="0">
      <sharedItems/>
    </cacheField>
    <cacheField name="TIPO DE CONTRATO" numFmtId="49">
      <sharedItems containsSemiMixedTypes="0" containsString="0" containsNumber="1" containsInteger="1" minValue="100" maxValue="389"/>
    </cacheField>
    <cacheField name="ANTIGÜEDAD" numFmtId="14">
      <sharedItems containsSemiMixedTypes="0" containsNonDate="0" containsDate="1" containsString="0" minDate="1987-08-16T00:00:00" maxDate="2024-09-17T00:00:00"/>
    </cacheField>
    <cacheField name="ALTA" numFmtId="14">
      <sharedItems containsSemiMixedTypes="0" containsNonDate="0" containsDate="1" containsString="0" minDate="2022-03-01T00:00:00" maxDate="2024-10-02T00:00:00"/>
    </cacheField>
    <cacheField name="BAJA" numFmtId="0">
      <sharedItems containsNonDate="0" containsDate="1" containsString="0" containsBlank="1" minDate="2023-05-12T00:00:00" maxDate="2024-10-01T00:00:00"/>
    </cacheField>
    <cacheField name="ACTIVOS" numFmtId="0">
      <sharedItems/>
    </cacheField>
    <cacheField name="PREVISION ALTA" numFmtId="0">
      <sharedItems containsNonDate="0" containsDate="1" containsString="0" containsBlank="1" minDate="1900-02-13T00:00:00" maxDate="2024-11-15T00:00:00"/>
    </cacheField>
    <cacheField name="PREVISION BAJA" numFmtId="0">
      <sharedItems containsNonDate="0" containsDate="1" containsString="0" containsBlank="1" minDate="2023-04-27T00:00:00" maxDate="2025-07-29T00:00:00"/>
    </cacheField>
    <cacheField name="ULT. FORMACION" numFmtId="0">
      <sharedItems containsDate="1" containsBlank="1" containsMixedTypes="1" minDate="2023-10-25T00:00:00" maxDate="2023-11-30T00:00:00"/>
    </cacheField>
    <cacheField name="RECO" numFmtId="0">
      <sharedItems containsBlank="1" count="4">
        <s v="SI"/>
        <m/>
        <s v="NO"/>
        <s v=" SI"/>
      </sharedItems>
    </cacheField>
    <cacheField name="SS" numFmtId="0">
      <sharedItems containsBlank="1" containsMixedTypes="1" containsNumber="1" containsInteger="1" minValue="31058985829" maxValue="31058985829"/>
    </cacheField>
    <cacheField name="DNI/NIE" numFmtId="0">
      <sharedItems/>
    </cacheField>
    <cacheField name="VIGENCIA NIE" numFmtId="0">
      <sharedItems containsNonDate="0" containsDate="1" containsString="0" containsBlank="1" minDate="2025-05-16T00:00:00" maxDate="2033-11-25T00:00:00"/>
    </cacheField>
    <cacheField name="CATEGORIA PROFESIONAL" numFmtId="0">
      <sharedItems count="17">
        <s v="PEÓN AGRICOLA"/>
        <s v="GERENTE"/>
        <s v="ADMINISTRATIVO"/>
        <s v="TECNICO DE CALIDAD"/>
        <s v="APLICADOR"/>
        <s v="TECNICO DE CULTIVO"/>
        <s v="CARRETILLERO"/>
        <s v="REGADOR"/>
        <s v="REGADOR-APLICADOR"/>
        <s v="ENCARGADO"/>
        <s v="DIRECTOR FINANCIERO"/>
        <s v="TÉCNICO RRHH Y PRL"/>
        <s v="PEÓN" u="1"/>
        <s v="PEON" u="1"/>
        <s v="REGADOR(ESPECIALISTA)" u="1"/>
        <s v="TÉCNICO " u="1"/>
        <s v="TECNICO" u="1"/>
      </sharedItems>
    </cacheField>
    <cacheField name="F. DE NACIMIENTO" numFmtId="14">
      <sharedItems containsNonDate="0" containsDate="1" containsString="0" containsBlank="1" minDate="1961-01-30T00:00:00" maxDate="2002-09-13T00:00:00" count="93">
        <d v="1965-07-10T00:00:00"/>
        <d v="1966-07-30T00:00:00"/>
        <d v="1979-01-08T00:00:00"/>
        <d v="1985-11-15T00:00:00"/>
        <m/>
        <d v="1961-01-30T00:00:00"/>
        <d v="1981-10-26T00:00:00"/>
        <d v="1978-08-02T00:00:00"/>
        <d v="1984-07-13T00:00:00"/>
        <d v="1992-02-25T00:00:00"/>
        <d v="1987-07-08T00:00:00"/>
        <d v="1972-02-26T00:00:00"/>
        <d v="1997-03-05T00:00:00"/>
        <d v="2000-05-20T00:00:00"/>
        <d v="1976-01-01T00:00:00"/>
        <d v="1999-02-21T00:00:00"/>
        <d v="1983-09-16T00:00:00"/>
        <d v="1963-01-08T00:00:00"/>
        <d v="1982-01-01T00:00:00"/>
        <d v="1980-07-05T00:00:00"/>
        <d v="1980-12-31T00:00:00"/>
        <d v="1971-02-01T00:00:00"/>
        <d v="1978-02-04T00:00:00"/>
        <d v="1966-01-01T00:00:00"/>
        <d v="1964-01-01T00:00:00"/>
        <d v="2002-07-05T00:00:00"/>
        <d v="1987-11-29T00:00:00"/>
        <d v="1973-10-07T00:00:00"/>
        <d v="1980-05-27T00:00:00"/>
        <d v="1976-09-29T00:00:00"/>
        <d v="2002-09-12T00:00:00"/>
        <d v="1963-08-17T00:00:00"/>
        <d v="1984-12-31T00:00:00"/>
        <d v="1972-06-16T00:00:00"/>
        <d v="1991-05-22T00:00:00"/>
        <d v="1997-07-16T00:00:00"/>
        <d v="1970-01-01T00:00:00"/>
        <d v="1979-02-03T00:00:00"/>
        <d v="1994-01-10T00:00:00"/>
        <d v="1976-06-10T00:00:00"/>
        <d v="2000-07-16T00:00:00"/>
        <d v="1972-06-15T00:00:00"/>
        <d v="1988-11-15T00:00:00"/>
        <d v="1969-12-05T00:00:00"/>
        <d v="1983-12-16T00:00:00"/>
        <d v="1975-08-02T00:00:00"/>
        <d v="1973-01-01T00:00:00"/>
        <d v="1979-10-01T00:00:00"/>
        <d v="1974-01-01T00:00:00"/>
        <d v="1983-08-01T00:00:00"/>
        <d v="1975-03-12T00:00:00"/>
        <d v="1998-06-12T00:00:00"/>
        <d v="1978-08-05T00:00:00"/>
        <d v="1994-04-14T00:00:00"/>
        <d v="1989-09-15T00:00:00"/>
        <d v="1968-01-01T00:00:00"/>
        <d v="1978-08-17T00:00:00"/>
        <d v="1985-05-18T00:00:00"/>
        <d v="1985-03-11T00:00:00"/>
        <d v="1967-01-16T00:00:00"/>
        <d v="1976-05-17T00:00:00"/>
        <d v="1979-12-07T00:00:00"/>
        <d v="1978-07-02T00:00:00"/>
        <d v="1965-10-23T00:00:00"/>
        <d v="1984-01-07T00:00:00"/>
        <d v="1980-06-08T00:00:00"/>
        <d v="1975-04-20T00:00:00"/>
        <d v="1980-07-16T00:00:00"/>
        <d v="1977-09-19T00:00:00"/>
        <d v="1994-02-10T00:00:00"/>
        <d v="1979-08-13T00:00:00"/>
        <d v="1972-08-27T00:00:00"/>
        <d v="1981-08-03T00:00:00"/>
        <d v="1980-08-25T00:00:00"/>
        <d v="1986-02-09T00:00:00"/>
        <d v="1985-10-03T00:00:00"/>
        <d v="1994-09-25T00:00:00"/>
        <d v="1995-08-29T00:00:00"/>
        <d v="1977-03-05T00:00:00"/>
        <d v="1976-02-19T00:00:00"/>
        <d v="1982-12-19T00:00:00"/>
        <d v="1978-06-10T00:00:00"/>
        <d v="1979-08-03T00:00:00"/>
        <d v="1981-05-04T00:00:00"/>
        <d v="1971-04-19T00:00:00"/>
        <d v="1988-01-01T00:00:00"/>
        <d v="1973-11-15T00:00:00"/>
        <d v="1978-12-31T00:00:00"/>
        <d v="1974-06-28T00:00:00"/>
        <d v="1975-12-23T00:00:00"/>
        <d v="1980-05-22T00:00:00"/>
        <d v="1969-08-16T00:00:00"/>
        <d v="1996-10-26T00:00:00"/>
      </sharedItems>
      <fieldGroup par="26"/>
    </cacheField>
    <cacheField name="TELEFONO" numFmtId="1">
      <sharedItems containsString="0" containsBlank="1" containsNumber="1" containsInteger="1" minValue="602008936" maxValue="698507329"/>
    </cacheField>
    <cacheField name="CORREO ELECTRONICO" numFmtId="0">
      <sharedItems containsBlank="1"/>
    </cacheField>
    <cacheField name="DIRECCIÓN" numFmtId="0">
      <sharedItems containsBlank="1"/>
    </cacheField>
    <cacheField name="MUNICIPIO" numFmtId="0">
      <sharedItems containsBlank="1"/>
    </cacheField>
    <cacheField name="CP" numFmtId="0">
      <sharedItems containsBlank="1"/>
    </cacheField>
    <cacheField name="PERIODO DE PRUEBA" numFmtId="0">
      <sharedItems containsNonDate="0" containsDate="1" containsString="0" containsBlank="1" minDate="2024-05-10T00:00:00" maxDate="2024-12-02T00:00:00"/>
    </cacheField>
    <cacheField name="Meses (F. DE NACIMIENTO)" numFmtId="0" databaseField="0">
      <fieldGroup base="17">
        <rangePr groupBy="months" startDate="1961-01-30T00:00:00" endDate="2002-09-13T00:00:00"/>
        <groupItems count="14">
          <s v="&lt;30/01/1961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3/09/2002"/>
        </groupItems>
      </fieldGroup>
    </cacheField>
    <cacheField name="Trimestres (F. DE NACIMIENTO)" numFmtId="0" databaseField="0">
      <fieldGroup base="17">
        <rangePr groupBy="quarters" startDate="1961-01-30T00:00:00" endDate="2002-09-13T00:00:00"/>
        <groupItems count="6">
          <s v="&lt;30/01/1961"/>
          <s v="Trim.1"/>
          <s v="Trim.2"/>
          <s v="Trim.3"/>
          <s v="Trim.4"/>
          <s v="&gt;13/09/2002"/>
        </groupItems>
      </fieldGroup>
    </cacheField>
    <cacheField name="Años (F. DE NACIMIENTO)" numFmtId="0" databaseField="0">
      <fieldGroup base="17">
        <rangePr groupBy="years" startDate="1961-01-30T00:00:00" endDate="2002-09-13T00:00:00"/>
        <groupItems count="44">
          <s v="&lt;30/01/1961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&gt;13/09/200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9"/>
    <n v="2096"/>
    <x v="0"/>
    <s v="ALMACEN"/>
    <n v="100"/>
    <d v="1989-08-02T00:00:00"/>
    <d v="2022-03-01T00:00:00"/>
    <m/>
    <s v="ACTIVO"/>
    <m/>
    <m/>
    <d v="2023-11-29T00:00:00"/>
    <x v="0"/>
    <s v="03/00824414-45"/>
    <s v="52512289T"/>
    <m/>
    <x v="0"/>
    <x v="0"/>
    <n v="691137993"/>
    <s v="aruizgonzalezlis@gmail.com"/>
    <s v="C/NIEVES PINON,8-1ªA"/>
    <s v="ALICANTE"/>
    <s v="03000"/>
    <m/>
  </r>
  <r>
    <n v="74"/>
    <n v="11277"/>
    <x v="1"/>
    <s v="OFICINA"/>
    <n v="100"/>
    <d v="2013-01-01T00:00:00"/>
    <d v="2022-03-01T00:00:00"/>
    <m/>
    <s v="ACTIVO"/>
    <m/>
    <m/>
    <s v="NO"/>
    <x v="1"/>
    <s v="03/00869472-95"/>
    <s v="21466597F"/>
    <m/>
    <x v="1"/>
    <x v="1"/>
    <m/>
    <m/>
    <m/>
    <m/>
    <m/>
    <m/>
  </r>
  <r>
    <n v="72"/>
    <n v="11278"/>
    <x v="2"/>
    <s v="OFICINA"/>
    <n v="189"/>
    <d v="2012-09-11T00:00:00"/>
    <d v="2022-03-01T00:00:00"/>
    <m/>
    <s v="ACTIVO"/>
    <m/>
    <m/>
    <m/>
    <x v="1"/>
    <s v="38/10182383-73"/>
    <s v="45704407A"/>
    <m/>
    <x v="2"/>
    <x v="2"/>
    <m/>
    <m/>
    <m/>
    <s v="ELCHE"/>
    <s v="03000"/>
    <m/>
  </r>
  <r>
    <n v="75"/>
    <n v="11279"/>
    <x v="3"/>
    <s v="OFICINA"/>
    <n v="100"/>
    <d v="2017-08-02T00:00:00"/>
    <d v="2022-03-01T00:00:00"/>
    <m/>
    <s v="ACTIVO"/>
    <m/>
    <m/>
    <m/>
    <x v="1"/>
    <s v="03/10368686-17"/>
    <s v="48570188F"/>
    <m/>
    <x v="3"/>
    <x v="3"/>
    <m/>
    <m/>
    <s v="CL ECUADOR  13 "/>
    <s v="ALICANTE"/>
    <s v="03000"/>
    <m/>
  </r>
  <r>
    <n v="36"/>
    <n v="11323"/>
    <x v="4"/>
    <s v="GOBERNADORA FASE I"/>
    <n v="300"/>
    <d v="2022-09-01T00:00:00"/>
    <d v="2022-09-01T00:00:00"/>
    <d v="2023-05-12T00:00:00"/>
    <s v=""/>
    <d v="2023-06-26T00:00:00"/>
    <d v="2023-06-28T00:00:00"/>
    <m/>
    <x v="1"/>
    <m/>
    <s v="X3983145M"/>
    <m/>
    <x v="0"/>
    <x v="4"/>
    <m/>
    <m/>
    <m/>
    <m/>
    <m/>
    <m/>
  </r>
  <r>
    <n v="37"/>
    <n v="11350"/>
    <x v="5"/>
    <s v="GOBERNADORA FASE I"/>
    <n v="300"/>
    <d v="2022-11-08T00:00:00"/>
    <d v="2022-11-08T00:00:00"/>
    <d v="2023-06-30T00:00:00"/>
    <s v=""/>
    <d v="2023-08-14T00:00:00"/>
    <d v="2023-09-04T00:00:00"/>
    <m/>
    <x v="1"/>
    <m/>
    <s v="Y8409957K"/>
    <m/>
    <x v="0"/>
    <x v="4"/>
    <m/>
    <m/>
    <m/>
    <m/>
    <m/>
    <m/>
  </r>
  <r>
    <n v="99"/>
    <n v="11411"/>
    <x v="6"/>
    <s v="TORRE"/>
    <n v="389"/>
    <d v="2020-10-01T00:00:00"/>
    <d v="2024-08-01T00:00:00"/>
    <m/>
    <s v="ACTIVO"/>
    <m/>
    <d v="2025-05-28T00:00:00"/>
    <d v="2023-11-29T00:00:00"/>
    <x v="0"/>
    <m/>
    <s v="74622652A"/>
    <m/>
    <x v="4"/>
    <x v="5"/>
    <n v="618531701"/>
    <m/>
    <s v="C/ALMIRANTE,15 (REBOLLEDO)"/>
    <m/>
    <m/>
    <m/>
  </r>
  <r>
    <n v="76"/>
    <n v="11294"/>
    <x v="7"/>
    <s v="OFICINA"/>
    <n v="100"/>
    <d v="2022-08-01T00:00:00"/>
    <d v="2022-08-01T00:00:00"/>
    <m/>
    <s v="ACTIVO"/>
    <m/>
    <m/>
    <m/>
    <x v="1"/>
    <s v="03/10183868-81"/>
    <s v="48530501H"/>
    <m/>
    <x v="5"/>
    <x v="6"/>
    <m/>
    <m/>
    <m/>
    <s v="ALICANTE"/>
    <s v="03000"/>
    <m/>
  </r>
  <r>
    <n v="15"/>
    <n v="11494"/>
    <x v="8"/>
    <s v="GOBERNADORA FASE I"/>
    <n v="300"/>
    <d v="2023-06-27T00:00:00"/>
    <d v="2024-04-15T00:00:00"/>
    <m/>
    <s v="ACTIVO"/>
    <m/>
    <d v="2025-02-09T00:00:00"/>
    <d v="2023-10-25T00:00:00"/>
    <x v="0"/>
    <s v="03/10387578-91"/>
    <s v="74536075K"/>
    <m/>
    <x v="0"/>
    <x v="7"/>
    <n v="666674006"/>
    <s v="karen-castleo98@gmail.com"/>
    <s v="C/poeta miguel hernandez,69 5º"/>
    <s v="ELCHE"/>
    <s v="03000"/>
    <m/>
  </r>
  <r>
    <n v="25"/>
    <n v="11449"/>
    <x v="9"/>
    <s v="GOBERNADORA FASE I"/>
    <n v="300"/>
    <d v="2023-09-01T00:00:00"/>
    <d v="2024-08-21T00:00:00"/>
    <m/>
    <s v="ACTIVO"/>
    <m/>
    <d v="2025-06-17T00:00:00"/>
    <d v="2023-10-25T00:00:00"/>
    <x v="0"/>
    <s v="03/10714096-10"/>
    <s v="29575369Z"/>
    <m/>
    <x v="0"/>
    <x v="8"/>
    <n v="631715588"/>
    <m/>
    <s v="C/GABRIEL PEREZ,23 2-4"/>
    <s v="ALBATERA"/>
    <s v="03014"/>
    <m/>
  </r>
  <r>
    <n v="115"/>
    <n v="11536"/>
    <x v="10"/>
    <s v="GOBERNADORA FASE I"/>
    <n v="300"/>
    <d v="2024-09-16T00:00:00"/>
    <d v="2024-09-16T00:00:00"/>
    <m/>
    <s v="ACTIVO"/>
    <m/>
    <m/>
    <m/>
    <x v="1"/>
    <m/>
    <s v="48628134Q"/>
    <d v="2033-11-24T00:00:00"/>
    <x v="6"/>
    <x v="9"/>
    <m/>
    <m/>
    <s v="C LOS ALAMOS 2 E4 P02 J "/>
    <s v="SAN JUAN DE ALICANTE"/>
    <m/>
    <d v="2024-11-16T00:00:00"/>
  </r>
  <r>
    <n v="41"/>
    <n v="11290"/>
    <x v="11"/>
    <s v="GOBERNADORA FASE I"/>
    <n v="100"/>
    <d v="2020-10-01T00:00:00"/>
    <d v="2022-07-01T00:00:00"/>
    <m/>
    <s v="ACTIVO"/>
    <m/>
    <d v="2023-04-27T00:00:00"/>
    <s v="NO"/>
    <x v="1"/>
    <m/>
    <s v="48567868X"/>
    <m/>
    <x v="7"/>
    <x v="4"/>
    <m/>
    <m/>
    <m/>
    <m/>
    <m/>
    <m/>
  </r>
  <r>
    <n v="16"/>
    <n v="11499"/>
    <x v="12"/>
    <s v="GOBERNADORA FASE I"/>
    <n v="300"/>
    <d v="2023-06-14T00:00:00"/>
    <d v="2024-04-15T00:00:00"/>
    <m/>
    <s v="ACTIVO"/>
    <m/>
    <d v="2025-02-09T00:00:00"/>
    <d v="2023-10-25T00:00:00"/>
    <x v="0"/>
    <s v="03/10525770-58"/>
    <s v="X6792357C"/>
    <m/>
    <x v="0"/>
    <x v="10"/>
    <n v="631810246"/>
    <s v="KATYY509P@GMAIL.COM"/>
    <s v="C/POETA FERMIN LIMORT, 19 2G"/>
    <s v="ALBATERA"/>
    <s v="03014"/>
    <m/>
  </r>
  <r>
    <n v="96"/>
    <n v="11414"/>
    <x v="13"/>
    <s v="TORRE"/>
    <n v="389"/>
    <d v="2021-08-09T00:00:00"/>
    <d v="2024-08-01T00:00:00"/>
    <m/>
    <s v="ACTIVO"/>
    <m/>
    <d v="2025-05-28T00:00:00"/>
    <d v="2023-11-29T00:00:00"/>
    <x v="0"/>
    <s v="04/10071817-49"/>
    <s v="X2312405P"/>
    <m/>
    <x v="0"/>
    <x v="11"/>
    <n v="632488407"/>
    <m/>
    <s v="C/OBISPO CUBERO 6E /2-7-1"/>
    <s v="ELCHE"/>
    <s v="03000"/>
    <m/>
  </r>
  <r>
    <n v="28"/>
    <n v="11426"/>
    <x v="14"/>
    <s v="GOBERNADORA FASE I"/>
    <n v="300"/>
    <d v="2023-08-21T00:00:00"/>
    <d v="2023-08-21T00:00:00"/>
    <d v="2023-11-23T00:00:00"/>
    <s v=""/>
    <d v="2024-01-07T00:00:00"/>
    <d v="2024-06-16T00:00:00"/>
    <d v="2023-10-25T00:00:00"/>
    <x v="1"/>
    <m/>
    <s v="74040433Y"/>
    <m/>
    <x v="0"/>
    <x v="12"/>
    <m/>
    <m/>
    <m/>
    <m/>
    <m/>
    <m/>
  </r>
  <r>
    <n v="7"/>
    <n v="11375"/>
    <x v="15"/>
    <s v="ALMACEN"/>
    <n v="300"/>
    <d v="2023-04-24T00:00:00"/>
    <d v="2024-05-28T00:00:00"/>
    <d v="2024-09-06T00:00:00"/>
    <s v=""/>
    <m/>
    <d v="2025-03-24T00:00:00"/>
    <d v="2023-11-29T00:00:00"/>
    <x v="0"/>
    <m/>
    <s v="X3293241D"/>
    <m/>
    <x v="0"/>
    <x v="13"/>
    <n v="633831592"/>
    <s v="manalerrahmouny98@gmail.com"/>
    <s v="C/ROSA DE LOS VIENTOS, 22-4A"/>
    <m/>
    <m/>
    <m/>
  </r>
  <r>
    <n v="85"/>
    <n v="11453"/>
    <x v="16"/>
    <s v="TORRE"/>
    <n v="300"/>
    <d v="2022-04-01T00:00:00"/>
    <d v="2024-08-01T00:00:00"/>
    <m/>
    <s v="ACTIVO"/>
    <m/>
    <d v="2025-05-28T00:00:00"/>
    <s v="SI"/>
    <x v="0"/>
    <m/>
    <s v="X5935927H"/>
    <m/>
    <x v="0"/>
    <x v="14"/>
    <n v="632331217"/>
    <s v="ayadazraf@icloud.com"/>
    <s v="C/MUSICO ALFONEA,3 BAJO PTA,C"/>
    <m/>
    <m/>
    <m/>
  </r>
  <r>
    <n v="26"/>
    <n v="11427"/>
    <x v="17"/>
    <s v="GOBERNADORA FASE I"/>
    <n v="300"/>
    <d v="2023-08-21T00:00:00"/>
    <d v="2023-08-21T00:00:00"/>
    <d v="2023-11-17T00:00:00"/>
    <s v=""/>
    <d v="2024-01-01T00:00:00"/>
    <d v="2024-06-16T00:00:00"/>
    <s v="SI"/>
    <x v="1"/>
    <m/>
    <s v="73405007R"/>
    <m/>
    <x v="0"/>
    <x v="15"/>
    <m/>
    <m/>
    <m/>
    <m/>
    <m/>
    <m/>
  </r>
  <r>
    <n v="38"/>
    <n v="11342"/>
    <x v="18"/>
    <s v="GOBERNADORA FASE I"/>
    <n v="300"/>
    <d v="2022-10-13T00:00:00"/>
    <d v="2022-10-13T00:00:00"/>
    <d v="2023-05-12T00:00:00"/>
    <s v=""/>
    <d v="2023-06-26T00:00:00"/>
    <d v="2023-08-09T00:00:00"/>
    <m/>
    <x v="1"/>
    <m/>
    <s v="X3092625E"/>
    <m/>
    <x v="0"/>
    <x v="4"/>
    <m/>
    <m/>
    <m/>
    <m/>
    <m/>
    <m/>
  </r>
  <r>
    <n v="42"/>
    <n v="11363"/>
    <x v="19"/>
    <s v="GOBERNADORA FASE I"/>
    <n v="100"/>
    <d v="2022-04-04T00:00:00"/>
    <d v="2023-03-21T00:00:00"/>
    <m/>
    <s v="ACTIVO"/>
    <m/>
    <d v="2024-01-15T00:00:00"/>
    <d v="2023-10-25T00:00:00"/>
    <x v="0"/>
    <s v="03/10314640-00"/>
    <s v="48566871W"/>
    <m/>
    <x v="8"/>
    <x v="16"/>
    <n v="676551213"/>
    <s v="antonioh537@hotmail.com"/>
    <s v="C/NOVELDA,12 2ºD"/>
    <s v="MUCHAMIEL"/>
    <s v="03110"/>
    <m/>
  </r>
  <r>
    <n v="83"/>
    <n v="11451"/>
    <x v="20"/>
    <s v="TORRE"/>
    <n v="300"/>
    <d v="1987-08-16T00:00:00"/>
    <d v="2024-10-01T00:00:00"/>
    <m/>
    <s v="ACTIVO"/>
    <m/>
    <d v="2025-07-28T00:00:00"/>
    <d v="2023-11-29T00:00:00"/>
    <x v="0"/>
    <m/>
    <s v="21459038S"/>
    <m/>
    <x v="0"/>
    <x v="17"/>
    <n v="646442809"/>
    <m/>
    <s v="C/VIRGUEN DE AFFRICA,35 B-D"/>
    <m/>
    <m/>
    <m/>
  </r>
  <r>
    <n v="97"/>
    <n v="11415"/>
    <x v="21"/>
    <s v="TORRE"/>
    <n v="300"/>
    <d v="2022-08-01T00:00:00"/>
    <d v="2024-08-01T00:00:00"/>
    <m/>
    <s v="ACTIVO"/>
    <m/>
    <d v="2025-05-28T00:00:00"/>
    <d v="2023-11-29T00:00:00"/>
    <x v="0"/>
    <s v="29/11114163-21"/>
    <s v="Y2779899H"/>
    <m/>
    <x v="0"/>
    <x v="18"/>
    <n v="612572316"/>
    <s v="okk629123@gmail.com"/>
    <s v="C/PINTOR PEREZ PIZARRO,12-5B"/>
    <m/>
    <m/>
    <m/>
  </r>
  <r>
    <n v="108"/>
    <n v="11360"/>
    <x v="22"/>
    <s v="TORRE"/>
    <n v="300"/>
    <d v="2022-04-01T00:00:00"/>
    <d v="2023-03-13T00:00:00"/>
    <d v="2024-03-01T00:00:00"/>
    <s v=""/>
    <d v="2024-04-15T00:00:00"/>
    <m/>
    <m/>
    <x v="1"/>
    <m/>
    <s v="78296568Z"/>
    <m/>
    <x v="0"/>
    <x v="4"/>
    <m/>
    <m/>
    <m/>
    <m/>
    <m/>
    <m/>
  </r>
  <r>
    <n v="86"/>
    <n v="11503"/>
    <x v="23"/>
    <s v="TORRE"/>
    <n v="300"/>
    <d v="2003-12-01T00:00:00"/>
    <d v="2024-08-12T00:00:00"/>
    <m/>
    <s v="ACTIVO"/>
    <m/>
    <d v="2025-06-08T00:00:00"/>
    <d v="2023-11-29T00:00:00"/>
    <x v="0"/>
    <s v="03/10359583-32"/>
    <s v="30967295A"/>
    <m/>
    <x v="0"/>
    <x v="19"/>
    <n v="619287255"/>
    <s v="katcalher@gmail.com"/>
    <s v="C/LA HIGUERA,10 2ºD"/>
    <m/>
    <m/>
    <m/>
  </r>
  <r>
    <n v="95"/>
    <n v="11413"/>
    <x v="24"/>
    <s v="TORRE"/>
    <n v="300"/>
    <d v="2020-12-01T00:00:00"/>
    <d v="2024-08-01T00:00:00"/>
    <m/>
    <s v="ACTIVO"/>
    <m/>
    <d v="2025-05-28T00:00:00"/>
    <d v="2023-11-29T00:00:00"/>
    <x v="0"/>
    <s v="04/10373739-10"/>
    <s v="X4429422J"/>
    <m/>
    <x v="0"/>
    <x v="20"/>
    <n v="631462118"/>
    <m/>
    <s v="C/ESPERIDION 118 PO4"/>
    <s v="ELCHE"/>
    <s v="03000"/>
    <m/>
  </r>
  <r>
    <n v="87"/>
    <n v="11450"/>
    <x v="25"/>
    <s v="TORRE"/>
    <n v="300"/>
    <d v="2003-12-01T00:00:00"/>
    <d v="2024-08-20T00:00:00"/>
    <m/>
    <s v="ACTIVO"/>
    <m/>
    <d v="2025-06-16T00:00:00"/>
    <d v="2023-11-29T00:00:00"/>
    <x v="0"/>
    <s v="03/00960300-34"/>
    <s v="21499856P"/>
    <m/>
    <x v="4"/>
    <x v="21"/>
    <n v="616460839"/>
    <m/>
    <s v="C/AGUILAS,43-1D"/>
    <s v="ELCHE"/>
    <s v="03000"/>
    <m/>
  </r>
  <r>
    <n v="112"/>
    <n v="11473"/>
    <x v="26"/>
    <s v="TORRE"/>
    <n v="300"/>
    <d v="2024-03-11T00:00:00"/>
    <d v="2024-08-01T00:00:00"/>
    <m/>
    <s v="ACTIVO"/>
    <m/>
    <d v="2025-05-28T00:00:00"/>
    <s v="NO"/>
    <x v="2"/>
    <s v="04/1037952573T"/>
    <s v="X3837506W"/>
    <d v="2028-12-28T00:00:00"/>
    <x v="0"/>
    <x v="22"/>
    <m/>
    <m/>
    <s v="CALLE DOCTOR SAPENA  31 P04. ELCHE"/>
    <m/>
    <s v="03204"/>
    <d v="2024-05-10T00:00:00"/>
  </r>
  <r>
    <n v="107"/>
    <n v="11454"/>
    <x v="27"/>
    <s v="TORRE"/>
    <n v="300"/>
    <d v="2022-10-10T00:00:00"/>
    <d v="2023-09-18T00:00:00"/>
    <d v="2024-05-06T00:00:00"/>
    <s v=""/>
    <d v="2024-06-20T00:00:00"/>
    <m/>
    <d v="2023-11-29T00:00:00"/>
    <x v="0"/>
    <m/>
    <s v="X2341353E"/>
    <m/>
    <x v="0"/>
    <x v="23"/>
    <n v="632559062"/>
    <s v="drihimebachir@gmail.com"/>
    <s v="C/MANUEL RUIZ MAGRO,19 P.3"/>
    <m/>
    <m/>
    <m/>
  </r>
  <r>
    <n v="103"/>
    <n v="11479"/>
    <x v="28"/>
    <s v="TORRE"/>
    <n v="300"/>
    <d v="2022-11-07T00:00:00"/>
    <d v="2024-03-11T00:00:00"/>
    <m/>
    <s v="ACTIVO"/>
    <m/>
    <d v="2025-01-05T00:00:00"/>
    <d v="2023-11-29T00:00:00"/>
    <x v="0"/>
    <s v="03/10430957-14"/>
    <s v="13442894S"/>
    <m/>
    <x v="0"/>
    <x v="24"/>
    <m/>
    <m/>
    <s v="CL TRAVERTINO 1 P04D"/>
    <s v="ALICANTE"/>
    <s v="03000"/>
    <m/>
  </r>
  <r>
    <n v="55"/>
    <n v="11430"/>
    <x v="29"/>
    <s v="GOBERNADORA FASE II"/>
    <n v="300"/>
    <d v="2022-11-28T00:00:00"/>
    <d v="2024-08-21T00:00:00"/>
    <m/>
    <s v="ACTIVO"/>
    <m/>
    <d v="2025-06-17T00:00:00"/>
    <d v="2023-10-25T00:00:00"/>
    <x v="0"/>
    <s v="03/10819465-37"/>
    <s v="74376595T"/>
    <m/>
    <x v="0"/>
    <x v="25"/>
    <n v="644362605"/>
    <s v="cristiansanchez5@gmail.com"/>
    <s v="C/MARIO PASTOR SEMPERE 14 P04"/>
    <s v="ELCHE"/>
    <s v="03014"/>
    <m/>
  </r>
  <r>
    <n v="53"/>
    <n v="11431"/>
    <x v="30"/>
    <s v="GOBERNADORA FASE II"/>
    <n v="300"/>
    <d v="2022-11-28T00:00:00"/>
    <d v="2024-08-21T00:00:00"/>
    <m/>
    <s v="ACTIVO"/>
    <m/>
    <d v="2025-06-17T00:00:00"/>
    <d v="2023-10-25T00:00:00"/>
    <x v="0"/>
    <s v="03/11538290-92"/>
    <s v="04767915S"/>
    <m/>
    <x v="0"/>
    <x v="26"/>
    <n v="632221713"/>
    <s v="asuncionali78@gmail.com"/>
    <s v="C/VICARI SAMUEL RIQUELME,16 P03D"/>
    <s v="ALICANTE"/>
    <s v="03014"/>
    <m/>
  </r>
  <r>
    <n v="105"/>
    <n v="11489"/>
    <x v="31"/>
    <s v="TORRE"/>
    <n v="300"/>
    <d v="2024-03-27T00:00:00"/>
    <d v="2024-03-27T00:00:00"/>
    <d v="2024-05-31T00:00:00"/>
    <s v=""/>
    <d v="2024-07-15T00:00:00"/>
    <m/>
    <s v="NO"/>
    <x v="2"/>
    <m/>
    <s v="X6609814M"/>
    <m/>
    <x v="0"/>
    <x v="4"/>
    <m/>
    <m/>
    <m/>
    <m/>
    <m/>
    <m/>
  </r>
  <r>
    <n v="43"/>
    <n v="11291"/>
    <x v="32"/>
    <s v="GOBERNADORA FASE I"/>
    <n v="100"/>
    <d v="2020-10-01T00:00:00"/>
    <d v="2022-07-18T00:00:00"/>
    <m/>
    <s v="ACTIVO"/>
    <m/>
    <d v="2023-05-14T00:00:00"/>
    <d v="2023-10-25T00:00:00"/>
    <x v="0"/>
    <s v="03/10584809-24"/>
    <s v="X6408252S"/>
    <m/>
    <x v="0"/>
    <x v="27"/>
    <n v="602112583"/>
    <m/>
    <s v="CL JOAQUIN GARCIA MORA 39 P6, 3"/>
    <s v="ELCHE"/>
    <s v="03000"/>
    <m/>
  </r>
  <r>
    <n v="17"/>
    <n v="11502"/>
    <x v="33"/>
    <s v="GOBERNADORA FASE I"/>
    <n v="300"/>
    <d v="2023-05-30T00:00:00"/>
    <d v="2024-04-15T00:00:00"/>
    <m/>
    <s v="ACTIVO"/>
    <m/>
    <d v="2025-02-09T00:00:00"/>
    <d v="2023-10-25T00:00:00"/>
    <x v="0"/>
    <s v="03/10612350-17"/>
    <s v="X6760346W"/>
    <m/>
    <x v="0"/>
    <x v="28"/>
    <n v="664462492"/>
    <s v="verojaya34@gmail.com"/>
    <s v="C/JOSE BERNAD AMOROS,26"/>
    <s v="ELCHE"/>
    <s v="03205"/>
    <m/>
  </r>
  <r>
    <n v="39"/>
    <n v="11344"/>
    <x v="34"/>
    <s v="GOBERNADORA FASE I"/>
    <n v="300"/>
    <d v="2022-10-20T00:00:00"/>
    <d v="2022-10-20T00:00:00"/>
    <d v="2023-05-12T00:00:00"/>
    <s v=""/>
    <d v="2023-06-26T00:00:00"/>
    <d v="2023-08-16T00:00:00"/>
    <m/>
    <x v="1"/>
    <m/>
    <s v="Y6097231Z"/>
    <m/>
    <x v="0"/>
    <x v="4"/>
    <m/>
    <m/>
    <m/>
    <m/>
    <m/>
    <m/>
  </r>
  <r>
    <n v="32"/>
    <n v="11408"/>
    <x v="35"/>
    <s v="GOBERNADORA FASE I"/>
    <n v="300"/>
    <d v="2023-08-01T00:00:00"/>
    <d v="2024-07-01T00:00:00"/>
    <m/>
    <s v="ACTIVO"/>
    <m/>
    <d v="2025-04-27T00:00:00"/>
    <d v="2023-10-25T00:00:00"/>
    <x v="0"/>
    <s v="03/10595203-39"/>
    <s v="78293661M"/>
    <m/>
    <x v="0"/>
    <x v="29"/>
    <n v="664736353"/>
    <s v="rosaleon201@gmail.com"/>
    <s v="CL MANUEL DE LA MORENA 8 P02 01"/>
    <s v="ELCHE"/>
    <s v="03205"/>
    <m/>
  </r>
  <r>
    <n v="61"/>
    <n v="11448"/>
    <x v="36"/>
    <s v="GOBERNADORA FASE II"/>
    <n v="300"/>
    <d v="2023-09-05T00:00:00"/>
    <d v="2024-08-21T00:00:00"/>
    <m/>
    <s v="ACTIVO"/>
    <m/>
    <d v="2025-06-17T00:00:00"/>
    <d v="2023-10-25T00:00:00"/>
    <x v="0"/>
    <s v="03/11358962-20"/>
    <s v="13440711V"/>
    <m/>
    <x v="0"/>
    <x v="30"/>
    <m/>
    <m/>
    <s v="CL DOCTOR FLEMING 64 3B"/>
    <s v="SAN VICENTE DEL RASPEIG"/>
    <s v="03014"/>
    <m/>
  </r>
  <r>
    <n v="56"/>
    <n v="11433"/>
    <x v="37"/>
    <s v="GOBERNADORA FASE II"/>
    <n v="300"/>
    <d v="2022-11-28T00:00:00"/>
    <d v="2024-08-21T00:00:00"/>
    <m/>
    <s v="ACTIVO"/>
    <m/>
    <d v="2025-06-17T00:00:00"/>
    <d v="2023-10-25T00:00:00"/>
    <x v="0"/>
    <s v="03/10369531-86"/>
    <s v="74389417B"/>
    <m/>
    <x v="0"/>
    <x v="31"/>
    <n v="632019815"/>
    <s v="lennyara63@gmail.com"/>
    <s v="C/ANTONIO MORA FERNANDEZ,38"/>
    <s v="ELCHE"/>
    <s v="03202"/>
    <m/>
  </r>
  <r>
    <n v="69"/>
    <n v="11511"/>
    <x v="38"/>
    <s v="GOBERNADORA FASE II"/>
    <n v="300"/>
    <d v="2024-06-03T00:00:00"/>
    <d v="2024-06-03T00:00:00"/>
    <d v="2024-09-30T00:00:00"/>
    <s v=""/>
    <d v="2024-11-14T00:00:00"/>
    <m/>
    <s v="NO"/>
    <x v="1"/>
    <s v="03/10891423-21"/>
    <s v="X7223829N"/>
    <m/>
    <x v="0"/>
    <x v="32"/>
    <n v="603151585"/>
    <m/>
    <s v="CL JOSE GOMEZ MOMPEAN 27 P01 03"/>
    <s v="ELCHE"/>
    <s v="03206"/>
    <d v="2024-08-02T00:00:00"/>
  </r>
  <r>
    <n v="67"/>
    <n v="11485"/>
    <x v="39"/>
    <s v="GOBERNADORA FASE II"/>
    <n v="300"/>
    <d v="2024-03-21T00:00:00"/>
    <d v="2024-03-21T00:00:00"/>
    <d v="2024-09-30T00:00:00"/>
    <s v=""/>
    <d v="2024-11-14T00:00:00"/>
    <m/>
    <s v="NO"/>
    <x v="2"/>
    <n v="31058985829"/>
    <s v="X6462318P"/>
    <d v="2025-05-16T00:00:00"/>
    <x v="0"/>
    <x v="33"/>
    <m/>
    <m/>
    <m/>
    <m/>
    <m/>
    <d v="2024-05-20T00:00:00"/>
  </r>
  <r>
    <n v="58"/>
    <n v="11458"/>
    <x v="40"/>
    <s v="GOBERNADORA FASE II"/>
    <n v="300"/>
    <d v="2022-12-07T00:00:00"/>
    <d v="2023-10-11T00:00:00"/>
    <d v="2024-08-05T00:00:00"/>
    <s v=""/>
    <d v="2024-09-19T00:00:00"/>
    <d v="2024-08-06T00:00:00"/>
    <d v="2023-11-29T00:00:00"/>
    <x v="0"/>
    <m/>
    <s v="X8222694X"/>
    <m/>
    <x v="0"/>
    <x v="34"/>
    <n v="637059052"/>
    <s v="yassinoda11361@gmail.com"/>
    <s v="C/GRANADA,26 B-D"/>
    <m/>
    <m/>
    <m/>
  </r>
  <r>
    <n v="8"/>
    <n v="11438"/>
    <x v="41"/>
    <s v="ALMACEN"/>
    <n v="100"/>
    <d v="2020-12-01T00:00:00"/>
    <d v="2023-08-28T00:00:00"/>
    <m/>
    <s v="ACTIVO"/>
    <m/>
    <m/>
    <d v="2023-11-29T00:00:00"/>
    <x v="0"/>
    <s v="03/10919652-23"/>
    <s v="53977890H"/>
    <m/>
    <x v="2"/>
    <x v="35"/>
    <n v="650718003"/>
    <s v="nachocuervaags@gmail.com"/>
    <s v="C/CERDÁ,40-ÁTICO A "/>
    <m/>
    <m/>
    <m/>
  </r>
  <r>
    <n v="92"/>
    <n v="11423"/>
    <x v="42"/>
    <s v="TORRE"/>
    <n v="389"/>
    <d v="2020-12-01T00:00:00"/>
    <d v="2024-08-01T00:00:00"/>
    <m/>
    <s v="ACTIVO"/>
    <m/>
    <d v="2025-05-28T00:00:00"/>
    <d v="2023-11-29T00:00:00"/>
    <x v="0"/>
    <s v="03/10597115-11"/>
    <s v="X6644077K"/>
    <m/>
    <x v="0"/>
    <x v="36"/>
    <n v="625299612"/>
    <m/>
    <s v="C/ANTONIOBROTONSPASTOR,8 P.04"/>
    <s v="ELCHE"/>
    <s v="03000"/>
    <m/>
  </r>
  <r>
    <n v="78"/>
    <n v="11464"/>
    <x v="43"/>
    <s v="TORRE"/>
    <n v="300"/>
    <d v="2022-03-21T00:00:00"/>
    <d v="2023-10-25T00:00:00"/>
    <d v="2024-07-03T00:00:00"/>
    <s v=""/>
    <d v="2024-08-17T00:00:00"/>
    <m/>
    <d v="2023-11-29T00:00:00"/>
    <x v="0"/>
    <m/>
    <s v="55176806J"/>
    <m/>
    <x v="0"/>
    <x v="37"/>
    <n v="657038855"/>
    <m/>
    <s v="C/SIRPENTENA,3 C2-D"/>
    <m/>
    <m/>
    <m/>
  </r>
  <r>
    <n v="33"/>
    <n v="11428"/>
    <x v="44"/>
    <s v="GOBERNADORA FASE I"/>
    <n v="300"/>
    <d v="2023-08-21T00:00:00"/>
    <d v="2024-07-01T00:00:00"/>
    <m/>
    <s v="ACTIVO"/>
    <m/>
    <d v="2025-04-27T00:00:00"/>
    <d v="2023-10-25T00:00:00"/>
    <x v="0"/>
    <s v="03/10656951-95"/>
    <s v="Y3371101M"/>
    <d v="2029-04-03T00:00:00"/>
    <x v="0"/>
    <x v="38"/>
    <n v="610945855"/>
    <s v="dianalemache46@gmail.com"/>
    <s v="PLAZA OBISPO ALMARCHA,8"/>
    <s v="ALICANTE"/>
    <s v="03014"/>
    <m/>
  </r>
  <r>
    <n v="52"/>
    <n v="11457"/>
    <x v="45"/>
    <s v="GOBERNADORA FASE II"/>
    <n v="300"/>
    <d v="2022-10-20T00:00:00"/>
    <d v="2023-10-10T00:00:00"/>
    <d v="2024-08-05T00:00:00"/>
    <s v=""/>
    <d v="2024-09-19T00:00:00"/>
    <d v="2024-08-05T00:00:00"/>
    <d v="2023-10-25T00:00:00"/>
    <x v="0"/>
    <m/>
    <s v="X6900497Z"/>
    <m/>
    <x v="0"/>
    <x v="39"/>
    <n v="631932939"/>
    <s v="mimounelmousaoui218@gmail.com"/>
    <s v="C/CARMELO SERRANO GAIZLIA B44P.1"/>
    <m/>
    <m/>
    <m/>
  </r>
  <r>
    <n v="50"/>
    <n v="11421"/>
    <x v="46"/>
    <s v="GOBERNADORA FASE II"/>
    <n v="300"/>
    <d v="2022-08-24T00:00:00"/>
    <d v="2024-08-21T00:00:00"/>
    <m/>
    <s v="ACTIVO"/>
    <m/>
    <d v="2025-06-17T00:00:00"/>
    <d v="2023-10-25T00:00:00"/>
    <x v="0"/>
    <s v="03/11153958-74"/>
    <s v="Y4056688P"/>
    <m/>
    <x v="4"/>
    <x v="40"/>
    <n v="695250976"/>
    <s v="houdaneabdessamad2408@gmail.com"/>
    <s v="C/JOSE GOMEZ MOMPARI,76 P12 P13"/>
    <s v="ELCHE"/>
    <s v="03014"/>
    <m/>
  </r>
  <r>
    <n v="66"/>
    <n v="11484"/>
    <x v="47"/>
    <s v="GOBERNADORA FASE II"/>
    <n v="300"/>
    <d v="2024-03-21T00:00:00"/>
    <d v="2024-03-21T00:00:00"/>
    <d v="2024-09-30T00:00:00"/>
    <s v=""/>
    <d v="2024-11-14T00:00:00"/>
    <m/>
    <s v="NO"/>
    <x v="2"/>
    <s v="30/10297252-28"/>
    <s v="48752774L"/>
    <m/>
    <x v="0"/>
    <x v="41"/>
    <m/>
    <m/>
    <s v="CL SAN JUAN 35 BJ "/>
    <s v="ALBATERA"/>
    <s v="03340"/>
    <d v="2024-05-20T00:00:00"/>
  </r>
  <r>
    <n v="46"/>
    <n v="11478"/>
    <x v="48"/>
    <s v="GOBERNADORA FASE I"/>
    <n v="300"/>
    <d v="2024-03-12T00:00:00"/>
    <d v="2024-08-14T00:00:00"/>
    <m/>
    <s v="ACTIVO"/>
    <m/>
    <d v="2025-06-10T00:00:00"/>
    <s v="NO"/>
    <x v="2"/>
    <s v="03/11203773-31"/>
    <s v="Y4651790P"/>
    <d v="2025-05-31T00:00:00"/>
    <x v="0"/>
    <x v="42"/>
    <m/>
    <m/>
    <s v="C/ FORTUNA 22 P03 D "/>
    <s v="ALBATERA"/>
    <s v="03000"/>
    <d v="2024-05-11T00:00:00"/>
  </r>
  <r>
    <n v="106"/>
    <n v="11492"/>
    <x v="49"/>
    <s v="TORRE"/>
    <n v="300"/>
    <d v="2024-04-02T00:00:00"/>
    <d v="2024-04-02T00:00:00"/>
    <d v="2024-06-07T00:00:00"/>
    <s v=""/>
    <d v="2024-07-22T00:00:00"/>
    <m/>
    <m/>
    <x v="1"/>
    <m/>
    <s v="X5759975Q"/>
    <m/>
    <x v="0"/>
    <x v="4"/>
    <m/>
    <m/>
    <m/>
    <m/>
    <m/>
    <m/>
  </r>
  <r>
    <n v="77"/>
    <n v="11465"/>
    <x v="50"/>
    <s v="TORRE"/>
    <n v="300"/>
    <d v="2022-04-01T00:00:00"/>
    <d v="2023-10-30T00:00:00"/>
    <d v="2024-08-08T00:00:00"/>
    <s v=""/>
    <d v="2024-09-22T00:00:00"/>
    <m/>
    <d v="2023-11-29T00:00:00"/>
    <x v="0"/>
    <m/>
    <s v="X4154584W"/>
    <m/>
    <x v="4"/>
    <x v="43"/>
    <n v="631014935"/>
    <m/>
    <s v="C/PUBLICISTA JOSE TARI,9-4D"/>
    <m/>
    <m/>
    <m/>
  </r>
  <r>
    <n v="104"/>
    <n v="11474"/>
    <x v="51"/>
    <s v="TORRE"/>
    <n v="300"/>
    <d v="2024-03-11T00:00:00"/>
    <d v="2024-03-11T00:00:00"/>
    <d v="2024-06-03T00:00:00"/>
    <s v=""/>
    <d v="2024-07-18T00:00:00"/>
    <m/>
    <s v="NO"/>
    <x v="2"/>
    <m/>
    <s v="Y9445497D"/>
    <m/>
    <x v="0"/>
    <x v="4"/>
    <m/>
    <m/>
    <m/>
    <m/>
    <m/>
    <m/>
  </r>
  <r>
    <n v="109"/>
    <n v="11292"/>
    <x v="52"/>
    <s v="TORRE"/>
    <n v="100"/>
    <d v="2018-08-06T00:00:00"/>
    <d v="2022-07-26T00:00:00"/>
    <m/>
    <s v="ACTIVO"/>
    <m/>
    <m/>
    <d v="2023-11-29T00:00:00"/>
    <x v="0"/>
    <s v="13/10159756-59"/>
    <s v="X4532862E"/>
    <m/>
    <x v="9"/>
    <x v="44"/>
    <n v="628771861"/>
    <s v="abdelhakfares1983@gmail.com"/>
    <s v="C/LA HIGUERA,10 2ºD"/>
    <m/>
    <m/>
    <m/>
  </r>
  <r>
    <n v="79"/>
    <n v="11462"/>
    <x v="53"/>
    <s v="TORRE"/>
    <n v="300"/>
    <d v="1999-09-01T00:00:00"/>
    <d v="2023-10-23T00:00:00"/>
    <d v="2024-07-31T00:00:00"/>
    <s v=""/>
    <d v="2024-09-14T00:00:00"/>
    <m/>
    <d v="2023-11-29T00:00:00"/>
    <x v="0"/>
    <m/>
    <s v="48317653N"/>
    <m/>
    <x v="0"/>
    <x v="45"/>
    <n v="666644240"/>
    <m/>
    <s v="C/MUSICO JUAN MOLINA,3 -2ºA"/>
    <m/>
    <m/>
    <m/>
  </r>
  <r>
    <n v="60"/>
    <n v="11445"/>
    <x v="54"/>
    <s v="GOBERNADORA FASE II"/>
    <n v="300"/>
    <d v="2023-03-23T00:00:00"/>
    <d v="2024-08-21T00:00:00"/>
    <m/>
    <s v="ACTIVO"/>
    <m/>
    <d v="2025-06-17T00:00:00"/>
    <d v="2023-10-25T00:00:00"/>
    <x v="0"/>
    <s v="03/10585007-28"/>
    <s v="24513616D"/>
    <m/>
    <x v="0"/>
    <x v="46"/>
    <m/>
    <m/>
    <s v="CL URUGUAY 18 P02 IZ"/>
    <s v="SAX"/>
    <s v="03014"/>
    <m/>
  </r>
  <r>
    <n v="54"/>
    <n v="11432"/>
    <x v="55"/>
    <s v="GOBERNADORA FASE II"/>
    <n v="300"/>
    <d v="2022-11-28T00:00:00"/>
    <d v="2024-08-21T00:00:00"/>
    <m/>
    <s v="ACTIVO"/>
    <m/>
    <d v="2025-06-17T00:00:00"/>
    <d v="2023-10-25T00:00:00"/>
    <x v="0"/>
    <s v="03/10585009-30"/>
    <s v="01888071R"/>
    <m/>
    <x v="0"/>
    <x v="47"/>
    <n v="661483946"/>
    <s v="misschikillojeanca2008@gmail.com"/>
    <s v="C/VICARI SAMUEL RIQUELME,16 2D"/>
    <s v="EL CAMPELLO"/>
    <s v="03560"/>
    <m/>
  </r>
  <r>
    <n v="51"/>
    <n v="11422"/>
    <x v="56"/>
    <s v="GOBERNADORA FASE II"/>
    <n v="300"/>
    <d v="2022-08-24T00:00:00"/>
    <d v="2023-08-16T00:00:00"/>
    <m/>
    <s v="ACTIVO"/>
    <m/>
    <d v="2024-06-11T00:00:00"/>
    <d v="2023-10-25T00:00:00"/>
    <x v="0"/>
    <s v="03/10414641-91"/>
    <s v="X1975594D"/>
    <m/>
    <x v="4"/>
    <x v="48"/>
    <n v="632530592"/>
    <s v="elaouiiman786@gmail.com"/>
    <s v="C/ROMAN BONO MARIN,14 P03 P.1"/>
    <m/>
    <m/>
    <m/>
  </r>
  <r>
    <n v="70"/>
    <n v="11506"/>
    <x v="57"/>
    <s v="GOBERNADORA FASE II"/>
    <n v="300"/>
    <d v="2024-05-29T00:00:00"/>
    <d v="2024-05-29T00:00:00"/>
    <d v="2024-09-30T00:00:00"/>
    <s v=""/>
    <d v="2024-11-14T00:00:00"/>
    <m/>
    <s v="NO"/>
    <x v="2"/>
    <s v="03/10589907-78"/>
    <s v="29596627C"/>
    <m/>
    <x v="0"/>
    <x v="49"/>
    <m/>
    <m/>
    <s v="CL SAN MIGUEL 3 P01 DR"/>
    <s v="ALBATERA"/>
    <s v="03340"/>
    <d v="2024-07-28T00:00:00"/>
  </r>
  <r>
    <n v="82"/>
    <n v="11459"/>
    <x v="58"/>
    <s v="ALMACEN"/>
    <n v="300"/>
    <d v="1999-09-01T00:00:00"/>
    <d v="2023-10-18T00:00:00"/>
    <d v="2024-08-09T00:00:00"/>
    <s v=""/>
    <d v="2024-09-23T00:00:00"/>
    <m/>
    <d v="2023-11-29T00:00:00"/>
    <x v="0"/>
    <m/>
    <s v="52777184G"/>
    <m/>
    <x v="0"/>
    <x v="50"/>
    <n v="660395241"/>
    <m/>
    <s v="C/CORREOS,14"/>
    <m/>
    <m/>
    <m/>
  </r>
  <r>
    <n v="89"/>
    <n v="11441"/>
    <x v="59"/>
    <s v="TORRE"/>
    <n v="300"/>
    <d v="2022-03-03T00:00:00"/>
    <d v="2024-08-20T00:00:00"/>
    <m/>
    <s v="ACTIVO"/>
    <m/>
    <d v="2025-06-16T00:00:00"/>
    <d v="2023-11-29T00:00:00"/>
    <x v="0"/>
    <s v="03/10776744-93"/>
    <s v="24509517G"/>
    <m/>
    <x v="0"/>
    <x v="51"/>
    <n v="609465446"/>
    <s v="guamanpinedajeanpaul@gmail.com"/>
    <s v="C/velazquez, 9 -3A (monovar)"/>
    <s v="MONOVAR"/>
    <s v="03000"/>
    <m/>
  </r>
  <r>
    <n v="80"/>
    <n v="11461"/>
    <x v="60"/>
    <s v="ALMACEN"/>
    <n v="300"/>
    <d v="1999-01-01T00:00:00"/>
    <d v="2023-10-19T00:00:00"/>
    <d v="2024-08-09T00:00:00"/>
    <s v=""/>
    <d v="2024-09-23T00:00:00"/>
    <m/>
    <d v="2023-11-29T00:00:00"/>
    <x v="0"/>
    <m/>
    <s v="48347958A"/>
    <m/>
    <x v="0"/>
    <x v="52"/>
    <n v="654327459"/>
    <s v="nikasm12@hotmail.com"/>
    <s v="C/PABLO PICASSO,12 "/>
    <m/>
    <m/>
    <m/>
  </r>
  <r>
    <n v="110"/>
    <n v="11376"/>
    <x v="61"/>
    <s v="TORRE"/>
    <n v="100"/>
    <d v="2023-05-02T00:00:00"/>
    <d v="2023-05-02T00:00:00"/>
    <m/>
    <s v="ACTIVO"/>
    <m/>
    <d v="2024-02-26T00:00:00"/>
    <d v="2023-11-29T00:00:00"/>
    <x v="0"/>
    <s v="03/10764956-42"/>
    <s v="48668858F"/>
    <m/>
    <x v="8"/>
    <x v="53"/>
    <n v="615349753"/>
    <s v="josemanuel@hotmail.com"/>
    <s v="C/CONDE DE TORRELLANO,73 1ºA"/>
    <s v="ELCHE"/>
    <s v="03000"/>
    <m/>
  </r>
  <r>
    <n v="65"/>
    <n v="11477"/>
    <x v="62"/>
    <s v="GOBERNADORA FASE II"/>
    <n v="300"/>
    <d v="2024-03-12T00:00:00"/>
    <d v="2024-03-12T00:00:00"/>
    <d v="2024-09-30T00:00:00"/>
    <s v=""/>
    <d v="2024-11-14T00:00:00"/>
    <m/>
    <s v="NO"/>
    <x v="2"/>
    <s v="03/11462220-70"/>
    <s v="Y8538840N"/>
    <m/>
    <x v="0"/>
    <x v="54"/>
    <m/>
    <m/>
    <s v="CL RUIZ CAPDEPON 2 P05A"/>
    <s v="ORIHUELA"/>
    <s v="03000"/>
    <d v="2024-05-11T00:00:00"/>
  </r>
  <r>
    <n v="91"/>
    <n v="11420"/>
    <x v="63"/>
    <s v="TORRE"/>
    <n v="300"/>
    <d v="2022-08-22T00:00:00"/>
    <d v="2024-08-01T00:00:00"/>
    <m/>
    <s v="ACTIVO"/>
    <m/>
    <d v="2025-05-28T00:00:00"/>
    <d v="2023-11-29T00:00:00"/>
    <x v="0"/>
    <s v="45/10229826-68"/>
    <s v="X7494990A"/>
    <m/>
    <x v="0"/>
    <x v="55"/>
    <m/>
    <s v="houdaneelhabibe40@gmail.com"/>
    <s v="C/JOSE GOMEZ MONPEAN,79 PO42"/>
    <m/>
    <m/>
    <m/>
  </r>
  <r>
    <n v="88"/>
    <n v="11442"/>
    <x v="64"/>
    <s v="TORRE"/>
    <n v="300"/>
    <d v="2003-12-01T00:00:00"/>
    <d v="2024-10-01T00:00:00"/>
    <m/>
    <s v="ACTIVO"/>
    <d v="1900-02-13T00:00:00"/>
    <d v="2025-07-28T00:00:00"/>
    <d v="2023-11-29T00:00:00"/>
    <x v="2"/>
    <m/>
    <s v="21403956H"/>
    <m/>
    <x v="0"/>
    <x v="4"/>
    <n v="658926735"/>
    <s v="jimenezmullormariabegona@gmail.com"/>
    <s v="C/MAESTRO ALONSO, 96 P.3, 3A"/>
    <m/>
    <m/>
    <m/>
  </r>
  <r>
    <n v="2"/>
    <n v="11467"/>
    <x v="65"/>
    <s v="ALMACEN"/>
    <n v="300"/>
    <d v="2023-08-22T00:00:00"/>
    <d v="2024-09-02T00:00:00"/>
    <m/>
    <s v="ACTIVO"/>
    <m/>
    <d v="2025-06-29T00:00:00"/>
    <d v="2023-11-29T00:00:00"/>
    <x v="0"/>
    <m/>
    <s v="Y1552978D"/>
    <m/>
    <x v="0"/>
    <x v="56"/>
    <n v="697272787"/>
    <s v="hibatollah2010@gmail.com"/>
    <s v="C/ROSA DE LOS VIENTOS, 22-1A"/>
    <m/>
    <m/>
    <m/>
  </r>
  <r>
    <n v="113"/>
    <n v="11534"/>
    <x v="66"/>
    <s v="GOBERNADORA FASE I"/>
    <n v="300"/>
    <d v="2024-09-09T00:00:00"/>
    <d v="2024-09-09T00:00:00"/>
    <m/>
    <s v="ACTIVO"/>
    <m/>
    <m/>
    <m/>
    <x v="0"/>
    <s v="03/10626612/20"/>
    <s v="78009181N"/>
    <d v="2027-11-06T00:00:00"/>
    <x v="0"/>
    <x v="57"/>
    <n v="622394736"/>
    <m/>
    <s v="CRER FRA PERE BALAGUER 0030 P05 ELCHE "/>
    <m/>
    <m/>
    <d v="2024-11-09T00:00:00"/>
  </r>
  <r>
    <n v="101"/>
    <n v="11471"/>
    <x v="67"/>
    <s v="TORRE"/>
    <n v="300"/>
    <d v="2023-05-08T00:00:00"/>
    <d v="2024-03-04T00:00:00"/>
    <d v="2024-07-03T00:00:00"/>
    <s v=""/>
    <d v="2024-08-17T00:00:00"/>
    <m/>
    <d v="2023-11-29T00:00:00"/>
    <x v="2"/>
    <m/>
    <s v="Y7096516H"/>
    <m/>
    <x v="0"/>
    <x v="58"/>
    <n v="698229394"/>
    <s v="faridkad85@gmail.com"/>
    <s v="C/JACINTO BENAVENTE,12 B.D."/>
    <m/>
    <m/>
    <m/>
  </r>
  <r>
    <n v="102"/>
    <n v="11472"/>
    <x v="68"/>
    <s v="TORRE"/>
    <n v="300"/>
    <d v="2022-10-10T00:00:00"/>
    <d v="2024-09-16T00:00:00"/>
    <m/>
    <s v="ACTIVO"/>
    <m/>
    <m/>
    <s v="SI"/>
    <x v="2"/>
    <m/>
    <s v="Y3961735E"/>
    <m/>
    <x v="0"/>
    <x v="4"/>
    <m/>
    <m/>
    <m/>
    <m/>
    <m/>
    <m/>
  </r>
  <r>
    <n v="81"/>
    <n v="11460"/>
    <x v="69"/>
    <s v="TORRE"/>
    <n v="300"/>
    <d v="1999-09-01T00:00:00"/>
    <d v="2024-10-01T00:00:00"/>
    <m/>
    <s v="ACTIVO"/>
    <m/>
    <d v="2025-07-28T00:00:00"/>
    <d v="2023-11-29T00:00:00"/>
    <x v="0"/>
    <m/>
    <s v="48352550H"/>
    <m/>
    <x v="0"/>
    <x v="4"/>
    <m/>
    <m/>
    <m/>
    <m/>
    <m/>
    <m/>
  </r>
  <r>
    <n v="90"/>
    <n v="11419"/>
    <x v="70"/>
    <s v="TORRE"/>
    <n v="300"/>
    <d v="2020-10-01T00:00:00"/>
    <d v="2024-08-02T00:00:00"/>
    <m/>
    <s v="ACTIVO"/>
    <m/>
    <d v="2025-05-29T00:00:00"/>
    <d v="2023-11-29T00:00:00"/>
    <x v="0"/>
    <s v="03/10543347-78"/>
    <s v="X5069913T"/>
    <m/>
    <x v="0"/>
    <x v="59"/>
    <n v="651751807"/>
    <m/>
    <s v="C/TRAVERTINO,1- 4D"/>
    <s v="ALICANTE"/>
    <s v="03000"/>
    <m/>
  </r>
  <r>
    <n v="98"/>
    <n v="11416"/>
    <x v="71"/>
    <s v="TORRE"/>
    <n v="300"/>
    <d v="2022-08-01T00:00:00"/>
    <d v="2024-08-01T00:00:00"/>
    <m/>
    <s v="ACTIVO"/>
    <m/>
    <d v="2025-05-28T00:00:00"/>
    <d v="2023-11-29T00:00:00"/>
    <x v="0"/>
    <s v="50/10404400-59"/>
    <s v="X9181003R"/>
    <m/>
    <x v="0"/>
    <x v="60"/>
    <m/>
    <m/>
    <s v="CL ARTURO SALVETTI PARD 32 3-2"/>
    <s v="ELCHE"/>
    <s v="03201"/>
    <m/>
  </r>
  <r>
    <n v="62"/>
    <n v="11456"/>
    <x v="72"/>
    <s v="GOBERNADORA FASE II"/>
    <n v="300"/>
    <d v="2023-10-10T00:00:00"/>
    <d v="2024-08-21T00:00:00"/>
    <m/>
    <s v="ACTIVO"/>
    <m/>
    <d v="2025-06-17T00:00:00"/>
    <d v="2023-10-25T00:00:00"/>
    <x v="0"/>
    <s v="03/10604071-80"/>
    <s v="29575524P"/>
    <m/>
    <x v="0"/>
    <x v="61"/>
    <n v="602008936"/>
    <s v="paquimen76@gmail.com"/>
    <s v="CL LABRADOR 4 P01C"/>
    <s v="ALBATERA"/>
    <s v="03340"/>
    <m/>
  </r>
  <r>
    <n v="29"/>
    <n v="11429"/>
    <x v="73"/>
    <s v="GOBERNADORA FASE I"/>
    <n v="300"/>
    <d v="2023-08-21T00:00:00"/>
    <d v="2023-08-21T00:00:00"/>
    <d v="2023-11-24T00:00:00"/>
    <s v=""/>
    <d v="2024-01-08T00:00:00"/>
    <d v="2024-06-16T00:00:00"/>
    <d v="2023-10-25T00:00:00"/>
    <x v="2"/>
    <m/>
    <s v="X6667355T"/>
    <m/>
    <x v="0"/>
    <x v="62"/>
    <m/>
    <m/>
    <m/>
    <m/>
    <m/>
    <m/>
  </r>
  <r>
    <n v="84"/>
    <n v="11452"/>
    <x v="74"/>
    <s v="TORRE"/>
    <n v="300"/>
    <d v="2003-02-20T00:00:00"/>
    <d v="2024-10-01T00:00:00"/>
    <m/>
    <s v="ACTIVO"/>
    <m/>
    <d v="2025-07-28T00:00:00"/>
    <d v="2023-11-29T00:00:00"/>
    <x v="0"/>
    <m/>
    <s v="52512184X"/>
    <m/>
    <x v="0"/>
    <x v="63"/>
    <n v="620788461"/>
    <m/>
    <s v="AVDA SEGARRA"/>
    <m/>
    <m/>
    <m/>
  </r>
  <r>
    <n v="4"/>
    <n v="11482"/>
    <x v="75"/>
    <s v="ALMACEN"/>
    <n v="300"/>
    <d v="2024-03-18T00:00:00"/>
    <d v="2024-03-18T00:00:00"/>
    <d v="2024-09-06T00:00:00"/>
    <s v=""/>
    <m/>
    <d v="2025-01-12T00:00:00"/>
    <s v="NO"/>
    <x v="2"/>
    <m/>
    <s v="74531861Q"/>
    <m/>
    <x v="0"/>
    <x v="4"/>
    <m/>
    <m/>
    <m/>
    <m/>
    <m/>
    <m/>
  </r>
  <r>
    <n v="3"/>
    <n v="11483"/>
    <x v="76"/>
    <s v="ALMACEN"/>
    <n v="300"/>
    <d v="2024-03-18T00:00:00"/>
    <d v="2024-03-18T00:00:00"/>
    <d v="2024-09-06T00:00:00"/>
    <s v=""/>
    <m/>
    <d v="2025-01-12T00:00:00"/>
    <s v="NO"/>
    <x v="2"/>
    <m/>
    <s v="X7638357B"/>
    <m/>
    <x v="0"/>
    <x v="4"/>
    <n v="663697756"/>
    <s v="elcheemi@gmail.com"/>
    <s v="CALLE AUSIAS MARCH 25 P05 1 CP 03206"/>
    <m/>
    <m/>
    <m/>
  </r>
  <r>
    <n v="47"/>
    <n v="11533"/>
    <x v="77"/>
    <s v="GOBERNADORA FASE II"/>
    <n v="100"/>
    <d v="2024-08-22T00:00:00"/>
    <d v="2024-08-22T00:00:00"/>
    <m/>
    <s v="ACTIVO"/>
    <m/>
    <m/>
    <s v="NO"/>
    <x v="0"/>
    <m/>
    <s v="48566245C"/>
    <m/>
    <x v="7"/>
    <x v="64"/>
    <n v="677735184"/>
    <s v="raulqh84@gmail.com"/>
    <s v="CALLE MARIA GUERRERO 46 P1 C. ALICANTE"/>
    <m/>
    <m/>
    <d v="2024-10-22T00:00:00"/>
  </r>
  <r>
    <n v="59"/>
    <n v="11444"/>
    <x v="78"/>
    <s v="GOBERNADORA FASE II"/>
    <n v="300"/>
    <d v="2023-03-22T00:00:00"/>
    <d v="2024-08-21T00:00:00"/>
    <m/>
    <s v="ACTIVO"/>
    <m/>
    <d v="2025-06-17T00:00:00"/>
    <d v="2023-10-25T00:00:00"/>
    <x v="0"/>
    <s v="03/10227540-06"/>
    <s v="48358034M"/>
    <m/>
    <x v="0"/>
    <x v="65"/>
    <n v="667897653"/>
    <s v="noeliaromaerovergara@gmail.com"/>
    <s v="C/MUSICO MAESTRO GUERRERO,35"/>
    <s v="EL CAMPELLO"/>
    <s v="03014"/>
    <m/>
  </r>
  <r>
    <n v="73"/>
    <n v="11486"/>
    <x v="79"/>
    <s v="OFICINA"/>
    <n v="100"/>
    <d v="2024-03-18T00:00:00"/>
    <d v="2024-03-18T00:00:00"/>
    <m/>
    <s v="ACTIVO"/>
    <m/>
    <m/>
    <s v="NO"/>
    <x v="1"/>
    <m/>
    <s v="44758088L"/>
    <m/>
    <x v="10"/>
    <x v="4"/>
    <m/>
    <m/>
    <m/>
    <m/>
    <m/>
    <m/>
  </r>
  <r>
    <n v="5"/>
    <n v="11487"/>
    <x v="80"/>
    <s v="ALMACEN"/>
    <n v="300"/>
    <d v="2024-03-25T00:00:00"/>
    <d v="2024-03-25T00:00:00"/>
    <d v="2024-09-06T00:00:00"/>
    <s v=""/>
    <m/>
    <d v="2025-01-19T00:00:00"/>
    <s v="NO"/>
    <x v="2"/>
    <m/>
    <s v="48733747J"/>
    <m/>
    <x v="0"/>
    <x v="4"/>
    <m/>
    <m/>
    <m/>
    <m/>
    <m/>
    <m/>
  </r>
  <r>
    <n v="6"/>
    <n v="11488"/>
    <x v="81"/>
    <s v="ALMACEN"/>
    <n v="300"/>
    <d v="2024-03-25T00:00:00"/>
    <d v="2024-03-25T00:00:00"/>
    <d v="2024-09-06T00:00:00"/>
    <s v=""/>
    <m/>
    <d v="2025-01-19T00:00:00"/>
    <s v="NO"/>
    <x v="2"/>
    <s v="03/10437187/36"/>
    <s v="74533510D"/>
    <m/>
    <x v="0"/>
    <x v="66"/>
    <n v="667207852"/>
    <s v="Tania.apolo75@gmail.com"/>
    <m/>
    <m/>
    <m/>
    <m/>
  </r>
  <r>
    <n v="100"/>
    <n v="11470"/>
    <x v="82"/>
    <s v="TORRE"/>
    <n v="300"/>
    <d v="2022-08-23T00:00:00"/>
    <d v="2024-09-23T00:00:00"/>
    <m/>
    <s v="ACTIVO"/>
    <m/>
    <d v="2025-07-20T00:00:00"/>
    <d v="2023-11-29T00:00:00"/>
    <x v="0"/>
    <m/>
    <s v="48533589R"/>
    <m/>
    <x v="0"/>
    <x v="67"/>
    <n v="622846149"/>
    <m/>
    <s v="º"/>
    <m/>
    <m/>
    <m/>
  </r>
  <r>
    <n v="13"/>
    <n v="11490"/>
    <x v="83"/>
    <s v="ALMACEN"/>
    <n v="300"/>
    <d v="2024-04-02T00:00:00"/>
    <d v="2024-04-02T00:00:00"/>
    <d v="2024-09-06T00:00:00"/>
    <s v=""/>
    <m/>
    <d v="2025-01-27T00:00:00"/>
    <s v="NO"/>
    <x v="2"/>
    <m/>
    <s v="X7182318Q"/>
    <m/>
    <x v="0"/>
    <x v="4"/>
    <n v="687192228"/>
    <s v="Estefaniacatota1998@gmail.com"/>
    <s v="MONSERRATE GUILABERT VALERO, Nº 43 03205 ELCHE"/>
    <m/>
    <m/>
    <m/>
  </r>
  <r>
    <n v="111"/>
    <n v="11491"/>
    <x v="84"/>
    <s v="TORRE"/>
    <n v="300"/>
    <d v="2024-04-02T00:00:00"/>
    <d v="2024-04-02T00:00:00"/>
    <d v="2024-07-03T00:00:00"/>
    <s v=""/>
    <d v="2024-08-17T00:00:00"/>
    <m/>
    <s v="NO"/>
    <x v="1"/>
    <m/>
    <s v="01888270Q"/>
    <m/>
    <x v="0"/>
    <x v="4"/>
    <m/>
    <m/>
    <m/>
    <m/>
    <m/>
    <m/>
  </r>
  <r>
    <n v="93"/>
    <n v="11412"/>
    <x v="85"/>
    <s v="TORRE"/>
    <n v="300"/>
    <d v="2020-07-01T00:00:00"/>
    <d v="2023-08-08T00:00:00"/>
    <d v="2024-05-24T00:00:00"/>
    <s v=""/>
    <d v="2024-07-08T00:00:00"/>
    <m/>
    <d v="2023-11-29T00:00:00"/>
    <x v="0"/>
    <m/>
    <s v="X5255510X"/>
    <m/>
    <x v="0"/>
    <x v="68"/>
    <n v="631007873"/>
    <s v="hichamaymene2@gmail.com"/>
    <s v="C/TENIENTEGANGA,25 P5-1"/>
    <m/>
    <m/>
    <m/>
  </r>
  <r>
    <n v="45"/>
    <n v="11514"/>
    <x v="86"/>
    <s v="GOBERNADORA FASE I"/>
    <n v="300"/>
    <d v="2024-06-18T00:00:00"/>
    <d v="2024-06-18T00:00:00"/>
    <m/>
    <s v="ACTIVO"/>
    <m/>
    <d v="2025-04-14T00:00:00"/>
    <d v="2023-10-25T00:00:00"/>
    <x v="2"/>
    <s v="03/10816431-10"/>
    <s v="48775540S"/>
    <m/>
    <x v="0"/>
    <x v="69"/>
    <n v="603612678"/>
    <m/>
    <s v="C/PEDRO CANO IZQUIERDO, 43A "/>
    <s v="MUCHAMIEL"/>
    <s v="03014"/>
    <m/>
  </r>
  <r>
    <n v="18"/>
    <n v="11500"/>
    <x v="87"/>
    <s v="GOBERNADORA FASE I"/>
    <n v="300"/>
    <d v="2023-06-27T00:00:00"/>
    <d v="2024-04-15T00:00:00"/>
    <m/>
    <s v="ACTIVO"/>
    <m/>
    <d v="2025-02-09T00:00:00"/>
    <d v="2023-10-25T00:00:00"/>
    <x v="0"/>
    <s v="03/10426322-35"/>
    <s v="29523006E"/>
    <m/>
    <x v="0"/>
    <x v="70"/>
    <n v="642540412"/>
    <s v="florindaneira3@gmail.com"/>
    <s v="C/JUAN 23,6BAJO"/>
    <m/>
    <m/>
    <m/>
  </r>
  <r>
    <n v="31"/>
    <n v="11501"/>
    <x v="88"/>
    <s v="GOBERNADORA FASE I"/>
    <n v="300"/>
    <d v="2023-05-25T00:00:00"/>
    <d v="2024-04-15T00:00:00"/>
    <m/>
    <s v="ACTIVO"/>
    <m/>
    <d v="2025-02-09T00:00:00"/>
    <d v="2023-10-25T00:00:00"/>
    <x v="0"/>
    <s v="03/10606926-25"/>
    <s v="23904300D"/>
    <m/>
    <x v="0"/>
    <x v="71"/>
    <n v="615520135"/>
    <s v="nietomorantanya@gmail.com"/>
    <s v="C/ALTOS MOROS,27"/>
    <s v="LORQUI"/>
    <s v="030003"/>
    <m/>
  </r>
  <r>
    <n v="19"/>
    <n v="11495"/>
    <x v="89"/>
    <s v="GOBERNADORA FASE I"/>
    <n v="300"/>
    <d v="2023-05-30T00:00:00"/>
    <d v="2024-04-15T00:00:00"/>
    <m/>
    <s v="ACTIVO"/>
    <m/>
    <d v="2025-02-09T00:00:00"/>
    <d v="2023-10-25T00:00:00"/>
    <x v="0"/>
    <s v="10/10086458-44"/>
    <s v="X3610498G"/>
    <m/>
    <x v="0"/>
    <x v="72"/>
    <n v="688794270"/>
    <s v="evelingpanta@gmail.com"/>
    <s v="C/MARIO PASTOR SEMPERE,74"/>
    <s v="ELCHE"/>
    <s v="03206"/>
    <m/>
  </r>
  <r>
    <n v="20"/>
    <n v="11496"/>
    <x v="90"/>
    <s v="GOBERNADORA FASE I"/>
    <n v="300"/>
    <d v="2023-05-25T00:00:00"/>
    <d v="2024-04-15T00:00:00"/>
    <m/>
    <s v="ACTIVO"/>
    <m/>
    <d v="2025-02-09T00:00:00"/>
    <d v="2023-10-25T00:00:00"/>
    <x v="0"/>
    <s v="03/10433345-74"/>
    <s v="X3887397Y"/>
    <m/>
    <x v="0"/>
    <x v="73"/>
    <n v="615399254"/>
    <s v="jenypenarreta@gmail.com"/>
    <s v="C/LUGO,10P.1"/>
    <s v="ALICANTE"/>
    <s v="03014"/>
    <m/>
  </r>
  <r>
    <n v="21"/>
    <n v="11493"/>
    <x v="91"/>
    <s v="GOBERNADORA FASE I"/>
    <n v="300"/>
    <d v="2023-06-15T00:00:00"/>
    <d v="2024-04-15T00:00:00"/>
    <m/>
    <s v="ACTIVO"/>
    <m/>
    <d v="2025-02-09T00:00:00"/>
    <d v="2023-10-25T00:00:00"/>
    <x v="0"/>
    <s v="03/11128441-68"/>
    <s v="Y0154209P"/>
    <m/>
    <x v="0"/>
    <x v="74"/>
    <n v="674445220"/>
    <s v="alinda.pinto2986@gmail.com"/>
    <s v="C/NUEVA,10-3H"/>
    <s v="ALICANTE"/>
    <s v="03112"/>
    <m/>
  </r>
  <r>
    <n v="34"/>
    <n v="11406"/>
    <x v="92"/>
    <s v="GOBERNADORA FASE I"/>
    <n v="300"/>
    <d v="2023-08-01T00:00:00"/>
    <d v="2024-07-01T00:00:00"/>
    <m/>
    <s v="ACTIVO"/>
    <m/>
    <d v="2025-04-27T00:00:00"/>
    <d v="2023-10-25T00:00:00"/>
    <x v="0"/>
    <s v="03/10493721-19"/>
    <s v="X9098796L"/>
    <m/>
    <x v="0"/>
    <x v="75"/>
    <n v="622584557"/>
    <s v="pullaguarifanny@gmail.com"/>
    <s v="C/NUÑEZ BALBOA,2-2ºA"/>
    <s v="SAN VICENTE DEL RASPEIG"/>
    <s v="03690"/>
    <m/>
  </r>
  <r>
    <n v="22"/>
    <n v="11497"/>
    <x v="93"/>
    <s v="GOBERNADORA FASE I"/>
    <n v="300"/>
    <d v="2023-06-14T00:00:00"/>
    <d v="2024-04-15T00:00:00"/>
    <m/>
    <s v="ACTIVO"/>
    <m/>
    <d v="2025-02-09T00:00:00"/>
    <d v="2023-10-25T00:00:00"/>
    <x v="0"/>
    <s v="03/10778265-62"/>
    <s v="29526079J"/>
    <m/>
    <x v="0"/>
    <x v="76"/>
    <n v="698507329"/>
    <s v="pumaqueroambo@gmail.com"/>
    <s v="C/ALFONSO,12 BAJO IZQ"/>
    <s v="ALBATERA"/>
    <s v="03340"/>
    <m/>
  </r>
  <r>
    <n v="14"/>
    <n v="11531"/>
    <x v="94"/>
    <s v="GOBERNADORA FASE I"/>
    <n v="300"/>
    <d v="2024-07-23T00:00:00"/>
    <d v="2024-07-23T00:00:00"/>
    <m/>
    <s v="ACTIVO"/>
    <m/>
    <d v="2025-05-19T00:00:00"/>
    <s v="NO"/>
    <x v="1"/>
    <s v="03/10778471/74"/>
    <s v="12825669H"/>
    <d v="2028-02-24T00:00:00"/>
    <x v="0"/>
    <x v="77"/>
    <n v="695488858"/>
    <m/>
    <s v="CMNO. MULAGAR 2 P01 G. "/>
    <s v="REDOVAN"/>
    <m/>
    <d v="2024-09-23T00:00:00"/>
  </r>
  <r>
    <n v="24"/>
    <n v="11469"/>
    <x v="95"/>
    <s v="GOBERNADORA FASE I"/>
    <n v="300"/>
    <d v="2024-02-01T00:00:00"/>
    <d v="2024-02-01T00:00:00"/>
    <m/>
    <s v="ACTIVO"/>
    <m/>
    <d v="2024-11-27T00:00:00"/>
    <s v="NO"/>
    <x v="3"/>
    <s v="03/10078116-59"/>
    <s v="52766229C"/>
    <m/>
    <x v="8"/>
    <x v="78"/>
    <n v="663912772"/>
    <s v="1977angelrodriguez@gmail.com"/>
    <s v="C/DE LA HUERTA 144 P3-A"/>
    <s v="SAN VICENTE DEL RASPEIG"/>
    <s v="03102"/>
    <d v="2024-10-22T00:00:00"/>
  </r>
  <r>
    <n v="94"/>
    <n v="11418"/>
    <x v="96"/>
    <s v="TORRE"/>
    <n v="300"/>
    <d v="2022-08-01T00:00:00"/>
    <d v="2024-08-26T00:00:00"/>
    <m/>
    <s v="ACTIVO"/>
    <m/>
    <d v="2025-06-22T00:00:00"/>
    <d v="2023-11-29T00:00:00"/>
    <x v="0"/>
    <s v="03/10643554-84"/>
    <s v="X4242863F"/>
    <m/>
    <x v="0"/>
    <x v="79"/>
    <n v="678222333"/>
    <m/>
    <s v="C/FELIPE PEDRELLE 11 P02-1"/>
    <s v="ELCHE"/>
    <s v="03000"/>
    <m/>
  </r>
  <r>
    <n v="23"/>
    <n v="11498"/>
    <x v="97"/>
    <s v="GOBERNADORA FASE I"/>
    <n v="300"/>
    <d v="2023-05-25T00:00:00"/>
    <d v="2024-04-15T00:00:00"/>
    <m/>
    <s v="ACTIVO"/>
    <m/>
    <d v="2025-02-09T00:00:00"/>
    <d v="2023-10-25T00:00:00"/>
    <x v="0"/>
    <s v="03/10580115-83"/>
    <s v="48796665A"/>
    <m/>
    <x v="0"/>
    <x v="80"/>
    <n v="626396120"/>
    <m/>
    <s v="C/FORCAL,6 "/>
    <s v="EL CAMPELLO"/>
    <s v="03560"/>
    <m/>
  </r>
  <r>
    <n v="1"/>
    <n v="11505"/>
    <x v="98"/>
    <s v="ALMACEN"/>
    <n v="300"/>
    <d v="2023-04-17T00:00:00"/>
    <d v="2024-05-06T00:00:00"/>
    <d v="2024-09-06T00:00:00"/>
    <s v=""/>
    <m/>
    <d v="2025-03-02T00:00:00"/>
    <d v="2023-11-29T00:00:00"/>
    <x v="0"/>
    <m/>
    <s v="X7037372Q"/>
    <m/>
    <x v="0"/>
    <x v="81"/>
    <n v="631272218"/>
    <s v="hibatollah2010@gmail.com"/>
    <s v="C/ROSA DE LOS VIENTOS, 22-1A"/>
    <m/>
    <m/>
    <m/>
  </r>
  <r>
    <n v="57"/>
    <n v="11434"/>
    <x v="99"/>
    <s v="GOBERNADORA FASE II"/>
    <n v="300"/>
    <d v="2022-11-28T00:00:00"/>
    <d v="2024-08-21T00:00:00"/>
    <m/>
    <s v="ACTIVO"/>
    <m/>
    <d v="2025-06-17T00:00:00"/>
    <d v="2023-10-25T00:00:00"/>
    <x v="0"/>
    <s v="03/10540387-28"/>
    <s v="77953988L"/>
    <m/>
    <x v="0"/>
    <x v="82"/>
    <n v="617827638"/>
    <s v="venus_nohamy@hotmail.com"/>
    <s v="C/MARIO PASTOR SEMPERE,14 3ºIZQ"/>
    <m/>
    <m/>
    <m/>
  </r>
  <r>
    <n v="63"/>
    <n v="11455"/>
    <x v="100"/>
    <s v="GOBERNADORA FASE II"/>
    <n v="300"/>
    <d v="2023-10-10T00:00:00"/>
    <d v="2024-08-21T00:00:00"/>
    <m/>
    <s v="ACTIVO"/>
    <m/>
    <d v="2025-06-17T00:00:00"/>
    <d v="2023-10-25T00:00:00"/>
    <x v="0"/>
    <s v="03/10595376-18"/>
    <s v="30302328N"/>
    <m/>
    <x v="0"/>
    <x v="83"/>
    <n v="631507527"/>
    <s v="marisaquisilli1981@gmail.com"/>
    <s v="C/SAN PANCRACIO,1 P.1-DERCH"/>
    <s v="ALBATERA"/>
    <s v="03340"/>
    <m/>
  </r>
  <r>
    <n v="27"/>
    <n v="11443"/>
    <x v="101"/>
    <s v="GOBERNADORA FASE I"/>
    <n v="300"/>
    <d v="2023-08-30T00:00:00"/>
    <d v="2023-08-30T00:00:00"/>
    <d v="2023-11-17T00:00:00"/>
    <s v=""/>
    <d v="2024-01-01T00:00:00"/>
    <d v="2024-06-25T00:00:00"/>
    <d v="2023-10-25T00:00:00"/>
    <x v="2"/>
    <m/>
    <s v="77043559E"/>
    <m/>
    <x v="0"/>
    <x v="84"/>
    <m/>
    <m/>
    <m/>
    <m/>
    <m/>
    <m/>
  </r>
  <r>
    <n v="12"/>
    <n v="11525"/>
    <x v="102"/>
    <s v="ALMACEN"/>
    <n v="300"/>
    <d v="2024-07-05T00:00:00"/>
    <d v="2024-07-05T00:00:00"/>
    <d v="2024-09-16T00:00:00"/>
    <s v=""/>
    <m/>
    <d v="2025-05-01T00:00:00"/>
    <m/>
    <x v="1"/>
    <s v="30/10838678-00"/>
    <s v="54959187C"/>
    <m/>
    <x v="0"/>
    <x v="85"/>
    <n v="643907581"/>
    <s v="noureddinekarimkarim@gmail.com"/>
    <s v="CL JUANITO EL MEJORANO 21 ESC B. MURCIA"/>
    <s v="CALASPARRA"/>
    <s v="030420"/>
    <m/>
  </r>
  <r>
    <n v="64"/>
    <n v="11463"/>
    <x v="103"/>
    <s v="GOBERNADORA FASE II"/>
    <n v="300"/>
    <d v="2023-10-25T00:00:00"/>
    <d v="2024-08-21T00:00:00"/>
    <m/>
    <s v="ACTIVO"/>
    <m/>
    <d v="2025-06-17T00:00:00"/>
    <s v="SI"/>
    <x v="2"/>
    <s v="03/10612287-51"/>
    <s v="78132611R"/>
    <d v="2026-04-06T00:00:00"/>
    <x v="0"/>
    <x v="86"/>
    <n v="602322736"/>
    <m/>
    <m/>
    <m/>
    <m/>
    <m/>
  </r>
  <r>
    <n v="48"/>
    <n v="11528"/>
    <x v="104"/>
    <s v="GOBERNADORA FASE II"/>
    <n v="300"/>
    <d v="2024-07-15T00:00:00"/>
    <d v="2024-07-15T00:00:00"/>
    <m/>
    <s v="ACTIVO"/>
    <m/>
    <d v="2025-05-11T00:00:00"/>
    <s v="NO"/>
    <x v="1"/>
    <s v="03/11587149-63"/>
    <s v="Y9189028J"/>
    <d v="2025-08-20T00:00:00"/>
    <x v="0"/>
    <x v="87"/>
    <m/>
    <m/>
    <s v="C/JOSE GOMEZ MOMPEAN, 27 P01-3"/>
    <s v="ELCHE"/>
    <s v="03205"/>
    <d v="2024-09-15T00:00:00"/>
  </r>
  <r>
    <n v="40"/>
    <n v="11312"/>
    <x v="105"/>
    <s v="GOBERNADORA FASE I"/>
    <n v="300"/>
    <d v="2022-08-24T00:00:00"/>
    <d v="2022-08-24T00:00:00"/>
    <d v="2023-05-12T00:00:00"/>
    <s v=""/>
    <d v="2023-06-26T00:00:00"/>
    <d v="2023-06-20T00:00:00"/>
    <m/>
    <x v="1"/>
    <m/>
    <s v="X3167337F"/>
    <m/>
    <x v="0"/>
    <x v="4"/>
    <m/>
    <m/>
    <m/>
    <m/>
    <m/>
    <m/>
  </r>
  <r>
    <n v="71"/>
    <n v="11532"/>
    <x v="106"/>
    <s v="OFICINA"/>
    <n v="100"/>
    <d v="2024-08-01T00:00:00"/>
    <d v="2024-08-01T00:00:00"/>
    <m/>
    <s v="ACTIVO"/>
    <m/>
    <m/>
    <m/>
    <x v="2"/>
    <m/>
    <s v="02381100W"/>
    <m/>
    <x v="11"/>
    <x v="88"/>
    <n v="652763705"/>
    <s v="alciragarcia@gmail.com"/>
    <s v="CAMINO COLONIA ROMANA 20 3B"/>
    <s v="ALICANTE"/>
    <s v="03016"/>
    <d v="2024-12-01T00:00:00"/>
  </r>
  <r>
    <n v="49"/>
    <n v="11526"/>
    <x v="107"/>
    <s v="GOBERNADORA FASE II"/>
    <n v="300"/>
    <d v="2024-07-12T00:00:00"/>
    <d v="2024-07-12T00:00:00"/>
    <m/>
    <s v="ACTIVO"/>
    <m/>
    <d v="2025-05-08T00:00:00"/>
    <s v="NO"/>
    <x v="1"/>
    <s v="30/10438047-76"/>
    <s v="X6694276B"/>
    <d v="2025-08-03T00:00:00"/>
    <x v="0"/>
    <x v="89"/>
    <m/>
    <m/>
    <s v="CL ALFONSO XIII LA MURA 28 BJ "/>
    <s v="ORIHUELA"/>
    <s v="03315"/>
    <d v="2024-09-12T00:00:00"/>
  </r>
  <r>
    <n v="114"/>
    <n v="11535"/>
    <x v="108"/>
    <s v="GOBERNADORA FASE I"/>
    <n v="300"/>
    <d v="2024-09-12T00:00:00"/>
    <d v="2024-09-12T00:00:00"/>
    <m/>
    <s v="ACTIVO"/>
    <m/>
    <m/>
    <s v="NO"/>
    <x v="1"/>
    <s v="03/10688227/40"/>
    <s v="14058693N"/>
    <d v="2033-10-04T00:00:00"/>
    <x v="0"/>
    <x v="90"/>
    <n v="692497261"/>
    <m/>
    <s v="C SAN JUAN 33 ALBATERA "/>
    <m/>
    <m/>
    <d v="2024-11-12T00:00:00"/>
  </r>
  <r>
    <n v="44"/>
    <n v="11504"/>
    <x v="109"/>
    <s v="GOBERNADORA FASE I"/>
    <n v="100"/>
    <d v="2023-06-12T00:00:00"/>
    <d v="2024-05-01T00:00:00"/>
    <m/>
    <s v="ACTIVO"/>
    <m/>
    <d v="2025-02-25T00:00:00"/>
    <d v="2023-10-25T00:00:00"/>
    <x v="0"/>
    <s v="03/00967111-55"/>
    <s v="26480317A"/>
    <m/>
    <x v="9"/>
    <x v="91"/>
    <n v="661574532"/>
    <s v="teruelcandido@gmail.com"/>
    <s v="C/SAN JOSE,64 1ºA"/>
    <s v="SAN VICENTE DEL RASPEIG"/>
    <s v="03014"/>
    <m/>
  </r>
  <r>
    <n v="35"/>
    <n v="11407"/>
    <x v="110"/>
    <s v="GOBERNADORA FASE I"/>
    <n v="300"/>
    <d v="2023-08-01T00:00:00"/>
    <d v="2024-07-01T00:00:00"/>
    <m/>
    <s v="ACTIVO"/>
    <m/>
    <d v="2025-04-27T00:00:00"/>
    <d v="2023-10-25T00:00:00"/>
    <x v="0"/>
    <s v="03/10847273-06"/>
    <s v="14057906F"/>
    <m/>
    <x v="0"/>
    <x v="92"/>
    <n v="622451279"/>
    <s v="rosanamichala2016@gmail.com"/>
    <s v="C/ 12 DE OCTUBRE,8 1ºA"/>
    <s v="ORIHUELA"/>
    <s v="033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A7058C-CFA5-4D4B-AA39-B6B90EE2F83E}" name="TablaDinámica1" cacheId="0" applyNumberFormats="0" applyBorderFormats="0" applyFontFormats="0" applyPatternFormats="0" applyAlignmentFormats="0" applyWidthHeightFormats="1" dataCaption="Valores" showMissing="0" updatedVersion="8" minRefreshableVersion="3" showDrill="0" useAutoFormatting="1" pageWrap="1" pageOverThenDown="1" rowGrandTotals="0" colGrandTotals="0" fieldPrintTitles="1" createdVersion="8" indent="0" showHeaders="0" compact="0" compactData="0" multipleFieldFilters="0" customListSort="0">
  <location ref="A4:B16" firstHeaderRow="1" firstDataRow="1" firstDataCol="1"/>
  <pivotFields count="27">
    <pivotField compact="0" outline="0" showAll="0"/>
    <pivotField compact="0" outline="0" showAll="0"/>
    <pivotField dataField="1" compact="0" outline="0" showAll="0" defaultSubtotal="0"/>
    <pivotField compact="0" outline="0" showAll="0" defaultSubtotal="0"/>
    <pivotField compact="0" outline="0" showAll="0" defaultSubtotal="0"/>
    <pivotField compact="0" numFmtId="14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 defaultSubtotal="0">
      <items count="17">
        <item x="2"/>
        <item x="4"/>
        <item x="6"/>
        <item x="10"/>
        <item x="9"/>
        <item x="1"/>
        <item m="1" x="13"/>
        <item m="1" x="12"/>
        <item x="0"/>
        <item x="7"/>
        <item m="1" x="14"/>
        <item x="8"/>
        <item m="1" x="16"/>
        <item m="1" x="15"/>
        <item x="3"/>
        <item x="5"/>
        <item x="11"/>
      </items>
    </pivotField>
    <pivotField compact="0" outline="0" showAll="0">
      <items count="94">
        <item x="5"/>
        <item x="17"/>
        <item x="31"/>
        <item x="24"/>
        <item x="0"/>
        <item x="63"/>
        <item x="23"/>
        <item x="1"/>
        <item x="59"/>
        <item x="55"/>
        <item x="91"/>
        <item x="43"/>
        <item x="36"/>
        <item x="21"/>
        <item x="84"/>
        <item x="11"/>
        <item x="41"/>
        <item x="33"/>
        <item x="71"/>
        <item x="46"/>
        <item x="27"/>
        <item x="86"/>
        <item x="48"/>
        <item x="88"/>
        <item x="50"/>
        <item x="66"/>
        <item x="45"/>
        <item x="89"/>
        <item x="14"/>
        <item x="79"/>
        <item x="60"/>
        <item x="39"/>
        <item x="29"/>
        <item x="78"/>
        <item x="68"/>
        <item x="22"/>
        <item x="81"/>
        <item x="62"/>
        <item x="7"/>
        <item x="52"/>
        <item x="56"/>
        <item x="87"/>
        <item x="2"/>
        <item x="37"/>
        <item x="82"/>
        <item x="70"/>
        <item x="47"/>
        <item x="61"/>
        <item x="90"/>
        <item x="28"/>
        <item x="65"/>
        <item x="19"/>
        <item x="67"/>
        <item x="73"/>
        <item x="20"/>
        <item x="83"/>
        <item x="72"/>
        <item x="6"/>
        <item x="18"/>
        <item x="80"/>
        <item x="49"/>
        <item x="16"/>
        <item x="44"/>
        <item x="64"/>
        <item x="8"/>
        <item x="32"/>
        <item x="58"/>
        <item x="57"/>
        <item x="75"/>
        <item x="3"/>
        <item x="74"/>
        <item x="10"/>
        <item x="26"/>
        <item x="85"/>
        <item x="42"/>
        <item x="54"/>
        <item x="34"/>
        <item x="9"/>
        <item x="38"/>
        <item x="69"/>
        <item x="53"/>
        <item x="76"/>
        <item x="77"/>
        <item x="92"/>
        <item x="12"/>
        <item x="35"/>
        <item x="51"/>
        <item x="15"/>
        <item x="13"/>
        <item x="40"/>
        <item x="25"/>
        <item x="30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4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t="default"/>
      </items>
    </pivotField>
  </pivotFields>
  <rowFields count="1">
    <field x="16"/>
  </rowFields>
  <rowItems count="12">
    <i>
      <x/>
    </i>
    <i>
      <x v="1"/>
    </i>
    <i>
      <x v="2"/>
    </i>
    <i>
      <x v="3"/>
    </i>
    <i>
      <x v="4"/>
    </i>
    <i>
      <x v="5"/>
    </i>
    <i>
      <x v="8"/>
    </i>
    <i>
      <x v="9"/>
    </i>
    <i>
      <x v="11"/>
    </i>
    <i>
      <x v="14"/>
    </i>
    <i>
      <x v="15"/>
    </i>
    <i>
      <x v="16"/>
    </i>
  </rowItems>
  <colItems count="1">
    <i/>
  </colItems>
  <dataFields count="1">
    <dataField name="Cuenta de NOMBRE Y APELLIDO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84A126-630C-4E11-B805-463209AAAC47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115" firstHeaderRow="1" firstDataRow="1" firstDataCol="1" rowPageCount="1" colPageCount="1"/>
  <pivotFields count="27">
    <pivotField showAll="0"/>
    <pivotField showAll="0"/>
    <pivotField axis="axisRow" showAll="0">
      <items count="112">
        <item x="81"/>
        <item x="29"/>
        <item x="6"/>
        <item x="30"/>
        <item x="65"/>
        <item x="4"/>
        <item x="13"/>
        <item x="16"/>
        <item x="20"/>
        <item x="5"/>
        <item x="36"/>
        <item x="2"/>
        <item x="21"/>
        <item x="22"/>
        <item x="23"/>
        <item x="24"/>
        <item x="75"/>
        <item x="8"/>
        <item x="83"/>
        <item x="37"/>
        <item x="79"/>
        <item x="38"/>
        <item x="9"/>
        <item x="10"/>
        <item x="41"/>
        <item x="11"/>
        <item x="1"/>
        <item x="25"/>
        <item x="26"/>
        <item x="39"/>
        <item x="27"/>
        <item x="28"/>
        <item x="31"/>
        <item x="42"/>
        <item x="40"/>
        <item x="43"/>
        <item x="45"/>
        <item x="15"/>
        <item x="49"/>
        <item x="50"/>
        <item x="51"/>
        <item x="52"/>
        <item x="98"/>
        <item x="53"/>
        <item x="12"/>
        <item x="3"/>
        <item x="7"/>
        <item x="106"/>
        <item x="59"/>
        <item x="14"/>
        <item x="17"/>
        <item x="18"/>
        <item x="61"/>
        <item x="19"/>
        <item x="46"/>
        <item x="63"/>
        <item x="32"/>
        <item x="47"/>
        <item x="33"/>
        <item x="64"/>
        <item x="67"/>
        <item x="102"/>
        <item x="68"/>
        <item x="34"/>
        <item x="35"/>
        <item x="44"/>
        <item x="69"/>
        <item x="70"/>
        <item x="54"/>
        <item x="55"/>
        <item x="71"/>
        <item x="56"/>
        <item x="57"/>
        <item x="48"/>
        <item x="62"/>
        <item x="66"/>
        <item x="73"/>
        <item x="86"/>
        <item x="87"/>
        <item x="88"/>
        <item x="74"/>
        <item x="72"/>
        <item x="89"/>
        <item x="90"/>
        <item x="91"/>
        <item x="92"/>
        <item x="93"/>
        <item x="94"/>
        <item x="58"/>
        <item x="77"/>
        <item x="95"/>
        <item x="78"/>
        <item x="0"/>
        <item x="99"/>
        <item x="82"/>
        <item x="60"/>
        <item x="97"/>
        <item x="100"/>
        <item x="101"/>
        <item x="105"/>
        <item x="76"/>
        <item x="108"/>
        <item x="109"/>
        <item x="84"/>
        <item x="85"/>
        <item x="103"/>
        <item x="104"/>
        <item x="107"/>
        <item x="80"/>
        <item x="110"/>
        <item x="96"/>
        <item t="default"/>
      </items>
    </pivotField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axis="axisPage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>
      <items count="18">
        <item x="2"/>
        <item x="4"/>
        <item x="6"/>
        <item x="10"/>
        <item x="9"/>
        <item x="1"/>
        <item m="1" x="13"/>
        <item m="1" x="12"/>
        <item x="0"/>
        <item m="1" x="14"/>
        <item x="8"/>
        <item m="1" x="16"/>
        <item m="1" x="15"/>
        <item x="11"/>
        <item x="3"/>
        <item x="5"/>
        <item x="7"/>
        <item t="default"/>
      </items>
    </pivotField>
    <pivotField showAll="0">
      <items count="94">
        <item x="5"/>
        <item x="17"/>
        <item x="31"/>
        <item x="24"/>
        <item x="0"/>
        <item x="63"/>
        <item x="23"/>
        <item x="1"/>
        <item x="59"/>
        <item x="55"/>
        <item x="91"/>
        <item x="43"/>
        <item x="36"/>
        <item x="21"/>
        <item x="84"/>
        <item x="11"/>
        <item x="41"/>
        <item x="33"/>
        <item x="71"/>
        <item x="46"/>
        <item x="27"/>
        <item x="86"/>
        <item x="48"/>
        <item x="88"/>
        <item x="50"/>
        <item x="66"/>
        <item x="45"/>
        <item x="89"/>
        <item x="14"/>
        <item x="79"/>
        <item x="60"/>
        <item x="39"/>
        <item x="29"/>
        <item x="78"/>
        <item x="68"/>
        <item x="22"/>
        <item x="81"/>
        <item x="62"/>
        <item x="7"/>
        <item x="52"/>
        <item x="56"/>
        <item x="87"/>
        <item x="2"/>
        <item x="37"/>
        <item x="82"/>
        <item x="70"/>
        <item x="47"/>
        <item x="61"/>
        <item x="90"/>
        <item x="28"/>
        <item x="65"/>
        <item x="19"/>
        <item x="67"/>
        <item x="73"/>
        <item x="20"/>
        <item x="83"/>
        <item x="72"/>
        <item x="6"/>
        <item x="18"/>
        <item x="80"/>
        <item x="49"/>
        <item x="16"/>
        <item x="44"/>
        <item x="64"/>
        <item x="8"/>
        <item x="32"/>
        <item x="58"/>
        <item x="57"/>
        <item x="75"/>
        <item x="3"/>
        <item x="74"/>
        <item x="10"/>
        <item x="26"/>
        <item x="85"/>
        <item x="42"/>
        <item x="54"/>
        <item x="34"/>
        <item x="9"/>
        <item x="38"/>
        <item x="69"/>
        <item x="53"/>
        <item x="76"/>
        <item x="77"/>
        <item x="92"/>
        <item x="12"/>
        <item x="35"/>
        <item x="51"/>
        <item x="15"/>
        <item x="13"/>
        <item x="40"/>
        <item x="25"/>
        <item x="3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</pivotFields>
  <rowFields count="1">
    <field x="2"/>
  </rowFields>
  <rowItems count="1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 t="grand">
      <x/>
    </i>
  </rowItems>
  <colItems count="1">
    <i/>
  </colItems>
  <pageFields count="1">
    <pageField fld="1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82C14F-FFD7-4F9C-B74F-93C8A4E51B9B}" name="Tabla2" displayName="Tabla2" ref="A1:Z114" totalsRowCount="1">
  <autoFilter ref="A1:Z113" xr:uid="{7F82C14F-FFD7-4F9C-B74F-93C8A4E51B9B}"/>
  <sortState xmlns:xlrd2="http://schemas.microsoft.com/office/spreadsheetml/2017/richdata2" ref="A2:Z113">
    <sortCondition ref="E2:E113"/>
    <sortCondition ref="D2:D113"/>
  </sortState>
  <tableColumns count="26">
    <tableColumn id="1" xr3:uid="{3A2AB219-0C35-4109-A8B8-F2BDC7F8F184}" name="NUM" totalsRowDxfId="36"/>
    <tableColumn id="14" xr3:uid="{9FC8473A-C69C-4F2B-943B-18D6F764F107}" name="DNI/NIE" dataDxfId="35" totalsRowDxfId="34"/>
    <tableColumn id="2" xr3:uid="{E2E6262C-7D6E-4E13-BFE6-AABFF383DF6C}" name="ID" totalsRowDxfId="33"/>
    <tableColumn id="3" xr3:uid="{436A4144-0BA3-4158-BBAF-E7AFA093E5B9}" name="NOMBRE Y APELLIDOS" totalsRowDxfId="32"/>
    <tableColumn id="4" xr3:uid="{EA94FA05-6B35-490E-912A-4AB2A6CAA98C}" name="FINCA" totalsRowDxfId="31"/>
    <tableColumn id="5" xr3:uid="{97889595-E828-47B3-BBE6-66F90079B84A}" name="TIPO DE CONTRATO" dataDxfId="30" totalsRowDxfId="29"/>
    <tableColumn id="6" xr3:uid="{0C555C53-81F7-477B-974B-556FE63B0EA7}" name="ANTIGÜEDAD" totalsRowDxfId="28"/>
    <tableColumn id="7" xr3:uid="{2CF6F77E-8D27-4A01-A143-39A584C4C248}" name="ALTA" totalsRowDxfId="27"/>
    <tableColumn id="8" xr3:uid="{37B916A4-DE9A-4A50-8123-74F2B3FD3EBD}" name="BAJA" totalsRowDxfId="26"/>
    <tableColumn id="9" xr3:uid="{D6C3AA5D-2C4C-4F5A-B5F3-70092FB289AB}" name="ACTIVOS" totalsRowDxfId="25">
      <calculatedColumnFormula>IF(I2&lt;&gt;0,"","ACTIVO")</calculatedColumnFormula>
    </tableColumn>
    <tableColumn id="10" xr3:uid="{A2BC92F5-CFE7-4D56-8D5D-A76A5FA78C15}" name="PREVISION ALTA" totalsRowDxfId="24"/>
    <tableColumn id="11" xr3:uid="{A1B8820F-F572-41A6-BEE7-08B2DCC4737D}" name="PREVISION BAJA" totalsRowDxfId="23"/>
    <tableColumn id="12" xr3:uid="{1B65847E-DE69-4FA5-86B0-2F9C83666270}" name="ULT. FORMACION" totalsRowDxfId="22"/>
    <tableColumn id="13" xr3:uid="{CAD26096-2DC4-42AF-9DBC-B2C2178B0FF3}" name="RECO" totalsRowDxfId="21"/>
    <tableColumn id="21" xr3:uid="{3CB5700C-4D2B-4F96-B9A9-60F882A05CE7}" name="SS" totalsRowDxfId="20"/>
    <tableColumn id="15" xr3:uid="{5BED9D11-F6A4-4FDD-9FEA-CDEF722DAD49}" name="VIGENCIA NIE" totalsRowDxfId="19"/>
    <tableColumn id="16" xr3:uid="{6ACB8989-9606-43EF-9A24-CF63406614CB}" name="CATEGORIA PROFESIONAL" totalsRowDxfId="18"/>
    <tableColumn id="17" xr3:uid="{2005D980-EC8F-4836-B7FD-3AD9290B849D}" name="F. DE NACIMIENTO" totalsRowDxfId="17"/>
    <tableColumn id="25" xr3:uid="{926049C7-EBE6-4B34-94F2-80E09845521C}" name="SEXO" dataDxfId="16" totalsRowDxfId="15"/>
    <tableColumn id="26" xr3:uid="{1B62629D-E1E3-4CDB-9800-CADCDE38F0C7}" name="EDAD" dataDxfId="14" totalsRowDxfId="13">
      <calculatedColumnFormula>DATEDIF(Tabla2[[#This Row],[F. DE NACIMIENTO]],TODAY(),"Y")</calculatedColumnFormula>
    </tableColumn>
    <tableColumn id="18" xr3:uid="{BB683C2E-B283-4100-BF15-15127E95BEA3}" name="TELEFONO" totalsRowDxfId="12"/>
    <tableColumn id="19" xr3:uid="{79C7A418-3A8A-4F4D-AD11-451014D26EE8}" name="CORREO ELECTRONICO" totalsRowDxfId="11"/>
    <tableColumn id="20" xr3:uid="{16985B8E-B028-4739-B7CD-576B7006D433}" name="DIRECCIÓN" totalsRowDxfId="10"/>
    <tableColumn id="24" xr3:uid="{E893C28E-22CB-4183-9F23-6E44ACA86DB4}" name="MUNICIPIO" dataDxfId="9" totalsRowDxfId="8"/>
    <tableColumn id="22" xr3:uid="{38253763-3722-41C7-AE38-C0DC0D9A6767}" name="CP" totalsRowDxfId="7"/>
    <tableColumn id="23" xr3:uid="{6B576B5D-CC02-4C28-AFBE-FB54195938CE}" name="PERIODO DE PRUEB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4C34BC5-DED4-4B44-97C1-76F7845B50F6}" name="Tabla4" displayName="Tabla4" ref="A1:P15" totalsRowShown="0">
  <autoFilter ref="A1:P15" xr:uid="{A4C34BC5-DED4-4B44-97C1-76F7845B50F6}"/>
  <tableColumns count="16">
    <tableColumn id="1" xr3:uid="{9F9AEC10-F1F4-43B4-9DC9-3B82A4F6ECB2}" name="NUM"/>
    <tableColumn id="2" xr3:uid="{23FCA9AF-A795-4212-B48B-5FBBB5FCB99A}" name="ID"/>
    <tableColumn id="3" xr3:uid="{0EFCCF7F-6E5A-4634-9581-B5376D670DF2}" name="NOMBRE Y APELLIDOS"/>
    <tableColumn id="4" xr3:uid="{131D1205-AA74-4440-B51C-02BB09195B2F}" name="FINCA"/>
    <tableColumn id="5" xr3:uid="{4AC1505C-0981-48FA-AEE5-E11337C08D2D}" name="TIPO DE CONTRATO"/>
    <tableColumn id="6" xr3:uid="{EEF1D765-7C3D-4C31-BA72-07C56262EBF1}" name="ANTIGÜEDAD"/>
    <tableColumn id="7" xr3:uid="{7D0D61E6-DA20-4056-8605-334964FC9FE6}" name="ALTA"/>
    <tableColumn id="8" xr3:uid="{5C3FB9F2-84A2-452A-9731-C466D8365291}" name="BAJA"/>
    <tableColumn id="9" xr3:uid="{261CE6B2-8F4C-4DC8-9F30-5700CADC0F31}" name="ACTIVOS"/>
    <tableColumn id="10" xr3:uid="{AA6A91CE-7704-4243-A531-D1CAE4F32198}" name="PREVISION ALTA"/>
    <tableColumn id="11" xr3:uid="{A4B48C70-FBA0-40B3-99C4-0A0513E2BC7C}" name="PREVISION BAJA"/>
    <tableColumn id="12" xr3:uid="{401EE5FA-153F-44D1-B0F2-F93C3CBF1944}" name="ULT. FORMACION"/>
    <tableColumn id="13" xr3:uid="{6E74BD59-53C3-4713-A7FD-EC36EDA4166D}" name="RECO"/>
    <tableColumn id="14" xr3:uid="{49684AC2-E30A-4E27-A431-3D89DABCCCEC}" name="DNI/NIE"/>
    <tableColumn id="15" xr3:uid="{7B6A4E70-67FB-4D2B-9549-89FA6D7366C4}" name="Columna1"/>
    <tableColumn id="16" xr3:uid="{4A595945-90A2-4E77-AD39-4D521354A087}" name="Columna2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433866-90DB-4D0F-93D7-4604C0A7F050}" name="Tabla3" displayName="Tabla3" ref="A1:H12" totalsRowShown="0">
  <autoFilter ref="A1:H12" xr:uid="{48433866-90DB-4D0F-93D7-4604C0A7F050}"/>
  <tableColumns count="8">
    <tableColumn id="1" xr3:uid="{FE431786-AA95-4459-9A8D-0D7823CCB445}" name="ID"/>
    <tableColumn id="2" xr3:uid="{ED068EC4-6818-425F-876E-9FCFA23EEB7F}" name="NOMBRE Y APELLIDOS"/>
    <tableColumn id="3" xr3:uid="{3326DCEB-95B3-42FA-BDD5-716673CB00E9}" name="DEPENDENCIA"/>
    <tableColumn id="4" xr3:uid="{056906FE-FBFD-42E7-999E-5FFF84A53167}" name="F. INICIO"/>
    <tableColumn id="5" xr3:uid="{F4D6FA33-99D9-410F-9FB9-EDAFDF20C9E4}" name="F.FIN"/>
    <tableColumn id="6" xr3:uid="{22A5D7E8-1CCE-4315-AABD-E73A752FE399}" name="T. DIAS">
      <calculatedColumnFormula>(E2-D2)+1</calculatedColumnFormula>
    </tableColumn>
    <tableColumn id="7" xr3:uid="{850E2051-D408-44FA-B182-57B1589947F2}" name="TIPO DE BAJA"/>
    <tableColumn id="8" xr3:uid="{FEF51CA7-E3BB-4896-A059-EAEB1A2A7BCC}" name="COMENTARIO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3" dT="2024-09-17T13:45:13.39" personId="{93ABB041-C05F-44D0-8A0D-6CA92FD77AEF}" id="{78A486BC-8B49-45BF-ADDC-7A3E6603A4EA}">
    <text>Dar de baja al finalizar la campaña. Despido. Antes verificar embarazo</text>
  </threadedComment>
  <threadedComment ref="D26" dT="2024-08-22T09:07:57.30" personId="{F6FBE49D-5164-4E3D-B67D-D953984BD594}" id="{07715C93-F286-4747-BF90-CAF856EFAAA4}">
    <text>Baja por IT 345 extendida a 180</text>
  </threadedComment>
  <threadedComment ref="D69" dT="2024-08-22T09:06:55.91" personId="{F6FBE49D-5164-4E3D-B67D-D953984BD594}" id="{394702B8-6E2F-4D72-8AE5-CB9CCBA652B4}">
    <text>Dar de baja al finalizar la campaña. Despido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uamanpinedajeanpaul@gmail.com" TargetMode="External"/><Relationship Id="rId13" Type="http://schemas.openxmlformats.org/officeDocument/2006/relationships/hyperlink" Target="mailto:1977angelrodriguez@gmail.com" TargetMode="External"/><Relationship Id="rId18" Type="http://schemas.openxmlformats.org/officeDocument/2006/relationships/table" Target="../tables/table1.xml"/><Relationship Id="rId3" Type="http://schemas.openxmlformats.org/officeDocument/2006/relationships/hyperlink" Target="mailto:Tania.apolo75@gmail.com" TargetMode="External"/><Relationship Id="rId7" Type="http://schemas.openxmlformats.org/officeDocument/2006/relationships/hyperlink" Target="mailto:katcalher@gmail.com" TargetMode="External"/><Relationship Id="rId12" Type="http://schemas.openxmlformats.org/officeDocument/2006/relationships/hyperlink" Target="mailto:alciragarcia@gmail.com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mailto:Estefaniacatota1998@gmail.com" TargetMode="External"/><Relationship Id="rId16" Type="http://schemas.openxmlformats.org/officeDocument/2006/relationships/printerSettings" Target="../printerSettings/printerSettings1.bin"/><Relationship Id="rId20" Type="http://schemas.microsoft.com/office/2017/10/relationships/threadedComment" Target="../threadedComments/threadedComment1.xml"/><Relationship Id="rId1" Type="http://schemas.openxmlformats.org/officeDocument/2006/relationships/hyperlink" Target="mailto:noureddinekarimkarim@gmail.com" TargetMode="External"/><Relationship Id="rId6" Type="http://schemas.openxmlformats.org/officeDocument/2006/relationships/hyperlink" Target="mailto:okk629123@gmail.com" TargetMode="External"/><Relationship Id="rId11" Type="http://schemas.openxmlformats.org/officeDocument/2006/relationships/hyperlink" Target="mailto:marisaquisilli1981@gmail.com" TargetMode="External"/><Relationship Id="rId5" Type="http://schemas.openxmlformats.org/officeDocument/2006/relationships/hyperlink" Target="mailto:houdaneelhabibe40@gmail.com" TargetMode="External"/><Relationship Id="rId15" Type="http://schemas.openxmlformats.org/officeDocument/2006/relationships/hyperlink" Target="mailto:teruelcandido@gmail.com" TargetMode="External"/><Relationship Id="rId10" Type="http://schemas.openxmlformats.org/officeDocument/2006/relationships/hyperlink" Target="mailto:elcheemi@gmail.com" TargetMode="External"/><Relationship Id="rId19" Type="http://schemas.openxmlformats.org/officeDocument/2006/relationships/comments" Target="../comments1.xml"/><Relationship Id="rId4" Type="http://schemas.openxmlformats.org/officeDocument/2006/relationships/hyperlink" Target="mailto:aruizgonzalezlis@gmail.com" TargetMode="External"/><Relationship Id="rId9" Type="http://schemas.openxmlformats.org/officeDocument/2006/relationships/hyperlink" Target="mailto:raulqh84@gmail.com" TargetMode="External"/><Relationship Id="rId14" Type="http://schemas.openxmlformats.org/officeDocument/2006/relationships/hyperlink" Target="mailto:josemanuel@hot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5558-30A5-4176-A0E9-000646BBA93B}">
  <sheetPr>
    <pageSetUpPr fitToPage="1"/>
  </sheetPr>
  <dimension ref="A1:AA132"/>
  <sheetViews>
    <sheetView tabSelected="1" zoomScale="86" zoomScaleNormal="86" workbookViewId="0">
      <pane ySplit="1" topLeftCell="A2" activePane="bottomLeft" state="frozen"/>
      <selection pane="bottomLeft" activeCell="E11" sqref="E11"/>
    </sheetView>
  </sheetViews>
  <sheetFormatPr baseColWidth="10" defaultRowHeight="15" x14ac:dyDescent="0.25"/>
  <cols>
    <col min="1" max="1" width="7.7109375" customWidth="1"/>
    <col min="2" max="2" width="14.85546875" customWidth="1"/>
    <col min="3" max="3" width="8.7109375" style="2" customWidth="1"/>
    <col min="4" max="4" width="44.140625" bestFit="1" customWidth="1"/>
    <col min="5" max="5" width="43.42578125" customWidth="1"/>
    <col min="6" max="6" width="22.140625" style="2" customWidth="1"/>
    <col min="7" max="7" width="15.7109375" style="35" bestFit="1" customWidth="1"/>
    <col min="8" max="8" width="14" customWidth="1"/>
    <col min="9" max="9" width="12.42578125" style="11" bestFit="1" customWidth="1"/>
    <col min="10" max="10" width="11.42578125" style="20" customWidth="1"/>
    <col min="11" max="11" width="12.5703125" style="3" customWidth="1"/>
    <col min="12" max="12" width="11.42578125" customWidth="1"/>
    <col min="13" max="13" width="18.42578125" customWidth="1"/>
    <col min="14" max="14" width="19.140625" style="21" customWidth="1"/>
    <col min="15" max="15" width="8.5703125" customWidth="1"/>
    <col min="16" max="16" width="18" style="35" customWidth="1"/>
    <col min="18" max="18" width="15" bestFit="1" customWidth="1"/>
    <col min="19" max="19" width="20.7109375" customWidth="1"/>
    <col min="20" max="20" width="28.140625" bestFit="1" customWidth="1"/>
    <col min="21" max="21" width="16.140625" bestFit="1" customWidth="1"/>
    <col min="22" max="22" width="37.42578125" bestFit="1" customWidth="1"/>
    <col min="23" max="23" width="50.140625" style="32" bestFit="1" customWidth="1"/>
    <col min="24" max="24" width="37.7109375" customWidth="1"/>
    <col min="25" max="25" width="34.7109375" customWidth="1"/>
    <col min="26" max="26" width="14.28515625" style="49" customWidth="1"/>
    <col min="27" max="27" width="12.42578125" style="35" customWidth="1"/>
    <col min="28" max="28" width="14.28515625" customWidth="1"/>
  </cols>
  <sheetData>
    <row r="1" spans="1:27" s="1" customFormat="1" ht="31.5" customHeight="1" x14ac:dyDescent="0.25">
      <c r="A1" s="21" t="s">
        <v>361</v>
      </c>
      <c r="B1" s="26" t="s">
        <v>348</v>
      </c>
      <c r="C1" s="21" t="s">
        <v>0</v>
      </c>
      <c r="D1" s="26" t="s">
        <v>1</v>
      </c>
      <c r="E1" s="26" t="s">
        <v>350</v>
      </c>
      <c r="F1" s="37" t="s">
        <v>2</v>
      </c>
      <c r="G1" s="26" t="s">
        <v>3</v>
      </c>
      <c r="H1" s="26" t="s">
        <v>4</v>
      </c>
      <c r="I1" s="26" t="s">
        <v>5</v>
      </c>
      <c r="J1" s="26" t="s">
        <v>360</v>
      </c>
      <c r="K1" s="26" t="s">
        <v>353</v>
      </c>
      <c r="L1" s="26" t="s">
        <v>355</v>
      </c>
      <c r="M1" s="26" t="s">
        <v>6</v>
      </c>
      <c r="N1" s="26" t="s">
        <v>7</v>
      </c>
      <c r="O1" s="37" t="s">
        <v>412</v>
      </c>
      <c r="P1" s="26" t="s">
        <v>8</v>
      </c>
      <c r="Q1" s="26" t="s">
        <v>9</v>
      </c>
      <c r="R1" s="38" t="s">
        <v>10</v>
      </c>
      <c r="S1" s="38" t="s">
        <v>558</v>
      </c>
      <c r="T1" s="38" t="s">
        <v>563</v>
      </c>
      <c r="U1" s="39" t="s">
        <v>11</v>
      </c>
      <c r="V1" s="26" t="s">
        <v>12</v>
      </c>
      <c r="W1" s="21" t="s">
        <v>13</v>
      </c>
      <c r="X1" s="47" t="s">
        <v>426</v>
      </c>
      <c r="Y1" s="40" t="s">
        <v>415</v>
      </c>
      <c r="Z1" s="26" t="s">
        <v>411</v>
      </c>
    </row>
    <row r="2" spans="1:27" s="1" customFormat="1" ht="16.5" customHeight="1" x14ac:dyDescent="0.25">
      <c r="A2" s="21">
        <v>6</v>
      </c>
      <c r="B2" s="29" t="s">
        <v>182</v>
      </c>
      <c r="C2" s="21">
        <v>11488</v>
      </c>
      <c r="D2" s="28" t="s">
        <v>181</v>
      </c>
      <c r="E2" s="21" t="s">
        <v>352</v>
      </c>
      <c r="F2" s="40">
        <v>300</v>
      </c>
      <c r="G2" s="29">
        <v>45376</v>
      </c>
      <c r="H2" s="29">
        <v>45376</v>
      </c>
      <c r="I2" s="29">
        <v>45541</v>
      </c>
      <c r="J2" s="29" t="str">
        <f t="shared" ref="J2:J67" si="0">IF(I2&lt;&gt;0,"","ACTIVO")</f>
        <v/>
      </c>
      <c r="K2" s="29"/>
      <c r="L2" s="29">
        <f>SUM(H2+300)</f>
        <v>45676</v>
      </c>
      <c r="M2" s="29" t="s">
        <v>19</v>
      </c>
      <c r="N2" s="29" t="s">
        <v>19</v>
      </c>
      <c r="O2" s="29" t="s">
        <v>413</v>
      </c>
      <c r="P2" s="29"/>
      <c r="Q2" s="21" t="s">
        <v>167</v>
      </c>
      <c r="R2" s="38">
        <v>27504</v>
      </c>
      <c r="S2" s="38" t="s">
        <v>560</v>
      </c>
      <c r="T2" s="41">
        <f ca="1">DATEDIF(Tabla2[[#This Row],[F. DE NACIMIENTO]],TODAY(),"Y")</f>
        <v>49</v>
      </c>
      <c r="U2" s="41">
        <v>667207852</v>
      </c>
      <c r="V2" s="26" t="s">
        <v>183</v>
      </c>
      <c r="W2" s="26"/>
      <c r="X2" s="47"/>
      <c r="Y2" s="26"/>
      <c r="Z2" s="21"/>
    </row>
    <row r="3" spans="1:27" s="1" customFormat="1" ht="16.5" customHeight="1" x14ac:dyDescent="0.25">
      <c r="A3" s="21">
        <v>2</v>
      </c>
      <c r="B3" s="29" t="s">
        <v>174</v>
      </c>
      <c r="C3" s="21">
        <v>11467</v>
      </c>
      <c r="D3" s="28" t="s">
        <v>173</v>
      </c>
      <c r="E3" s="21" t="s">
        <v>352</v>
      </c>
      <c r="F3" s="40">
        <v>300</v>
      </c>
      <c r="G3" s="29">
        <v>45160</v>
      </c>
      <c r="H3" s="29">
        <v>45537</v>
      </c>
      <c r="I3" s="29"/>
      <c r="J3" s="29" t="str">
        <f t="shared" si="0"/>
        <v>ACTIVO</v>
      </c>
      <c r="K3" s="29"/>
      <c r="L3" s="29">
        <f>SUM(H3+300)</f>
        <v>45837</v>
      </c>
      <c r="M3" s="29">
        <v>45259</v>
      </c>
      <c r="N3" s="29" t="s">
        <v>15</v>
      </c>
      <c r="O3" s="29"/>
      <c r="P3" s="29"/>
      <c r="Q3" s="21" t="s">
        <v>167</v>
      </c>
      <c r="R3" s="38">
        <v>28719</v>
      </c>
      <c r="S3" s="38" t="s">
        <v>559</v>
      </c>
      <c r="T3" s="41">
        <f ca="1">DATEDIF(Tabla2[[#This Row],[F. DE NACIMIENTO]],TODAY(),"Y")</f>
        <v>46</v>
      </c>
      <c r="U3" s="41">
        <v>697272787</v>
      </c>
      <c r="V3" s="26" t="s">
        <v>168</v>
      </c>
      <c r="W3" s="26" t="s">
        <v>349</v>
      </c>
      <c r="X3" s="47"/>
      <c r="Y3" s="37"/>
      <c r="Z3" s="21"/>
    </row>
    <row r="4" spans="1:27" s="1" customFormat="1" ht="16.5" customHeight="1" x14ac:dyDescent="0.25">
      <c r="A4" s="21">
        <v>4</v>
      </c>
      <c r="B4" s="29" t="s">
        <v>178</v>
      </c>
      <c r="C4" s="21">
        <v>11482</v>
      </c>
      <c r="D4" s="28" t="s">
        <v>177</v>
      </c>
      <c r="E4" s="21" t="s">
        <v>352</v>
      </c>
      <c r="F4" s="40">
        <v>300</v>
      </c>
      <c r="G4" s="29">
        <v>45369</v>
      </c>
      <c r="H4" s="29">
        <v>45369</v>
      </c>
      <c r="I4" s="29">
        <v>45541</v>
      </c>
      <c r="J4" s="29" t="str">
        <f t="shared" si="0"/>
        <v/>
      </c>
      <c r="K4" s="29"/>
      <c r="L4" s="29">
        <f>SUM(H4+300)</f>
        <v>45669</v>
      </c>
      <c r="M4" s="29" t="s">
        <v>19</v>
      </c>
      <c r="N4" s="29" t="s">
        <v>19</v>
      </c>
      <c r="O4" s="29"/>
      <c r="P4" s="29"/>
      <c r="Q4" s="21" t="s">
        <v>167</v>
      </c>
      <c r="R4" s="38">
        <v>33940</v>
      </c>
      <c r="S4" s="38" t="s">
        <v>560</v>
      </c>
      <c r="T4" s="41">
        <f ca="1">DATEDIF(Tabla2[[#This Row],[F. DE NACIMIENTO]],TODAY(),"Y")</f>
        <v>31</v>
      </c>
      <c r="U4" s="41"/>
      <c r="V4" s="26"/>
      <c r="W4" s="26"/>
      <c r="X4" s="47"/>
      <c r="Y4" s="26"/>
      <c r="Z4" s="21"/>
    </row>
    <row r="5" spans="1:27" s="1" customFormat="1" ht="16.5" customHeight="1" x14ac:dyDescent="0.25">
      <c r="A5" s="21">
        <v>13</v>
      </c>
      <c r="B5" s="29" t="s">
        <v>185</v>
      </c>
      <c r="C5" s="21">
        <v>11490</v>
      </c>
      <c r="D5" s="28" t="s">
        <v>184</v>
      </c>
      <c r="E5" s="21" t="s">
        <v>352</v>
      </c>
      <c r="F5" s="40">
        <v>300</v>
      </c>
      <c r="G5" s="29">
        <v>45384</v>
      </c>
      <c r="H5" s="29">
        <v>45384</v>
      </c>
      <c r="I5" s="29">
        <v>45541</v>
      </c>
      <c r="J5" s="29" t="str">
        <f t="shared" si="0"/>
        <v/>
      </c>
      <c r="K5" s="29"/>
      <c r="L5" s="29">
        <f>SUM(H5+300)</f>
        <v>45684</v>
      </c>
      <c r="M5" s="29" t="s">
        <v>19</v>
      </c>
      <c r="N5" s="29" t="s">
        <v>19</v>
      </c>
      <c r="O5" s="29"/>
      <c r="P5" s="29">
        <v>46637</v>
      </c>
      <c r="Q5" s="21" t="s">
        <v>167</v>
      </c>
      <c r="R5" s="38">
        <v>35891</v>
      </c>
      <c r="S5" s="38" t="s">
        <v>560</v>
      </c>
      <c r="T5" s="41">
        <f ca="1">DATEDIF(Tabla2[[#This Row],[F. DE NACIMIENTO]],TODAY(),"Y")</f>
        <v>26</v>
      </c>
      <c r="U5" s="41">
        <v>687192228</v>
      </c>
      <c r="V5" s="26" t="s">
        <v>186</v>
      </c>
      <c r="W5" s="26" t="s">
        <v>187</v>
      </c>
      <c r="X5" s="47" t="s">
        <v>427</v>
      </c>
      <c r="Y5" s="26"/>
      <c r="Z5" s="21"/>
    </row>
    <row r="6" spans="1:27" s="1" customFormat="1" ht="16.5" customHeight="1" x14ac:dyDescent="0.25">
      <c r="A6" s="21">
        <v>8</v>
      </c>
      <c r="B6" s="29" t="s">
        <v>295</v>
      </c>
      <c r="C6" s="21">
        <v>11438</v>
      </c>
      <c r="D6" s="28" t="s">
        <v>294</v>
      </c>
      <c r="E6" s="21" t="s">
        <v>352</v>
      </c>
      <c r="F6" s="40">
        <v>100</v>
      </c>
      <c r="G6" s="29">
        <v>44166</v>
      </c>
      <c r="H6" s="29">
        <v>45166</v>
      </c>
      <c r="I6" s="29"/>
      <c r="J6" s="29" t="str">
        <f t="shared" si="0"/>
        <v>ACTIVO</v>
      </c>
      <c r="K6" s="29"/>
      <c r="L6" s="29"/>
      <c r="M6" s="29">
        <v>45259</v>
      </c>
      <c r="N6" s="29" t="s">
        <v>15</v>
      </c>
      <c r="O6" s="29" t="s">
        <v>451</v>
      </c>
      <c r="P6" s="29"/>
      <c r="Q6" s="21" t="s">
        <v>330</v>
      </c>
      <c r="R6" s="38">
        <v>35627</v>
      </c>
      <c r="S6" s="38" t="s">
        <v>559</v>
      </c>
      <c r="T6" s="41">
        <f ca="1">DATEDIF(Tabla2[[#This Row],[F. DE NACIMIENTO]],TODAY(),"Y")</f>
        <v>27</v>
      </c>
      <c r="U6" s="41">
        <v>650718003</v>
      </c>
      <c r="V6" s="26" t="s">
        <v>325</v>
      </c>
      <c r="W6" s="26" t="s">
        <v>326</v>
      </c>
      <c r="X6" s="47"/>
      <c r="Y6" s="37"/>
      <c r="Z6" s="21"/>
    </row>
    <row r="7" spans="1:27" s="1" customFormat="1" ht="16.5" customHeight="1" x14ac:dyDescent="0.25">
      <c r="A7" s="21">
        <v>7</v>
      </c>
      <c r="B7" s="29" t="s">
        <v>170</v>
      </c>
      <c r="C7" s="21">
        <v>11375</v>
      </c>
      <c r="D7" s="28" t="s">
        <v>169</v>
      </c>
      <c r="E7" s="21" t="s">
        <v>352</v>
      </c>
      <c r="F7" s="40">
        <v>300</v>
      </c>
      <c r="G7" s="29">
        <v>45040</v>
      </c>
      <c r="H7" s="29">
        <v>45440</v>
      </c>
      <c r="I7" s="29">
        <v>45541</v>
      </c>
      <c r="J7" s="29" t="str">
        <f t="shared" si="0"/>
        <v/>
      </c>
      <c r="K7" s="29"/>
      <c r="L7" s="29">
        <f>SUM(H7+300)</f>
        <v>45740</v>
      </c>
      <c r="M7" s="29">
        <v>45259</v>
      </c>
      <c r="N7" s="29" t="s">
        <v>15</v>
      </c>
      <c r="O7" s="29"/>
      <c r="P7" s="29"/>
      <c r="Q7" s="21" t="s">
        <v>167</v>
      </c>
      <c r="R7" s="38">
        <v>36666</v>
      </c>
      <c r="S7" s="38" t="s">
        <v>559</v>
      </c>
      <c r="T7" s="41">
        <f ca="1">DATEDIF(Tabla2[[#This Row],[F. DE NACIMIENTO]],TODAY(),"Y")</f>
        <v>24</v>
      </c>
      <c r="U7" s="41">
        <v>633831592</v>
      </c>
      <c r="V7" s="26" t="s">
        <v>171</v>
      </c>
      <c r="W7" s="26" t="s">
        <v>172</v>
      </c>
      <c r="X7" s="47"/>
      <c r="Y7" s="26"/>
      <c r="Z7" s="21"/>
    </row>
    <row r="8" spans="1:27" s="1" customFormat="1" ht="16.5" customHeight="1" x14ac:dyDescent="0.25">
      <c r="A8" s="21">
        <v>1</v>
      </c>
      <c r="B8" s="29" t="s">
        <v>166</v>
      </c>
      <c r="C8" s="21">
        <v>11505</v>
      </c>
      <c r="D8" s="28" t="s">
        <v>165</v>
      </c>
      <c r="E8" s="21" t="s">
        <v>352</v>
      </c>
      <c r="F8" s="40">
        <v>300</v>
      </c>
      <c r="G8" s="29">
        <v>45033</v>
      </c>
      <c r="H8" s="29">
        <v>45418</v>
      </c>
      <c r="I8" s="29">
        <v>45541</v>
      </c>
      <c r="J8" s="29" t="str">
        <f t="shared" si="0"/>
        <v/>
      </c>
      <c r="K8" s="29"/>
      <c r="L8" s="29">
        <f>SUM(H8+300)</f>
        <v>45718</v>
      </c>
      <c r="M8" s="29">
        <v>45259</v>
      </c>
      <c r="N8" s="29" t="s">
        <v>15</v>
      </c>
      <c r="O8" s="29"/>
      <c r="P8" s="29"/>
      <c r="Q8" s="21" t="s">
        <v>167</v>
      </c>
      <c r="R8" s="38">
        <v>28651</v>
      </c>
      <c r="S8" s="38" t="s">
        <v>560</v>
      </c>
      <c r="T8" s="41">
        <f ca="1">DATEDIF(Tabla2[[#This Row],[F. DE NACIMIENTO]],TODAY(),"Y")</f>
        <v>46</v>
      </c>
      <c r="U8" s="41">
        <v>631272218</v>
      </c>
      <c r="V8" s="26" t="s">
        <v>168</v>
      </c>
      <c r="W8" s="26" t="s">
        <v>349</v>
      </c>
      <c r="X8" s="47"/>
      <c r="Y8" s="26"/>
      <c r="Z8" s="21"/>
    </row>
    <row r="9" spans="1:27" s="1" customFormat="1" ht="16.5" customHeight="1" x14ac:dyDescent="0.25">
      <c r="A9" s="21">
        <v>12</v>
      </c>
      <c r="B9" s="29" t="s">
        <v>193</v>
      </c>
      <c r="C9" s="21">
        <v>11525</v>
      </c>
      <c r="D9" s="28" t="s">
        <v>192</v>
      </c>
      <c r="E9" s="21" t="s">
        <v>352</v>
      </c>
      <c r="F9" s="40">
        <v>300</v>
      </c>
      <c r="G9" s="29">
        <v>45478</v>
      </c>
      <c r="H9" s="29">
        <v>45478</v>
      </c>
      <c r="I9" s="29">
        <v>45551</v>
      </c>
      <c r="J9" s="29" t="str">
        <f t="shared" si="0"/>
        <v/>
      </c>
      <c r="K9" s="29"/>
      <c r="L9" s="29">
        <f>SUM(H9+300)</f>
        <v>45778</v>
      </c>
      <c r="M9" s="29"/>
      <c r="N9" s="29"/>
      <c r="O9" s="29" t="s">
        <v>481</v>
      </c>
      <c r="P9" s="29"/>
      <c r="Q9" s="21" t="s">
        <v>167</v>
      </c>
      <c r="R9" s="38">
        <v>32143</v>
      </c>
      <c r="S9" s="38" t="s">
        <v>559</v>
      </c>
      <c r="T9" s="41">
        <f ca="1">DATEDIF(Tabla2[[#This Row],[F. DE NACIMIENTO]],TODAY(),"Y")</f>
        <v>36</v>
      </c>
      <c r="U9" s="41">
        <v>643907581</v>
      </c>
      <c r="V9" s="26" t="s">
        <v>194</v>
      </c>
      <c r="W9" s="26" t="s">
        <v>484</v>
      </c>
      <c r="X9" s="47" t="s">
        <v>482</v>
      </c>
      <c r="Y9" s="37" t="s">
        <v>483</v>
      </c>
      <c r="Z9" s="38"/>
    </row>
    <row r="10" spans="1:27" s="1" customFormat="1" ht="16.5" customHeight="1" x14ac:dyDescent="0.25">
      <c r="A10" s="21">
        <v>82</v>
      </c>
      <c r="B10" s="29" t="s">
        <v>213</v>
      </c>
      <c r="C10" s="21">
        <v>11459</v>
      </c>
      <c r="D10" s="28" t="s">
        <v>212</v>
      </c>
      <c r="E10" s="21" t="s">
        <v>352</v>
      </c>
      <c r="F10" s="40">
        <v>300</v>
      </c>
      <c r="G10" s="29">
        <v>36404</v>
      </c>
      <c r="H10" s="29">
        <v>45217</v>
      </c>
      <c r="I10" s="29">
        <v>45513</v>
      </c>
      <c r="J10" s="29" t="str">
        <f t="shared" si="0"/>
        <v/>
      </c>
      <c r="K10" s="29">
        <f>I10+45</f>
        <v>45558</v>
      </c>
      <c r="L10" s="29"/>
      <c r="M10" s="29">
        <v>45259</v>
      </c>
      <c r="N10" s="29" t="s">
        <v>15</v>
      </c>
      <c r="O10" s="29"/>
      <c r="P10" s="29"/>
      <c r="Q10" s="21" t="s">
        <v>167</v>
      </c>
      <c r="R10" s="38">
        <v>27465</v>
      </c>
      <c r="S10" s="38" t="s">
        <v>560</v>
      </c>
      <c r="T10" s="41">
        <f ca="1">DATEDIF(Tabla2[[#This Row],[F. DE NACIMIENTO]],TODAY(),"Y")</f>
        <v>49</v>
      </c>
      <c r="U10" s="41">
        <v>660395241</v>
      </c>
      <c r="V10" s="26"/>
      <c r="W10" s="26" t="s">
        <v>214</v>
      </c>
      <c r="X10" s="47"/>
      <c r="Y10" s="26"/>
      <c r="Z10"/>
    </row>
    <row r="11" spans="1:27" s="1" customFormat="1" ht="16.5" customHeight="1" x14ac:dyDescent="0.25">
      <c r="A11" s="21">
        <v>9</v>
      </c>
      <c r="B11" s="29" t="s">
        <v>315</v>
      </c>
      <c r="C11" s="21">
        <v>2096</v>
      </c>
      <c r="D11" s="28" t="s">
        <v>314</v>
      </c>
      <c r="E11" s="21" t="s">
        <v>352</v>
      </c>
      <c r="F11" s="40">
        <v>100</v>
      </c>
      <c r="G11" s="29">
        <v>32722</v>
      </c>
      <c r="H11" s="29">
        <v>44621</v>
      </c>
      <c r="I11" s="29"/>
      <c r="J11" s="29" t="str">
        <f t="shared" si="0"/>
        <v>ACTIVO</v>
      </c>
      <c r="K11" s="29"/>
      <c r="L11" s="29"/>
      <c r="M11" s="29">
        <v>45259</v>
      </c>
      <c r="N11" s="29" t="s">
        <v>15</v>
      </c>
      <c r="O11" s="29" t="s">
        <v>529</v>
      </c>
      <c r="P11" s="29"/>
      <c r="Q11" s="21" t="s">
        <v>167</v>
      </c>
      <c r="R11" s="38">
        <v>23933</v>
      </c>
      <c r="S11" s="38" t="s">
        <v>559</v>
      </c>
      <c r="T11" s="41">
        <f ca="1">DATEDIF(Tabla2[[#This Row],[F. DE NACIMIENTO]],TODAY(),"Y")</f>
        <v>59</v>
      </c>
      <c r="U11" s="41">
        <v>691137993</v>
      </c>
      <c r="V11" s="26" t="s">
        <v>323</v>
      </c>
      <c r="W11" s="26" t="s">
        <v>324</v>
      </c>
      <c r="X11" s="47" t="s">
        <v>430</v>
      </c>
      <c r="Y11" s="37" t="s">
        <v>433</v>
      </c>
      <c r="Z11" s="21"/>
    </row>
    <row r="12" spans="1:27" s="1" customFormat="1" ht="16.5" customHeight="1" x14ac:dyDescent="0.25">
      <c r="A12" s="21">
        <v>80</v>
      </c>
      <c r="B12" s="29" t="s">
        <v>207</v>
      </c>
      <c r="C12" s="21">
        <v>11461</v>
      </c>
      <c r="D12" s="28" t="s">
        <v>206</v>
      </c>
      <c r="E12" s="21" t="s">
        <v>352</v>
      </c>
      <c r="F12" s="40">
        <v>300</v>
      </c>
      <c r="G12" s="29">
        <v>36161</v>
      </c>
      <c r="H12" s="29">
        <v>45218</v>
      </c>
      <c r="I12" s="29">
        <v>45513</v>
      </c>
      <c r="J12" s="29" t="str">
        <f t="shared" si="0"/>
        <v/>
      </c>
      <c r="K12" s="29">
        <f>I12+45</f>
        <v>45558</v>
      </c>
      <c r="L12" s="29"/>
      <c r="M12" s="29">
        <v>45259</v>
      </c>
      <c r="N12" s="29" t="s">
        <v>15</v>
      </c>
      <c r="O12" s="29"/>
      <c r="P12" s="29"/>
      <c r="Q12" s="21" t="s">
        <v>167</v>
      </c>
      <c r="R12" s="38">
        <v>28707</v>
      </c>
      <c r="S12" s="38" t="s">
        <v>560</v>
      </c>
      <c r="T12" s="41">
        <f ca="1">DATEDIF(Tabla2[[#This Row],[F. DE NACIMIENTO]],TODAY(),"Y")</f>
        <v>46</v>
      </c>
      <c r="U12" s="41">
        <v>654327459</v>
      </c>
      <c r="V12" s="26" t="s">
        <v>208</v>
      </c>
      <c r="W12" s="26" t="s">
        <v>209</v>
      </c>
      <c r="X12" s="47"/>
      <c r="Y12" s="26"/>
      <c r="Z12"/>
    </row>
    <row r="13" spans="1:27" s="1" customFormat="1" ht="16.5" customHeight="1" x14ac:dyDescent="0.25">
      <c r="A13" s="21">
        <v>3</v>
      </c>
      <c r="B13" s="29" t="s">
        <v>176</v>
      </c>
      <c r="C13" s="21">
        <v>11483</v>
      </c>
      <c r="D13" s="28" t="s">
        <v>175</v>
      </c>
      <c r="E13" s="21" t="s">
        <v>352</v>
      </c>
      <c r="F13" s="40">
        <v>300</v>
      </c>
      <c r="G13" s="29">
        <v>45369</v>
      </c>
      <c r="H13" s="29">
        <v>45369</v>
      </c>
      <c r="I13" s="29">
        <v>45541</v>
      </c>
      <c r="J13" s="29" t="str">
        <f t="shared" si="0"/>
        <v/>
      </c>
      <c r="K13" s="29"/>
      <c r="L13" s="29">
        <f t="shared" ref="L13:L52" si="1">SUM(H13+300)</f>
        <v>45669</v>
      </c>
      <c r="M13" s="29" t="s">
        <v>19</v>
      </c>
      <c r="N13" s="29" t="s">
        <v>19</v>
      </c>
      <c r="O13" s="29"/>
      <c r="P13" s="29"/>
      <c r="Q13" s="21" t="s">
        <v>167</v>
      </c>
      <c r="R13" s="38">
        <v>32997</v>
      </c>
      <c r="S13" s="38" t="s">
        <v>560</v>
      </c>
      <c r="T13" s="41">
        <f ca="1">DATEDIF(Tabla2[[#This Row],[F. DE NACIMIENTO]],TODAY(),"Y")</f>
        <v>34</v>
      </c>
      <c r="U13" s="41">
        <v>663697756</v>
      </c>
      <c r="V13" s="22" t="s">
        <v>408</v>
      </c>
      <c r="W13" s="26" t="s">
        <v>407</v>
      </c>
      <c r="X13" s="47"/>
      <c r="Y13" s="26"/>
      <c r="Z13" s="21"/>
    </row>
    <row r="14" spans="1:27" s="1" customFormat="1" ht="16.5" customHeight="1" x14ac:dyDescent="0.25">
      <c r="A14" s="21">
        <v>5</v>
      </c>
      <c r="B14" s="29" t="s">
        <v>180</v>
      </c>
      <c r="C14" s="21">
        <v>11487</v>
      </c>
      <c r="D14" s="28" t="s">
        <v>179</v>
      </c>
      <c r="E14" s="21" t="s">
        <v>352</v>
      </c>
      <c r="F14" s="40">
        <v>300</v>
      </c>
      <c r="G14" s="29">
        <v>45376</v>
      </c>
      <c r="H14" s="29">
        <v>45376</v>
      </c>
      <c r="I14" s="29">
        <v>45541</v>
      </c>
      <c r="J14" s="29" t="str">
        <f t="shared" si="0"/>
        <v/>
      </c>
      <c r="K14" s="29"/>
      <c r="L14" s="29">
        <f t="shared" si="1"/>
        <v>45676</v>
      </c>
      <c r="M14" s="29" t="s">
        <v>19</v>
      </c>
      <c r="N14" s="29" t="s">
        <v>19</v>
      </c>
      <c r="O14" s="29"/>
      <c r="P14" s="29"/>
      <c r="Q14" s="21" t="s">
        <v>167</v>
      </c>
      <c r="R14" s="38">
        <v>33903</v>
      </c>
      <c r="S14" s="38" t="s">
        <v>560</v>
      </c>
      <c r="T14" s="41">
        <f ca="1">DATEDIF(Tabla2[[#This Row],[F. DE NACIMIENTO]],TODAY(),"Y")</f>
        <v>31</v>
      </c>
      <c r="U14" s="41"/>
      <c r="V14" s="26"/>
      <c r="W14" s="26"/>
      <c r="X14" s="47"/>
      <c r="Y14" s="26"/>
      <c r="Z14" s="21"/>
    </row>
    <row r="15" spans="1:27" ht="16.5" customHeight="1" x14ac:dyDescent="0.25">
      <c r="A15" s="21">
        <v>99</v>
      </c>
      <c r="B15" s="29" t="s">
        <v>269</v>
      </c>
      <c r="C15" s="21">
        <v>11411</v>
      </c>
      <c r="D15" s="28" t="s">
        <v>268</v>
      </c>
      <c r="E15" s="21" t="s">
        <v>196</v>
      </c>
      <c r="F15" s="40">
        <v>389</v>
      </c>
      <c r="G15" s="29">
        <v>44105</v>
      </c>
      <c r="H15" s="29">
        <v>45505</v>
      </c>
      <c r="I15" s="29"/>
      <c r="J15" s="29" t="str">
        <f t="shared" ref="J15:J32" si="2">IF(I15&lt;&gt;0,"","ACTIVO")</f>
        <v>ACTIVO</v>
      </c>
      <c r="K15" s="29"/>
      <c r="L15" s="29">
        <f>SUM(H15+300)</f>
        <v>45805</v>
      </c>
      <c r="M15" s="29">
        <v>45259</v>
      </c>
      <c r="N15" s="29" t="s">
        <v>15</v>
      </c>
      <c r="O15" s="29"/>
      <c r="P15" s="29"/>
      <c r="Q15" s="21" t="s">
        <v>94</v>
      </c>
      <c r="R15" s="38">
        <v>22311</v>
      </c>
      <c r="S15" s="38" t="s">
        <v>559</v>
      </c>
      <c r="T15" s="41">
        <f ca="1">DATEDIF(Tabla2[[#This Row],[F. DE NACIMIENTO]],TODAY(),"Y")</f>
        <v>63</v>
      </c>
      <c r="U15" s="41">
        <v>618531701</v>
      </c>
      <c r="V15" s="26"/>
      <c r="W15" s="26" t="s">
        <v>270</v>
      </c>
      <c r="X15" s="47"/>
      <c r="Y15" s="37"/>
      <c r="Z15"/>
      <c r="AA15"/>
    </row>
    <row r="16" spans="1:27" ht="16.5" customHeight="1" x14ac:dyDescent="0.25">
      <c r="A16" s="21">
        <v>96</v>
      </c>
      <c r="B16" s="29" t="s">
        <v>260</v>
      </c>
      <c r="C16" s="21">
        <v>11414</v>
      </c>
      <c r="D16" s="28" t="s">
        <v>259</v>
      </c>
      <c r="E16" s="21" t="s">
        <v>196</v>
      </c>
      <c r="F16" s="40">
        <v>389</v>
      </c>
      <c r="G16" s="29">
        <v>44417</v>
      </c>
      <c r="H16" s="29">
        <v>45505</v>
      </c>
      <c r="I16" s="29"/>
      <c r="J16" s="29" t="str">
        <f t="shared" si="2"/>
        <v>ACTIVO</v>
      </c>
      <c r="K16" s="29"/>
      <c r="L16" s="29">
        <f>SUM(H16+300)</f>
        <v>45805</v>
      </c>
      <c r="M16" s="29">
        <v>45259</v>
      </c>
      <c r="N16" s="29" t="s">
        <v>15</v>
      </c>
      <c r="O16" s="29" t="s">
        <v>432</v>
      </c>
      <c r="P16" s="29"/>
      <c r="Q16" s="21" t="s">
        <v>167</v>
      </c>
      <c r="R16" s="38">
        <v>26355</v>
      </c>
      <c r="S16" s="38" t="s">
        <v>559</v>
      </c>
      <c r="T16" s="41">
        <f ca="1">DATEDIF(Tabla2[[#This Row],[F. DE NACIMIENTO]],TODAY(),"Y")</f>
        <v>52</v>
      </c>
      <c r="U16" s="41">
        <v>632488407</v>
      </c>
      <c r="V16" s="26"/>
      <c r="W16" s="26" t="s">
        <v>261</v>
      </c>
      <c r="X16" s="47" t="s">
        <v>427</v>
      </c>
      <c r="Y16" s="37" t="s">
        <v>433</v>
      </c>
      <c r="Z16"/>
      <c r="AA16"/>
    </row>
    <row r="17" spans="1:27" ht="16.5" customHeight="1" x14ac:dyDescent="0.25">
      <c r="A17" s="21">
        <v>85</v>
      </c>
      <c r="B17" s="29" t="s">
        <v>222</v>
      </c>
      <c r="C17" s="21">
        <v>11453</v>
      </c>
      <c r="D17" s="28" t="s">
        <v>221</v>
      </c>
      <c r="E17" s="21" t="s">
        <v>196</v>
      </c>
      <c r="F17" s="40">
        <v>300</v>
      </c>
      <c r="G17" s="29">
        <v>44652</v>
      </c>
      <c r="H17" s="29">
        <v>45505</v>
      </c>
      <c r="I17" s="29"/>
      <c r="J17" s="29" t="str">
        <f t="shared" si="2"/>
        <v>ACTIVO</v>
      </c>
      <c r="K17" s="29"/>
      <c r="L17" s="29">
        <f>SUM(H17+300)</f>
        <v>45805</v>
      </c>
      <c r="M17" s="29" t="s">
        <v>15</v>
      </c>
      <c r="N17" s="29" t="s">
        <v>15</v>
      </c>
      <c r="O17" s="29"/>
      <c r="P17" s="29"/>
      <c r="Q17" s="21" t="s">
        <v>167</v>
      </c>
      <c r="R17" s="38">
        <v>27760</v>
      </c>
      <c r="S17" s="38" t="s">
        <v>559</v>
      </c>
      <c r="T17" s="41">
        <f ca="1">DATEDIF(Tabla2[[#This Row],[F. DE NACIMIENTO]],TODAY(),"Y")</f>
        <v>48</v>
      </c>
      <c r="U17" s="41">
        <v>632331217</v>
      </c>
      <c r="V17" s="26" t="s">
        <v>223</v>
      </c>
      <c r="W17" s="26" t="s">
        <v>224</v>
      </c>
      <c r="X17" s="47"/>
      <c r="Y17" s="37"/>
      <c r="Z17"/>
      <c r="AA17"/>
    </row>
    <row r="18" spans="1:27" ht="16.5" customHeight="1" x14ac:dyDescent="0.25">
      <c r="A18" s="21">
        <v>83</v>
      </c>
      <c r="B18" s="29" t="s">
        <v>216</v>
      </c>
      <c r="C18" s="21">
        <v>11451</v>
      </c>
      <c r="D18" s="28" t="s">
        <v>215</v>
      </c>
      <c r="E18" s="21" t="s">
        <v>196</v>
      </c>
      <c r="F18" s="40">
        <v>300</v>
      </c>
      <c r="G18" s="29">
        <v>32005</v>
      </c>
      <c r="H18" s="29">
        <v>45566</v>
      </c>
      <c r="I18" s="29"/>
      <c r="J18" s="29" t="str">
        <f t="shared" si="2"/>
        <v>ACTIVO</v>
      </c>
      <c r="K18" s="29"/>
      <c r="L18" s="29">
        <f>Tabla2[[#This Row],[ALTA]]+300</f>
        <v>45866</v>
      </c>
      <c r="M18" s="29">
        <v>45259</v>
      </c>
      <c r="N18" s="29" t="s">
        <v>15</v>
      </c>
      <c r="O18" s="29"/>
      <c r="P18" s="29"/>
      <c r="Q18" s="21" t="s">
        <v>167</v>
      </c>
      <c r="R18" s="38">
        <v>23019</v>
      </c>
      <c r="S18" s="38" t="s">
        <v>560</v>
      </c>
      <c r="T18" s="41">
        <f ca="1">DATEDIF(Tabla2[[#This Row],[F. DE NACIMIENTO]],TODAY(),"Y")</f>
        <v>61</v>
      </c>
      <c r="U18" s="41">
        <v>646442809</v>
      </c>
      <c r="V18" s="22"/>
      <c r="W18" s="26" t="s">
        <v>217</v>
      </c>
      <c r="X18" s="47"/>
      <c r="Y18" s="26"/>
      <c r="Z18"/>
      <c r="AA18"/>
    </row>
    <row r="19" spans="1:27" ht="16.5" customHeight="1" x14ac:dyDescent="0.25">
      <c r="A19" s="21">
        <v>97</v>
      </c>
      <c r="B19" s="29" t="s">
        <v>263</v>
      </c>
      <c r="C19" s="21">
        <v>11415</v>
      </c>
      <c r="D19" s="28" t="s">
        <v>262</v>
      </c>
      <c r="E19" s="21" t="s">
        <v>196</v>
      </c>
      <c r="F19" s="40">
        <v>300</v>
      </c>
      <c r="G19" s="29">
        <v>44774</v>
      </c>
      <c r="H19" s="29">
        <v>45505</v>
      </c>
      <c r="I19" s="29"/>
      <c r="J19" s="29" t="str">
        <f t="shared" si="2"/>
        <v>ACTIVO</v>
      </c>
      <c r="K19" s="29"/>
      <c r="L19" s="29">
        <f>SUM(H19+300)</f>
        <v>45805</v>
      </c>
      <c r="M19" s="29">
        <v>45259</v>
      </c>
      <c r="N19" s="29" t="s">
        <v>15</v>
      </c>
      <c r="O19" s="29" t="s">
        <v>438</v>
      </c>
      <c r="P19" s="29"/>
      <c r="Q19" s="21" t="s">
        <v>167</v>
      </c>
      <c r="R19" s="38">
        <v>29952</v>
      </c>
      <c r="S19" s="38" t="s">
        <v>559</v>
      </c>
      <c r="T19" s="41">
        <f ca="1">DATEDIF(Tabla2[[#This Row],[F. DE NACIMIENTO]],TODAY(),"Y")</f>
        <v>42</v>
      </c>
      <c r="U19" s="41">
        <v>612572316</v>
      </c>
      <c r="V19" s="22" t="s">
        <v>264</v>
      </c>
      <c r="W19" s="26" t="s">
        <v>265</v>
      </c>
      <c r="X19" s="47"/>
      <c r="Y19" s="37"/>
      <c r="Z19"/>
      <c r="AA19"/>
    </row>
    <row r="20" spans="1:27" s="11" customFormat="1" ht="16.5" customHeight="1" x14ac:dyDescent="0.25">
      <c r="A20" s="21">
        <v>108</v>
      </c>
      <c r="B20" s="29" t="s">
        <v>347</v>
      </c>
      <c r="C20" s="21">
        <v>11360</v>
      </c>
      <c r="D20" s="28" t="s">
        <v>335</v>
      </c>
      <c r="E20" s="21" t="s">
        <v>196</v>
      </c>
      <c r="F20" s="40">
        <v>300</v>
      </c>
      <c r="G20" s="29">
        <v>44652</v>
      </c>
      <c r="H20" s="29">
        <v>44998</v>
      </c>
      <c r="I20" s="29">
        <v>45352</v>
      </c>
      <c r="J20" s="29" t="str">
        <f t="shared" si="2"/>
        <v/>
      </c>
      <c r="K20" s="29">
        <f>I20+45</f>
        <v>45397</v>
      </c>
      <c r="L20" s="29"/>
      <c r="M20" s="29"/>
      <c r="N20" s="29"/>
      <c r="O20" s="29"/>
      <c r="P20" s="29"/>
      <c r="Q20" s="21" t="s">
        <v>167</v>
      </c>
      <c r="R20" s="38"/>
      <c r="S20" s="38" t="s">
        <v>559</v>
      </c>
      <c r="T20" s="41">
        <v>0</v>
      </c>
      <c r="U20" s="41"/>
      <c r="V20" s="26"/>
      <c r="W20" s="26"/>
      <c r="X20" s="47"/>
      <c r="Y20" s="26"/>
      <c r="Z20"/>
    </row>
    <row r="21" spans="1:27" s="11" customFormat="1" ht="16.5" customHeight="1" x14ac:dyDescent="0.25">
      <c r="A21" s="21">
        <v>86</v>
      </c>
      <c r="B21" s="29" t="s">
        <v>230</v>
      </c>
      <c r="C21" s="21">
        <v>11503</v>
      </c>
      <c r="D21" s="28" t="s">
        <v>229</v>
      </c>
      <c r="E21" s="21" t="s">
        <v>196</v>
      </c>
      <c r="F21" s="40">
        <v>300</v>
      </c>
      <c r="G21" s="29">
        <v>37956</v>
      </c>
      <c r="H21" s="29">
        <v>45516</v>
      </c>
      <c r="I21" s="29"/>
      <c r="J21" s="29" t="str">
        <f t="shared" si="2"/>
        <v>ACTIVO</v>
      </c>
      <c r="K21" s="29"/>
      <c r="L21" s="29">
        <f>SUM(H21+300)</f>
        <v>45816</v>
      </c>
      <c r="M21" s="29">
        <v>45259</v>
      </c>
      <c r="N21" s="29" t="s">
        <v>15</v>
      </c>
      <c r="O21" s="29" t="s">
        <v>439</v>
      </c>
      <c r="P21" s="29"/>
      <c r="Q21" s="21" t="s">
        <v>167</v>
      </c>
      <c r="R21" s="38">
        <v>29407</v>
      </c>
      <c r="S21" s="38" t="s">
        <v>560</v>
      </c>
      <c r="T21" s="41">
        <f ca="1">DATEDIF(Tabla2[[#This Row],[F. DE NACIMIENTO]],TODAY(),"Y")</f>
        <v>44</v>
      </c>
      <c r="U21" s="41">
        <v>619287255</v>
      </c>
      <c r="V21" s="22" t="s">
        <v>231</v>
      </c>
      <c r="W21" s="26" t="s">
        <v>232</v>
      </c>
      <c r="X21" s="47"/>
      <c r="Y21" s="37"/>
      <c r="Z21"/>
    </row>
    <row r="22" spans="1:27" ht="16.5" customHeight="1" x14ac:dyDescent="0.25">
      <c r="A22" s="21">
        <v>95</v>
      </c>
      <c r="B22" s="29" t="s">
        <v>258</v>
      </c>
      <c r="C22" s="21">
        <v>11413</v>
      </c>
      <c r="D22" s="28" t="s">
        <v>257</v>
      </c>
      <c r="E22" s="21" t="s">
        <v>196</v>
      </c>
      <c r="F22" s="40">
        <v>300</v>
      </c>
      <c r="G22" s="29">
        <v>44166</v>
      </c>
      <c r="H22" s="29">
        <v>45505</v>
      </c>
      <c r="I22" s="29"/>
      <c r="J22" s="29" t="str">
        <f t="shared" si="2"/>
        <v>ACTIVO</v>
      </c>
      <c r="K22" s="29"/>
      <c r="L22" s="29">
        <f>SUM(H22+300)</f>
        <v>45805</v>
      </c>
      <c r="M22" s="29">
        <v>45259</v>
      </c>
      <c r="N22" s="29" t="s">
        <v>15</v>
      </c>
      <c r="O22" s="29" t="s">
        <v>440</v>
      </c>
      <c r="P22" s="29"/>
      <c r="Q22" s="21" t="s">
        <v>167</v>
      </c>
      <c r="R22" s="38">
        <v>29586</v>
      </c>
      <c r="S22" s="38" t="s">
        <v>559</v>
      </c>
      <c r="T22" s="41">
        <f ca="1">DATEDIF(Tabla2[[#This Row],[F. DE NACIMIENTO]],TODAY(),"Y")</f>
        <v>43</v>
      </c>
      <c r="U22" s="41">
        <v>631462118</v>
      </c>
      <c r="V22" s="26"/>
      <c r="W22" s="26" t="s">
        <v>441</v>
      </c>
      <c r="X22" s="47" t="s">
        <v>427</v>
      </c>
      <c r="Y22" s="37" t="s">
        <v>433</v>
      </c>
      <c r="Z22"/>
      <c r="AA22"/>
    </row>
    <row r="23" spans="1:27" ht="16.5" customHeight="1" x14ac:dyDescent="0.25">
      <c r="A23" s="21">
        <v>87</v>
      </c>
      <c r="B23" s="29" t="s">
        <v>234</v>
      </c>
      <c r="C23" s="21">
        <v>11450</v>
      </c>
      <c r="D23" s="28" t="s">
        <v>233</v>
      </c>
      <c r="E23" s="21" t="s">
        <v>196</v>
      </c>
      <c r="F23" s="40">
        <v>300</v>
      </c>
      <c r="G23" s="29">
        <v>37956</v>
      </c>
      <c r="H23" s="29">
        <v>45524</v>
      </c>
      <c r="I23" s="29"/>
      <c r="J23" s="29" t="str">
        <f t="shared" si="2"/>
        <v>ACTIVO</v>
      </c>
      <c r="K23" s="29"/>
      <c r="L23" s="29">
        <f>SUM(H23+300)</f>
        <v>45824</v>
      </c>
      <c r="M23" s="29">
        <v>45259</v>
      </c>
      <c r="N23" s="29" t="s">
        <v>15</v>
      </c>
      <c r="O23" s="29" t="s">
        <v>453</v>
      </c>
      <c r="P23" s="29"/>
      <c r="Q23" s="21" t="s">
        <v>94</v>
      </c>
      <c r="R23" s="38">
        <v>25965</v>
      </c>
      <c r="S23" s="38" t="s">
        <v>559</v>
      </c>
      <c r="T23" s="41">
        <f ca="1">DATEDIF(Tabla2[[#This Row],[F. DE NACIMIENTO]],TODAY(),"Y")</f>
        <v>53</v>
      </c>
      <c r="U23" s="41">
        <v>616460839</v>
      </c>
      <c r="V23" s="26"/>
      <c r="W23" s="26" t="s">
        <v>235</v>
      </c>
      <c r="X23" s="47" t="s">
        <v>427</v>
      </c>
      <c r="Y23" s="37" t="s">
        <v>433</v>
      </c>
      <c r="Z23"/>
      <c r="AA23"/>
    </row>
    <row r="24" spans="1:27" s="11" customFormat="1" ht="16.5" customHeight="1" x14ac:dyDescent="0.25">
      <c r="A24" s="21">
        <v>112</v>
      </c>
      <c r="B24" s="29" t="s">
        <v>386</v>
      </c>
      <c r="C24" s="21">
        <v>11473</v>
      </c>
      <c r="D24" s="28" t="s">
        <v>281</v>
      </c>
      <c r="E24" s="21" t="s">
        <v>196</v>
      </c>
      <c r="F24" s="40">
        <v>300</v>
      </c>
      <c r="G24" s="29">
        <v>45362</v>
      </c>
      <c r="H24" s="29">
        <v>45505</v>
      </c>
      <c r="I24" s="29"/>
      <c r="J24" s="29" t="str">
        <f t="shared" si="2"/>
        <v>ACTIVO</v>
      </c>
      <c r="K24" s="29"/>
      <c r="L24" s="29">
        <f>SUM(H24+300)</f>
        <v>45805</v>
      </c>
      <c r="M24" s="29" t="s">
        <v>19</v>
      </c>
      <c r="N24" s="29" t="s">
        <v>19</v>
      </c>
      <c r="O24" s="29" t="s">
        <v>414</v>
      </c>
      <c r="P24" s="29">
        <v>47115</v>
      </c>
      <c r="Q24" s="21" t="s">
        <v>167</v>
      </c>
      <c r="R24" s="38">
        <v>28525</v>
      </c>
      <c r="S24" s="38" t="s">
        <v>559</v>
      </c>
      <c r="T24" s="41">
        <f ca="1">DATEDIF(Tabla2[[#This Row],[F. DE NACIMIENTO]],TODAY(),"Y")</f>
        <v>46</v>
      </c>
      <c r="U24" s="41"/>
      <c r="V24" s="26"/>
      <c r="W24" s="26" t="s">
        <v>417</v>
      </c>
      <c r="X24" s="47"/>
      <c r="Y24" s="37" t="s">
        <v>416</v>
      </c>
      <c r="Z24" s="29"/>
    </row>
    <row r="25" spans="1:27" s="11" customFormat="1" ht="16.5" customHeight="1" x14ac:dyDescent="0.25">
      <c r="A25" s="21">
        <v>107</v>
      </c>
      <c r="B25" s="29" t="s">
        <v>226</v>
      </c>
      <c r="C25" s="21">
        <v>11454</v>
      </c>
      <c r="D25" s="28" t="s">
        <v>225</v>
      </c>
      <c r="E25" s="21" t="s">
        <v>196</v>
      </c>
      <c r="F25" s="40">
        <v>300</v>
      </c>
      <c r="G25" s="29">
        <v>44844</v>
      </c>
      <c r="H25" s="29">
        <v>45187</v>
      </c>
      <c r="I25" s="29">
        <v>45418</v>
      </c>
      <c r="J25" s="29" t="str">
        <f t="shared" si="2"/>
        <v/>
      </c>
      <c r="K25" s="29">
        <f>I25+45</f>
        <v>45463</v>
      </c>
      <c r="L25" s="29"/>
      <c r="M25" s="29">
        <v>45259</v>
      </c>
      <c r="N25" s="29" t="s">
        <v>15</v>
      </c>
      <c r="O25" s="29"/>
      <c r="P25" s="29"/>
      <c r="Q25" s="21" t="s">
        <v>167</v>
      </c>
      <c r="R25" s="38">
        <v>24108</v>
      </c>
      <c r="S25" s="38" t="s">
        <v>559</v>
      </c>
      <c r="T25" s="41">
        <f ca="1">DATEDIF(Tabla2[[#This Row],[F. DE NACIMIENTO]],TODAY(),"Y")</f>
        <v>58</v>
      </c>
      <c r="U25" s="41">
        <v>632559062</v>
      </c>
      <c r="V25" s="26" t="s">
        <v>227</v>
      </c>
      <c r="W25" s="26" t="s">
        <v>228</v>
      </c>
      <c r="X25" s="47"/>
      <c r="Y25" s="26"/>
      <c r="Z25"/>
    </row>
    <row r="26" spans="1:27" ht="16.5" customHeight="1" x14ac:dyDescent="0.25">
      <c r="A26" s="21">
        <v>103</v>
      </c>
      <c r="B26" s="29" t="s">
        <v>280</v>
      </c>
      <c r="C26" s="21">
        <v>11479</v>
      </c>
      <c r="D26" s="25" t="s">
        <v>279</v>
      </c>
      <c r="E26" s="21" t="s">
        <v>196</v>
      </c>
      <c r="F26" s="40">
        <v>300</v>
      </c>
      <c r="G26" s="29">
        <v>44872</v>
      </c>
      <c r="H26" s="29">
        <v>45362</v>
      </c>
      <c r="I26" s="29"/>
      <c r="J26" s="29" t="str">
        <f t="shared" si="2"/>
        <v>ACTIVO</v>
      </c>
      <c r="K26" s="29"/>
      <c r="L26" s="29">
        <f>SUM(H26+300)</f>
        <v>45662</v>
      </c>
      <c r="M26" s="29">
        <v>45259</v>
      </c>
      <c r="N26" s="29" t="s">
        <v>15</v>
      </c>
      <c r="O26" s="29" t="s">
        <v>454</v>
      </c>
      <c r="P26" s="29"/>
      <c r="Q26" s="21" t="s">
        <v>167</v>
      </c>
      <c r="R26" s="38">
        <v>23377</v>
      </c>
      <c r="S26" s="38" t="s">
        <v>560</v>
      </c>
      <c r="T26" s="41">
        <f ca="1">DATEDIF(Tabla2[[#This Row],[F. DE NACIMIENTO]],TODAY(),"Y")</f>
        <v>60</v>
      </c>
      <c r="U26" s="41"/>
      <c r="V26" s="26"/>
      <c r="W26" s="26" t="s">
        <v>455</v>
      </c>
      <c r="X26" s="47" t="s">
        <v>430</v>
      </c>
      <c r="Y26" s="37" t="s">
        <v>433</v>
      </c>
      <c r="Z26"/>
      <c r="AA26"/>
    </row>
    <row r="27" spans="1:27" s="11" customFormat="1" ht="16.5" customHeight="1" x14ac:dyDescent="0.25">
      <c r="A27" s="21">
        <v>105</v>
      </c>
      <c r="B27" s="29" t="s">
        <v>285</v>
      </c>
      <c r="C27" s="21">
        <v>11489</v>
      </c>
      <c r="D27" s="28" t="s">
        <v>284</v>
      </c>
      <c r="E27" s="21" t="s">
        <v>196</v>
      </c>
      <c r="F27" s="40">
        <v>300</v>
      </c>
      <c r="G27" s="29">
        <v>45378</v>
      </c>
      <c r="H27" s="29">
        <v>45378</v>
      </c>
      <c r="I27" s="29">
        <v>45443</v>
      </c>
      <c r="J27" s="29" t="str">
        <f t="shared" si="2"/>
        <v/>
      </c>
      <c r="K27" s="29">
        <f>I27+45</f>
        <v>45488</v>
      </c>
      <c r="L27" s="29"/>
      <c r="M27" s="29" t="s">
        <v>19</v>
      </c>
      <c r="N27" s="29" t="s">
        <v>19</v>
      </c>
      <c r="O27" s="29"/>
      <c r="P27" s="29"/>
      <c r="Q27" s="21" t="s">
        <v>167</v>
      </c>
      <c r="R27" s="38"/>
      <c r="S27" s="38" t="s">
        <v>559</v>
      </c>
      <c r="T27" s="41">
        <f ca="1">DATEDIF(Tabla2[[#This Row],[F. DE NACIMIENTO]],TODAY(),"Y")</f>
        <v>124</v>
      </c>
      <c r="U27" s="41"/>
      <c r="V27" s="26"/>
      <c r="W27" s="26"/>
      <c r="X27" s="47"/>
      <c r="Y27" s="26"/>
      <c r="Z27"/>
    </row>
    <row r="28" spans="1:27" s="11" customFormat="1" ht="16.5" customHeight="1" x14ac:dyDescent="0.25">
      <c r="A28" s="21">
        <v>92</v>
      </c>
      <c r="B28" s="29" t="s">
        <v>251</v>
      </c>
      <c r="C28" s="21">
        <v>11423</v>
      </c>
      <c r="D28" s="28" t="s">
        <v>250</v>
      </c>
      <c r="E28" s="21" t="s">
        <v>196</v>
      </c>
      <c r="F28" s="40">
        <v>389</v>
      </c>
      <c r="G28" s="29">
        <v>44166</v>
      </c>
      <c r="H28" s="29">
        <v>45505</v>
      </c>
      <c r="I28" s="29"/>
      <c r="J28" s="29" t="str">
        <f t="shared" si="2"/>
        <v>ACTIVO</v>
      </c>
      <c r="K28" s="29"/>
      <c r="L28" s="29">
        <f>SUM(H28+300)</f>
        <v>45805</v>
      </c>
      <c r="M28" s="29">
        <v>45259</v>
      </c>
      <c r="N28" s="29" t="s">
        <v>15</v>
      </c>
      <c r="O28" s="29" t="s">
        <v>456</v>
      </c>
      <c r="P28" s="29"/>
      <c r="Q28" s="21" t="s">
        <v>167</v>
      </c>
      <c r="R28" s="38">
        <v>25569</v>
      </c>
      <c r="S28" s="38" t="s">
        <v>559</v>
      </c>
      <c r="T28" s="41">
        <f ca="1">DATEDIF(Tabla2[[#This Row],[F. DE NACIMIENTO]],TODAY(),"Y")</f>
        <v>54</v>
      </c>
      <c r="U28" s="41">
        <v>625299612</v>
      </c>
      <c r="V28" s="26"/>
      <c r="W28" s="26" t="s">
        <v>252</v>
      </c>
      <c r="X28" s="47" t="s">
        <v>427</v>
      </c>
      <c r="Y28" s="37" t="s">
        <v>433</v>
      </c>
      <c r="Z28"/>
    </row>
    <row r="29" spans="1:27" s="11" customFormat="1" ht="16.5" customHeight="1" x14ac:dyDescent="0.25">
      <c r="A29" s="21">
        <v>78</v>
      </c>
      <c r="B29" s="29" t="s">
        <v>200</v>
      </c>
      <c r="C29" s="21">
        <v>11464</v>
      </c>
      <c r="D29" s="28" t="s">
        <v>199</v>
      </c>
      <c r="E29" s="21" t="s">
        <v>196</v>
      </c>
      <c r="F29" s="40">
        <v>300</v>
      </c>
      <c r="G29" s="29">
        <v>44641</v>
      </c>
      <c r="H29" s="29">
        <v>45224</v>
      </c>
      <c r="I29" s="29">
        <v>45476</v>
      </c>
      <c r="J29" s="29" t="str">
        <f t="shared" si="2"/>
        <v/>
      </c>
      <c r="K29" s="29">
        <f>I29+45</f>
        <v>45521</v>
      </c>
      <c r="L29" s="29"/>
      <c r="M29" s="29">
        <v>45259</v>
      </c>
      <c r="N29" s="29" t="s">
        <v>15</v>
      </c>
      <c r="O29" s="29"/>
      <c r="P29" s="29"/>
      <c r="Q29" s="21" t="s">
        <v>167</v>
      </c>
      <c r="R29" s="38">
        <v>28889</v>
      </c>
      <c r="S29" s="38" t="s">
        <v>559</v>
      </c>
      <c r="T29" s="41">
        <f ca="1">DATEDIF(Tabla2[[#This Row],[F. DE NACIMIENTO]],TODAY(),"Y")</f>
        <v>45</v>
      </c>
      <c r="U29" s="41">
        <v>657038855</v>
      </c>
      <c r="V29" s="26"/>
      <c r="W29" s="26" t="s">
        <v>202</v>
      </c>
      <c r="X29" s="47"/>
      <c r="Y29" s="26"/>
      <c r="Z29"/>
    </row>
    <row r="30" spans="1:27" s="11" customFormat="1" ht="16.5" customHeight="1" x14ac:dyDescent="0.25">
      <c r="A30" s="21">
        <v>106</v>
      </c>
      <c r="B30" s="29" t="s">
        <v>287</v>
      </c>
      <c r="C30" s="21">
        <v>11492</v>
      </c>
      <c r="D30" s="28" t="s">
        <v>286</v>
      </c>
      <c r="E30" s="21" t="s">
        <v>196</v>
      </c>
      <c r="F30" s="40">
        <v>300</v>
      </c>
      <c r="G30" s="29">
        <v>45384</v>
      </c>
      <c r="H30" s="29">
        <v>45384</v>
      </c>
      <c r="I30" s="29">
        <v>45450</v>
      </c>
      <c r="J30" s="29" t="str">
        <f t="shared" si="2"/>
        <v/>
      </c>
      <c r="K30" s="29">
        <f>I30+45</f>
        <v>45495</v>
      </c>
      <c r="L30" s="29"/>
      <c r="M30" s="29"/>
      <c r="N30" s="29"/>
      <c r="O30" s="29"/>
      <c r="P30" s="29"/>
      <c r="Q30" s="21" t="s">
        <v>167</v>
      </c>
      <c r="R30" s="38">
        <v>29181</v>
      </c>
      <c r="S30" s="38" t="s">
        <v>559</v>
      </c>
      <c r="T30" s="41">
        <f ca="1">DATEDIF(Tabla2[[#This Row],[F. DE NACIMIENTO]],TODAY(),"Y")</f>
        <v>44</v>
      </c>
      <c r="U30" s="41"/>
      <c r="V30" s="26"/>
      <c r="W30" s="26"/>
      <c r="X30" s="47"/>
      <c r="Y30" s="26"/>
      <c r="Z30"/>
    </row>
    <row r="31" spans="1:27" s="11" customFormat="1" ht="16.5" customHeight="1" x14ac:dyDescent="0.25">
      <c r="A31" s="21">
        <v>77</v>
      </c>
      <c r="B31" s="29" t="s">
        <v>197</v>
      </c>
      <c r="C31" s="21">
        <v>11465</v>
      </c>
      <c r="D31" s="28" t="s">
        <v>195</v>
      </c>
      <c r="E31" s="21" t="s">
        <v>196</v>
      </c>
      <c r="F31" s="40">
        <v>300</v>
      </c>
      <c r="G31" s="29">
        <v>44652</v>
      </c>
      <c r="H31" s="29">
        <v>45229</v>
      </c>
      <c r="I31" s="29">
        <v>45512</v>
      </c>
      <c r="J31" s="29" t="str">
        <f t="shared" si="2"/>
        <v/>
      </c>
      <c r="K31" s="29">
        <f>I31+45</f>
        <v>45557</v>
      </c>
      <c r="L31" s="29"/>
      <c r="M31" s="29">
        <v>45259</v>
      </c>
      <c r="N31" s="29" t="s">
        <v>15</v>
      </c>
      <c r="O31" s="29"/>
      <c r="P31" s="29"/>
      <c r="Q31" s="21" t="s">
        <v>94</v>
      </c>
      <c r="R31" s="38">
        <v>25542</v>
      </c>
      <c r="S31" s="38" t="s">
        <v>559</v>
      </c>
      <c r="T31" s="41">
        <f ca="1">DATEDIF(Tabla2[[#This Row],[F. DE NACIMIENTO]],TODAY(),"Y")</f>
        <v>54</v>
      </c>
      <c r="U31" s="41">
        <v>631014935</v>
      </c>
      <c r="V31" s="26"/>
      <c r="W31" s="26" t="s">
        <v>198</v>
      </c>
      <c r="X31" s="47"/>
      <c r="Y31" s="26"/>
      <c r="Z31"/>
    </row>
    <row r="32" spans="1:27" s="11" customFormat="1" ht="16.5" customHeight="1" x14ac:dyDescent="0.25">
      <c r="A32" s="21">
        <v>104</v>
      </c>
      <c r="B32" s="29" t="s">
        <v>283</v>
      </c>
      <c r="C32" s="21">
        <v>11474</v>
      </c>
      <c r="D32" s="28" t="s">
        <v>282</v>
      </c>
      <c r="E32" s="21" t="s">
        <v>196</v>
      </c>
      <c r="F32" s="40">
        <v>300</v>
      </c>
      <c r="G32" s="29">
        <v>45362</v>
      </c>
      <c r="H32" s="29">
        <v>45362</v>
      </c>
      <c r="I32" s="29">
        <v>45446</v>
      </c>
      <c r="J32" s="29" t="str">
        <f t="shared" si="2"/>
        <v/>
      </c>
      <c r="K32" s="29">
        <f>I32+45</f>
        <v>45491</v>
      </c>
      <c r="L32" s="29"/>
      <c r="M32" s="29" t="s">
        <v>19</v>
      </c>
      <c r="N32" s="29" t="s">
        <v>19</v>
      </c>
      <c r="O32" s="29"/>
      <c r="P32" s="29"/>
      <c r="Q32" s="21" t="s">
        <v>167</v>
      </c>
      <c r="R32" s="38">
        <v>30233</v>
      </c>
      <c r="S32" s="38" t="s">
        <v>559</v>
      </c>
      <c r="T32" s="41">
        <f ca="1">DATEDIF(Tabla2[[#This Row],[F. DE NACIMIENTO]],TODAY(),"Y")</f>
        <v>42</v>
      </c>
      <c r="U32" s="41"/>
      <c r="V32" s="26"/>
      <c r="W32" s="26"/>
      <c r="X32" s="47"/>
      <c r="Y32" s="26"/>
      <c r="Z32"/>
    </row>
    <row r="33" spans="1:27" s="11" customFormat="1" ht="16.5" customHeight="1" x14ac:dyDescent="0.25">
      <c r="A33" s="21">
        <v>109</v>
      </c>
      <c r="B33" s="29" t="s">
        <v>301</v>
      </c>
      <c r="C33" s="21">
        <v>11292</v>
      </c>
      <c r="D33" s="28" t="s">
        <v>300</v>
      </c>
      <c r="E33" s="21" t="s">
        <v>196</v>
      </c>
      <c r="F33" s="40">
        <v>100</v>
      </c>
      <c r="G33" s="29">
        <v>43318</v>
      </c>
      <c r="H33" s="29">
        <v>44768</v>
      </c>
      <c r="I33" s="29"/>
      <c r="J33" s="29" t="str">
        <f t="shared" ref="J33:J48" si="3">IF(I33&lt;&gt;0,"","ACTIVO")</f>
        <v>ACTIVO</v>
      </c>
      <c r="K33" s="29"/>
      <c r="L33" s="29"/>
      <c r="M33" s="29">
        <v>45259</v>
      </c>
      <c r="N33" s="29" t="s">
        <v>15</v>
      </c>
      <c r="O33" s="29" t="s">
        <v>457</v>
      </c>
      <c r="P33" s="29"/>
      <c r="Q33" s="21" t="s">
        <v>320</v>
      </c>
      <c r="R33" s="38">
        <v>30666</v>
      </c>
      <c r="S33" s="38" t="s">
        <v>559</v>
      </c>
      <c r="T33" s="41">
        <f ca="1">DATEDIF(Tabla2[[#This Row],[F. DE NACIMIENTO]],TODAY(),"Y")</f>
        <v>40</v>
      </c>
      <c r="U33" s="41">
        <v>628771861</v>
      </c>
      <c r="V33" s="26" t="s">
        <v>329</v>
      </c>
      <c r="W33" s="26" t="s">
        <v>232</v>
      </c>
      <c r="X33" s="47"/>
      <c r="Y33" s="37"/>
      <c r="Z33"/>
    </row>
    <row r="34" spans="1:27" s="11" customFormat="1" ht="16.5" customHeight="1" x14ac:dyDescent="0.25">
      <c r="A34" s="21">
        <v>79</v>
      </c>
      <c r="B34" s="29" t="s">
        <v>204</v>
      </c>
      <c r="C34" s="21">
        <v>11462</v>
      </c>
      <c r="D34" s="28" t="s">
        <v>203</v>
      </c>
      <c r="E34" s="21" t="s">
        <v>196</v>
      </c>
      <c r="F34" s="40">
        <v>300</v>
      </c>
      <c r="G34" s="29">
        <v>36404</v>
      </c>
      <c r="H34" s="29">
        <v>45222</v>
      </c>
      <c r="I34" s="29">
        <v>45504</v>
      </c>
      <c r="J34" s="29" t="str">
        <f t="shared" si="3"/>
        <v/>
      </c>
      <c r="K34" s="29">
        <f>I34+45</f>
        <v>45549</v>
      </c>
      <c r="L34" s="29"/>
      <c r="M34" s="29">
        <v>45259</v>
      </c>
      <c r="N34" s="29" t="s">
        <v>15</v>
      </c>
      <c r="O34" s="29"/>
      <c r="P34" s="29"/>
      <c r="Q34" s="21" t="s">
        <v>167</v>
      </c>
      <c r="R34" s="38">
        <v>27608</v>
      </c>
      <c r="S34" s="38" t="s">
        <v>560</v>
      </c>
      <c r="T34" s="41">
        <f ca="1">DATEDIF(Tabla2[[#This Row],[F. DE NACIMIENTO]],TODAY(),"Y")</f>
        <v>49</v>
      </c>
      <c r="U34" s="41">
        <v>666644240</v>
      </c>
      <c r="V34" s="26"/>
      <c r="W34" s="26" t="s">
        <v>205</v>
      </c>
      <c r="X34" s="47"/>
      <c r="Y34" s="26"/>
      <c r="Z34" s="21"/>
    </row>
    <row r="35" spans="1:27" s="11" customFormat="1" ht="16.5" customHeight="1" x14ac:dyDescent="0.25">
      <c r="A35" s="21">
        <v>89</v>
      </c>
      <c r="B35" s="29" t="s">
        <v>241</v>
      </c>
      <c r="C35" s="21">
        <v>11441</v>
      </c>
      <c r="D35" s="28" t="s">
        <v>240</v>
      </c>
      <c r="E35" s="21" t="s">
        <v>196</v>
      </c>
      <c r="F35" s="40">
        <v>300</v>
      </c>
      <c r="G35" s="29">
        <v>44623</v>
      </c>
      <c r="H35" s="29">
        <v>45524</v>
      </c>
      <c r="I35" s="29"/>
      <c r="J35" s="29" t="str">
        <f t="shared" si="3"/>
        <v>ACTIVO</v>
      </c>
      <c r="K35" s="29"/>
      <c r="L35" s="29">
        <f>Tabla2[[#This Row],[ALTA]]+300</f>
        <v>45824</v>
      </c>
      <c r="M35" s="29">
        <v>45259</v>
      </c>
      <c r="N35" s="29" t="s">
        <v>15</v>
      </c>
      <c r="O35" s="29" t="s">
        <v>466</v>
      </c>
      <c r="P35" s="29"/>
      <c r="Q35" s="21" t="s">
        <v>167</v>
      </c>
      <c r="R35" s="38">
        <v>35958</v>
      </c>
      <c r="S35" s="38" t="s">
        <v>559</v>
      </c>
      <c r="T35" s="41">
        <f ca="1">DATEDIF(Tabla2[[#This Row],[F. DE NACIMIENTO]],TODAY(),"Y")</f>
        <v>26</v>
      </c>
      <c r="U35" s="41">
        <v>609465446</v>
      </c>
      <c r="V35" s="22" t="s">
        <v>242</v>
      </c>
      <c r="W35" s="26" t="s">
        <v>243</v>
      </c>
      <c r="X35" s="47" t="s">
        <v>467</v>
      </c>
      <c r="Y35" s="37" t="s">
        <v>433</v>
      </c>
      <c r="Z35"/>
    </row>
    <row r="36" spans="1:27" s="11" customFormat="1" ht="16.5" customHeight="1" x14ac:dyDescent="0.25">
      <c r="A36" s="21">
        <v>110</v>
      </c>
      <c r="B36" s="29" t="s">
        <v>309</v>
      </c>
      <c r="C36" s="21">
        <v>11376</v>
      </c>
      <c r="D36" s="28" t="s">
        <v>308</v>
      </c>
      <c r="E36" s="21" t="s">
        <v>196</v>
      </c>
      <c r="F36" s="40">
        <v>100</v>
      </c>
      <c r="G36" s="29">
        <v>45048</v>
      </c>
      <c r="H36" s="29">
        <v>45048</v>
      </c>
      <c r="I36" s="29"/>
      <c r="J36" s="29" t="str">
        <f t="shared" si="3"/>
        <v>ACTIVO</v>
      </c>
      <c r="K36" s="29"/>
      <c r="L36" s="29">
        <f>Tabla2[[#This Row],[ALTA]]+300</f>
        <v>45348</v>
      </c>
      <c r="M36" s="29">
        <v>45259</v>
      </c>
      <c r="N36" s="29" t="s">
        <v>15</v>
      </c>
      <c r="O36" s="29" t="s">
        <v>468</v>
      </c>
      <c r="P36" s="29"/>
      <c r="Q36" s="21" t="s">
        <v>85</v>
      </c>
      <c r="R36" s="38">
        <v>34438</v>
      </c>
      <c r="S36" s="38" t="s">
        <v>559</v>
      </c>
      <c r="T36" s="41">
        <f ca="1">DATEDIF(Tabla2[[#This Row],[F. DE NACIMIENTO]],TODAY(),"Y")</f>
        <v>30</v>
      </c>
      <c r="U36" s="41">
        <v>615349753</v>
      </c>
      <c r="V36" s="55" t="s">
        <v>327</v>
      </c>
      <c r="W36" s="26" t="s">
        <v>328</v>
      </c>
      <c r="X36" s="47" t="s">
        <v>427</v>
      </c>
      <c r="Y36" s="37" t="s">
        <v>433</v>
      </c>
      <c r="Z36"/>
    </row>
    <row r="37" spans="1:27" s="11" customFormat="1" ht="16.5" customHeight="1" x14ac:dyDescent="0.25">
      <c r="A37" s="21">
        <v>91</v>
      </c>
      <c r="B37" s="29" t="s">
        <v>247</v>
      </c>
      <c r="C37" s="21">
        <v>11420</v>
      </c>
      <c r="D37" s="28" t="s">
        <v>246</v>
      </c>
      <c r="E37" s="21" t="s">
        <v>196</v>
      </c>
      <c r="F37" s="40">
        <v>300</v>
      </c>
      <c r="G37" s="29">
        <v>44795</v>
      </c>
      <c r="H37" s="29">
        <v>45505</v>
      </c>
      <c r="I37" s="29"/>
      <c r="J37" s="29" t="str">
        <f t="shared" si="3"/>
        <v>ACTIVO</v>
      </c>
      <c r="K37" s="29"/>
      <c r="L37" s="29">
        <f>SUM(H37+300)</f>
        <v>45805</v>
      </c>
      <c r="M37" s="29">
        <v>45259</v>
      </c>
      <c r="N37" s="29" t="s">
        <v>15</v>
      </c>
      <c r="O37" s="29" t="s">
        <v>473</v>
      </c>
      <c r="P37" s="29"/>
      <c r="Q37" s="21" t="s">
        <v>167</v>
      </c>
      <c r="R37" s="38">
        <v>24838</v>
      </c>
      <c r="S37" s="38" t="s">
        <v>559</v>
      </c>
      <c r="T37" s="41">
        <f ca="1">DATEDIF(Tabla2[[#This Row],[F. DE NACIMIENTO]],TODAY(),"Y")</f>
        <v>56</v>
      </c>
      <c r="U37" s="41"/>
      <c r="V37" s="22" t="s">
        <v>248</v>
      </c>
      <c r="W37" s="26" t="s">
        <v>249</v>
      </c>
      <c r="X37" s="47"/>
      <c r="Y37" s="37"/>
      <c r="Z37"/>
    </row>
    <row r="38" spans="1:27" ht="16.5" customHeight="1" x14ac:dyDescent="0.25">
      <c r="A38" s="21">
        <v>88</v>
      </c>
      <c r="B38" s="29" t="s">
        <v>239</v>
      </c>
      <c r="C38" s="21">
        <v>11442</v>
      </c>
      <c r="D38" s="28" t="s">
        <v>238</v>
      </c>
      <c r="E38" s="21" t="s">
        <v>196</v>
      </c>
      <c r="F38" s="40">
        <v>300</v>
      </c>
      <c r="G38" s="29">
        <v>37956</v>
      </c>
      <c r="H38" s="29">
        <v>45566</v>
      </c>
      <c r="I38" s="29"/>
      <c r="J38" s="29" t="str">
        <f t="shared" si="3"/>
        <v>ACTIVO</v>
      </c>
      <c r="K38" s="29">
        <f>I38+45</f>
        <v>45</v>
      </c>
      <c r="L38" s="29">
        <f>Tabla2[[#This Row],[ALTA]]+300</f>
        <v>45866</v>
      </c>
      <c r="M38" s="29">
        <v>45259</v>
      </c>
      <c r="N38" s="29" t="s">
        <v>19</v>
      </c>
      <c r="O38" s="29"/>
      <c r="P38" s="29"/>
      <c r="Q38" s="21" t="s">
        <v>167</v>
      </c>
      <c r="R38" s="38">
        <v>21287</v>
      </c>
      <c r="S38" s="38" t="s">
        <v>559</v>
      </c>
      <c r="T38" s="41">
        <f ca="1">DATEDIF(Tabla2[[#This Row],[F. DE NACIMIENTO]],TODAY(),"Y")</f>
        <v>66</v>
      </c>
      <c r="U38" s="41">
        <v>658926735</v>
      </c>
      <c r="V38" s="26" t="s">
        <v>236</v>
      </c>
      <c r="W38" s="26" t="s">
        <v>237</v>
      </c>
      <c r="X38" s="47"/>
      <c r="Y38" s="26"/>
      <c r="Z38"/>
      <c r="AA38"/>
    </row>
    <row r="39" spans="1:27" s="11" customFormat="1" ht="16.5" customHeight="1" x14ac:dyDescent="0.25">
      <c r="A39" s="21">
        <v>101</v>
      </c>
      <c r="B39" s="29" t="s">
        <v>274</v>
      </c>
      <c r="C39" s="21">
        <v>11471</v>
      </c>
      <c r="D39" s="28" t="s">
        <v>273</v>
      </c>
      <c r="E39" s="21" t="s">
        <v>196</v>
      </c>
      <c r="F39" s="40">
        <v>300</v>
      </c>
      <c r="G39" s="29">
        <v>45054</v>
      </c>
      <c r="H39" s="29">
        <v>45355</v>
      </c>
      <c r="I39" s="29">
        <v>45476</v>
      </c>
      <c r="J39" s="29" t="str">
        <f t="shared" si="3"/>
        <v/>
      </c>
      <c r="K39" s="29">
        <f>I39+45</f>
        <v>45521</v>
      </c>
      <c r="L39" s="29"/>
      <c r="M39" s="29">
        <v>45259</v>
      </c>
      <c r="N39" s="29" t="s">
        <v>19</v>
      </c>
      <c r="O39" s="29"/>
      <c r="P39" s="29"/>
      <c r="Q39" s="21" t="s">
        <v>167</v>
      </c>
      <c r="R39" s="38">
        <v>31117</v>
      </c>
      <c r="S39" s="38" t="s">
        <v>559</v>
      </c>
      <c r="T39" s="41">
        <f ca="1">DATEDIF(Tabla2[[#This Row],[F. DE NACIMIENTO]],TODAY(),"Y")</f>
        <v>39</v>
      </c>
      <c r="U39" s="41">
        <v>698229394</v>
      </c>
      <c r="V39" s="26" t="s">
        <v>275</v>
      </c>
      <c r="W39" s="26" t="s">
        <v>276</v>
      </c>
      <c r="X39" s="47"/>
      <c r="Y39" s="26"/>
      <c r="Z39"/>
    </row>
    <row r="40" spans="1:27" ht="16.5" customHeight="1" x14ac:dyDescent="0.25">
      <c r="A40" s="21">
        <v>102</v>
      </c>
      <c r="B40" s="29" t="s">
        <v>278</v>
      </c>
      <c r="C40" s="21">
        <v>11472</v>
      </c>
      <c r="D40" s="28" t="s">
        <v>277</v>
      </c>
      <c r="E40" s="21" t="s">
        <v>196</v>
      </c>
      <c r="F40" s="40">
        <v>300</v>
      </c>
      <c r="G40" s="29">
        <v>44844</v>
      </c>
      <c r="H40" s="29">
        <v>45551</v>
      </c>
      <c r="I40" s="29"/>
      <c r="J40" s="29" t="str">
        <f t="shared" si="3"/>
        <v>ACTIVO</v>
      </c>
      <c r="K40" s="29"/>
      <c r="L40" s="29"/>
      <c r="M40" s="29" t="s">
        <v>15</v>
      </c>
      <c r="N40" s="29" t="s">
        <v>19</v>
      </c>
      <c r="O40" s="29"/>
      <c r="P40" s="29"/>
      <c r="Q40" s="21" t="s">
        <v>167</v>
      </c>
      <c r="R40" s="38">
        <v>29587</v>
      </c>
      <c r="S40" s="38" t="s">
        <v>559</v>
      </c>
      <c r="T40" s="41">
        <f ca="1">DATEDIF(Tabla2[[#This Row],[F. DE NACIMIENTO]],TODAY(),"Y")</f>
        <v>43</v>
      </c>
      <c r="U40" s="41"/>
      <c r="V40" s="26"/>
      <c r="W40" s="26"/>
      <c r="X40" s="47"/>
      <c r="Y40" s="26"/>
      <c r="Z40"/>
      <c r="AA40"/>
    </row>
    <row r="41" spans="1:27" ht="16.5" customHeight="1" x14ac:dyDescent="0.25">
      <c r="A41" s="21">
        <v>81</v>
      </c>
      <c r="B41" s="29" t="s">
        <v>211</v>
      </c>
      <c r="C41" s="21">
        <v>11460</v>
      </c>
      <c r="D41" s="28" t="s">
        <v>210</v>
      </c>
      <c r="E41" s="21" t="s">
        <v>196</v>
      </c>
      <c r="F41" s="40">
        <v>300</v>
      </c>
      <c r="G41" s="29">
        <v>36404</v>
      </c>
      <c r="H41" s="29">
        <v>45566</v>
      </c>
      <c r="I41" s="29"/>
      <c r="J41" s="29" t="str">
        <f t="shared" si="3"/>
        <v>ACTIVO</v>
      </c>
      <c r="K41" s="29"/>
      <c r="L41" s="29">
        <f>Tabla2[[#This Row],[ALTA]]+300</f>
        <v>45866</v>
      </c>
      <c r="M41" s="29">
        <v>45259</v>
      </c>
      <c r="N41" s="29" t="s">
        <v>15</v>
      </c>
      <c r="O41" s="29"/>
      <c r="P41" s="29"/>
      <c r="Q41" s="21" t="s">
        <v>167</v>
      </c>
      <c r="R41" s="38">
        <v>28589</v>
      </c>
      <c r="S41" s="38" t="s">
        <v>560</v>
      </c>
      <c r="T41" s="41">
        <f ca="1">DATEDIF(Tabla2[[#This Row],[F. DE NACIMIENTO]],TODAY(),"Y")</f>
        <v>46</v>
      </c>
      <c r="U41" s="41"/>
      <c r="V41" s="26"/>
      <c r="W41" s="26"/>
      <c r="X41" s="47"/>
      <c r="Y41" s="26"/>
      <c r="Z41"/>
      <c r="AA41"/>
    </row>
    <row r="42" spans="1:27" s="1" customFormat="1" ht="16.5" customHeight="1" x14ac:dyDescent="0.25">
      <c r="A42" s="21">
        <v>90</v>
      </c>
      <c r="B42" s="29" t="s">
        <v>245</v>
      </c>
      <c r="C42" s="21">
        <v>11419</v>
      </c>
      <c r="D42" s="28" t="s">
        <v>244</v>
      </c>
      <c r="E42" s="21" t="s">
        <v>196</v>
      </c>
      <c r="F42" s="40">
        <v>300</v>
      </c>
      <c r="G42" s="29">
        <v>44105</v>
      </c>
      <c r="H42" s="29">
        <v>45506</v>
      </c>
      <c r="I42" s="29"/>
      <c r="J42" s="29" t="str">
        <f t="shared" si="3"/>
        <v>ACTIVO</v>
      </c>
      <c r="K42" s="29"/>
      <c r="L42" s="29">
        <f>SUM(H42+300)</f>
        <v>45806</v>
      </c>
      <c r="M42" s="29">
        <v>45259</v>
      </c>
      <c r="N42" s="29" t="s">
        <v>15</v>
      </c>
      <c r="O42" s="29" t="s">
        <v>488</v>
      </c>
      <c r="P42" s="29"/>
      <c r="Q42" s="21" t="s">
        <v>167</v>
      </c>
      <c r="R42" s="38">
        <v>24488</v>
      </c>
      <c r="S42" s="38" t="s">
        <v>559</v>
      </c>
      <c r="T42" s="41">
        <f ca="1">DATEDIF(Tabla2[[#This Row],[F. DE NACIMIENTO]],TODAY(),"Y")</f>
        <v>57</v>
      </c>
      <c r="U42" s="41">
        <v>651751807</v>
      </c>
      <c r="V42" s="26"/>
      <c r="W42" s="26" t="s">
        <v>489</v>
      </c>
      <c r="X42" s="47" t="s">
        <v>430</v>
      </c>
      <c r="Y42" s="37" t="s">
        <v>433</v>
      </c>
      <c r="Z42"/>
    </row>
    <row r="43" spans="1:27" s="1" customFormat="1" ht="16.5" customHeight="1" x14ac:dyDescent="0.25">
      <c r="A43" s="21">
        <v>98</v>
      </c>
      <c r="B43" s="29" t="s">
        <v>267</v>
      </c>
      <c r="C43" s="21">
        <v>11416</v>
      </c>
      <c r="D43" s="28" t="s">
        <v>266</v>
      </c>
      <c r="E43" s="21" t="s">
        <v>196</v>
      </c>
      <c r="F43" s="40">
        <v>300</v>
      </c>
      <c r="G43" s="29">
        <v>44774</v>
      </c>
      <c r="H43" s="29">
        <v>45505</v>
      </c>
      <c r="I43" s="29"/>
      <c r="J43" s="29" t="str">
        <f t="shared" si="3"/>
        <v>ACTIVO</v>
      </c>
      <c r="K43" s="29"/>
      <c r="L43" s="29">
        <f>SUM(H43+300)</f>
        <v>45805</v>
      </c>
      <c r="M43" s="29">
        <v>45259</v>
      </c>
      <c r="N43" s="29" t="s">
        <v>15</v>
      </c>
      <c r="O43" s="29" t="s">
        <v>497</v>
      </c>
      <c r="P43" s="29"/>
      <c r="Q43" s="21" t="s">
        <v>167</v>
      </c>
      <c r="R43" s="38">
        <v>27897</v>
      </c>
      <c r="S43" s="38" t="s">
        <v>559</v>
      </c>
      <c r="T43" s="41">
        <f ca="1">DATEDIF(Tabla2[[#This Row],[F. DE NACIMIENTO]],TODAY(),"Y")</f>
        <v>48</v>
      </c>
      <c r="U43" s="41"/>
      <c r="V43" s="26"/>
      <c r="W43" s="26" t="s">
        <v>498</v>
      </c>
      <c r="X43" s="47" t="s">
        <v>427</v>
      </c>
      <c r="Y43" s="37" t="s">
        <v>499</v>
      </c>
      <c r="Z43"/>
    </row>
    <row r="44" spans="1:27" ht="16.5" customHeight="1" x14ac:dyDescent="0.25">
      <c r="A44" s="21">
        <v>84</v>
      </c>
      <c r="B44" s="29" t="s">
        <v>219</v>
      </c>
      <c r="C44" s="21">
        <v>11452</v>
      </c>
      <c r="D44" s="28" t="s">
        <v>218</v>
      </c>
      <c r="E44" s="21" t="s">
        <v>196</v>
      </c>
      <c r="F44" s="40">
        <v>300</v>
      </c>
      <c r="G44" s="29">
        <v>37672</v>
      </c>
      <c r="H44" s="29">
        <v>45566</v>
      </c>
      <c r="I44" s="29"/>
      <c r="J44" s="29" t="str">
        <f t="shared" si="3"/>
        <v>ACTIVO</v>
      </c>
      <c r="K44" s="29"/>
      <c r="L44" s="29">
        <f>Tabla2[[#This Row],[ALTA]]+300</f>
        <v>45866</v>
      </c>
      <c r="M44" s="29">
        <v>45259</v>
      </c>
      <c r="N44" s="29" t="s">
        <v>15</v>
      </c>
      <c r="O44" s="29"/>
      <c r="P44" s="29"/>
      <c r="Q44" s="21" t="s">
        <v>167</v>
      </c>
      <c r="R44" s="38">
        <v>24038</v>
      </c>
      <c r="S44" s="38" t="s">
        <v>560</v>
      </c>
      <c r="T44" s="41">
        <f ca="1">DATEDIF(Tabla2[[#This Row],[F. DE NACIMIENTO]],TODAY(),"Y")</f>
        <v>58</v>
      </c>
      <c r="U44" s="41">
        <v>620788461</v>
      </c>
      <c r="V44" s="22"/>
      <c r="W44" s="26" t="s">
        <v>220</v>
      </c>
      <c r="X44" s="47"/>
      <c r="Y44" s="26"/>
      <c r="Z44"/>
      <c r="AA44"/>
    </row>
    <row r="45" spans="1:27" ht="16.5" customHeight="1" x14ac:dyDescent="0.25">
      <c r="A45" s="21">
        <v>100</v>
      </c>
      <c r="B45" s="29" t="s">
        <v>272</v>
      </c>
      <c r="C45" s="21">
        <v>11470</v>
      </c>
      <c r="D45" s="28" t="s">
        <v>271</v>
      </c>
      <c r="E45" s="21" t="s">
        <v>196</v>
      </c>
      <c r="F45" s="40">
        <v>300</v>
      </c>
      <c r="G45" s="29">
        <v>44796</v>
      </c>
      <c r="H45" s="29">
        <v>45558</v>
      </c>
      <c r="I45" s="29"/>
      <c r="J45" s="29" t="str">
        <f t="shared" si="3"/>
        <v>ACTIVO</v>
      </c>
      <c r="K45" s="29"/>
      <c r="L45" s="29">
        <f>SUM(H45+300)</f>
        <v>45858</v>
      </c>
      <c r="M45" s="29">
        <v>45259</v>
      </c>
      <c r="N45" s="29" t="s">
        <v>15</v>
      </c>
      <c r="O45" s="29"/>
      <c r="P45" s="29"/>
      <c r="Q45" s="21" t="s">
        <v>167</v>
      </c>
      <c r="R45" s="38">
        <v>29418</v>
      </c>
      <c r="S45" s="38" t="s">
        <v>559</v>
      </c>
      <c r="T45" s="41">
        <f ca="1">DATEDIF(Tabla2[[#This Row],[F. DE NACIMIENTO]],TODAY(),"Y")</f>
        <v>44</v>
      </c>
      <c r="U45" s="41">
        <v>622846149</v>
      </c>
      <c r="V45" s="26"/>
      <c r="W45" s="26" t="s">
        <v>556</v>
      </c>
      <c r="X45" s="47"/>
      <c r="Y45" s="26"/>
      <c r="Z45"/>
      <c r="AA45"/>
    </row>
    <row r="46" spans="1:27" ht="16.5" customHeight="1" x14ac:dyDescent="0.25">
      <c r="A46" s="21">
        <v>111</v>
      </c>
      <c r="B46" s="29" t="s">
        <v>289</v>
      </c>
      <c r="C46" s="21">
        <v>11491</v>
      </c>
      <c r="D46" s="28" t="s">
        <v>288</v>
      </c>
      <c r="E46" s="21" t="s">
        <v>196</v>
      </c>
      <c r="F46" s="40">
        <v>300</v>
      </c>
      <c r="G46" s="29">
        <v>45384</v>
      </c>
      <c r="H46" s="29">
        <v>45384</v>
      </c>
      <c r="I46" s="29">
        <v>45476</v>
      </c>
      <c r="J46" s="29" t="str">
        <f t="shared" si="3"/>
        <v/>
      </c>
      <c r="K46" s="29">
        <f>I46+45</f>
        <v>45521</v>
      </c>
      <c r="L46" s="29"/>
      <c r="M46" s="29" t="s">
        <v>19</v>
      </c>
      <c r="N46" s="29"/>
      <c r="O46" s="29"/>
      <c r="P46" s="29"/>
      <c r="Q46" s="21" t="s">
        <v>167</v>
      </c>
      <c r="R46" s="38">
        <v>23351</v>
      </c>
      <c r="S46" s="38" t="s">
        <v>559</v>
      </c>
      <c r="T46" s="41">
        <f ca="1">DATEDIF(Tabla2[[#This Row],[F. DE NACIMIENTO]],TODAY(),"Y")</f>
        <v>60</v>
      </c>
      <c r="U46" s="41"/>
      <c r="V46" s="26"/>
      <c r="W46" s="26"/>
      <c r="X46" s="47"/>
      <c r="Y46" s="26"/>
      <c r="Z46" s="21"/>
      <c r="AA46"/>
    </row>
    <row r="47" spans="1:27" ht="16.5" customHeight="1" x14ac:dyDescent="0.25">
      <c r="A47" s="21">
        <v>93</v>
      </c>
      <c r="B47" s="29" t="s">
        <v>254</v>
      </c>
      <c r="C47" s="21">
        <v>11412</v>
      </c>
      <c r="D47" s="28" t="s">
        <v>253</v>
      </c>
      <c r="E47" s="21" t="s">
        <v>196</v>
      </c>
      <c r="F47" s="40">
        <v>300</v>
      </c>
      <c r="G47" s="29">
        <v>44013</v>
      </c>
      <c r="H47" s="29">
        <v>45146</v>
      </c>
      <c r="I47" s="29">
        <v>45436</v>
      </c>
      <c r="J47" s="29" t="str">
        <f t="shared" si="3"/>
        <v/>
      </c>
      <c r="K47" s="29">
        <f>I47+45</f>
        <v>45481</v>
      </c>
      <c r="L47" s="29"/>
      <c r="M47" s="29">
        <v>45259</v>
      </c>
      <c r="N47" s="29" t="s">
        <v>15</v>
      </c>
      <c r="O47" s="29"/>
      <c r="P47" s="29"/>
      <c r="Q47" s="21" t="s">
        <v>167</v>
      </c>
      <c r="R47" s="38">
        <v>28387</v>
      </c>
      <c r="S47" s="38" t="s">
        <v>559</v>
      </c>
      <c r="T47" s="41">
        <f ca="1">DATEDIF(Tabla2[[#This Row],[F. DE NACIMIENTO]],TODAY(),"Y")</f>
        <v>47</v>
      </c>
      <c r="U47" s="41">
        <v>631007873</v>
      </c>
      <c r="V47" s="26" t="s">
        <v>255</v>
      </c>
      <c r="W47" s="26" t="s">
        <v>256</v>
      </c>
      <c r="X47" s="47"/>
      <c r="Y47" s="26"/>
      <c r="Z47"/>
      <c r="AA47"/>
    </row>
    <row r="48" spans="1:27" ht="16.5" customHeight="1" x14ac:dyDescent="0.25">
      <c r="A48" s="21">
        <v>94</v>
      </c>
      <c r="B48" s="29" t="s">
        <v>346</v>
      </c>
      <c r="C48" s="21">
        <v>11418</v>
      </c>
      <c r="D48" s="28" t="s">
        <v>345</v>
      </c>
      <c r="E48" s="21" t="s">
        <v>196</v>
      </c>
      <c r="F48" s="40">
        <v>300</v>
      </c>
      <c r="G48" s="29">
        <v>44774</v>
      </c>
      <c r="H48" s="29">
        <v>45530</v>
      </c>
      <c r="I48" s="29"/>
      <c r="J48" s="29" t="str">
        <f t="shared" si="3"/>
        <v>ACTIVO</v>
      </c>
      <c r="K48" s="29"/>
      <c r="L48" s="29">
        <f>SUM(H48+300)</f>
        <v>45830</v>
      </c>
      <c r="M48" s="29">
        <v>45259</v>
      </c>
      <c r="N48" s="29" t="s">
        <v>15</v>
      </c>
      <c r="O48" s="29" t="s">
        <v>542</v>
      </c>
      <c r="P48" s="29"/>
      <c r="Q48" s="21" t="s">
        <v>167</v>
      </c>
      <c r="R48" s="38">
        <v>27809</v>
      </c>
      <c r="S48" s="38" t="s">
        <v>559</v>
      </c>
      <c r="T48" s="41">
        <f ca="1">DATEDIF(Tabla2[[#This Row],[F. DE NACIMIENTO]],TODAY(),"Y")</f>
        <v>48</v>
      </c>
      <c r="U48" s="41">
        <v>678222333</v>
      </c>
      <c r="V48" s="26"/>
      <c r="W48" s="26" t="s">
        <v>543</v>
      </c>
      <c r="X48" s="47" t="s">
        <v>427</v>
      </c>
      <c r="Y48" s="37" t="s">
        <v>433</v>
      </c>
      <c r="Z48"/>
      <c r="AA48"/>
    </row>
    <row r="49" spans="1:26" s="1" customFormat="1" ht="16.5" customHeight="1" x14ac:dyDescent="0.25">
      <c r="A49" s="21">
        <v>36</v>
      </c>
      <c r="B49" s="29" t="s">
        <v>342</v>
      </c>
      <c r="C49" s="21">
        <v>11323</v>
      </c>
      <c r="D49" s="25" t="s">
        <v>333</v>
      </c>
      <c r="E49" s="21" t="s">
        <v>358</v>
      </c>
      <c r="F49" s="40">
        <v>300</v>
      </c>
      <c r="G49" s="29">
        <v>44805</v>
      </c>
      <c r="H49" s="29">
        <v>44805</v>
      </c>
      <c r="I49" s="29">
        <v>45058</v>
      </c>
      <c r="J49" s="29" t="str">
        <f t="shared" si="0"/>
        <v/>
      </c>
      <c r="K49" s="29">
        <f>I49+45</f>
        <v>45103</v>
      </c>
      <c r="L49" s="29">
        <f t="shared" si="1"/>
        <v>45105</v>
      </c>
      <c r="M49" s="29"/>
      <c r="N49" s="29"/>
      <c r="O49" s="42"/>
      <c r="P49" s="29"/>
      <c r="Q49" s="21" t="s">
        <v>167</v>
      </c>
      <c r="R49" s="29">
        <v>28158</v>
      </c>
      <c r="S49" s="29" t="s">
        <v>559</v>
      </c>
      <c r="T49" s="41">
        <f ca="1">DATEDIF(Tabla2[[#This Row],[F. DE NACIMIENTO]],TODAY(),"Y")</f>
        <v>47</v>
      </c>
      <c r="U49" s="39"/>
      <c r="V49" s="21"/>
      <c r="W49" s="21"/>
      <c r="X49" s="47"/>
      <c r="Y49" s="21"/>
      <c r="Z49" s="21"/>
    </row>
    <row r="50" spans="1:26" s="1" customFormat="1" ht="16.5" customHeight="1" x14ac:dyDescent="0.25">
      <c r="A50" s="21">
        <v>37</v>
      </c>
      <c r="B50" s="29" t="s">
        <v>343</v>
      </c>
      <c r="C50" s="21">
        <v>11350</v>
      </c>
      <c r="D50" s="28" t="s">
        <v>334</v>
      </c>
      <c r="E50" s="21" t="s">
        <v>358</v>
      </c>
      <c r="F50" s="40">
        <v>300</v>
      </c>
      <c r="G50" s="29">
        <v>44873</v>
      </c>
      <c r="H50" s="29">
        <v>44873</v>
      </c>
      <c r="I50" s="29">
        <v>45107</v>
      </c>
      <c r="J50" s="29" t="str">
        <f t="shared" si="0"/>
        <v/>
      </c>
      <c r="K50" s="29">
        <f>I50+45</f>
        <v>45152</v>
      </c>
      <c r="L50" s="29">
        <f t="shared" si="1"/>
        <v>45173</v>
      </c>
      <c r="M50" s="29"/>
      <c r="N50" s="29"/>
      <c r="O50" s="42"/>
      <c r="P50" s="29"/>
      <c r="Q50" s="21" t="s">
        <v>167</v>
      </c>
      <c r="R50" s="29">
        <v>29879</v>
      </c>
      <c r="S50" s="29" t="s">
        <v>559</v>
      </c>
      <c r="T50" s="41">
        <f ca="1">DATEDIF(Tabla2[[#This Row],[F. DE NACIMIENTO]],TODAY(),"Y")</f>
        <v>42</v>
      </c>
      <c r="U50" s="39"/>
      <c r="V50" s="21"/>
      <c r="W50" s="21"/>
      <c r="X50" s="47"/>
      <c r="Y50" s="21"/>
      <c r="Z50" s="26"/>
    </row>
    <row r="51" spans="1:26" s="1" customFormat="1" ht="16.5" customHeight="1" x14ac:dyDescent="0.25">
      <c r="A51" s="21">
        <v>15</v>
      </c>
      <c r="B51" s="29" t="s">
        <v>30</v>
      </c>
      <c r="C51" s="21">
        <v>11494</v>
      </c>
      <c r="D51" s="28" t="s">
        <v>29</v>
      </c>
      <c r="E51" s="21" t="s">
        <v>358</v>
      </c>
      <c r="F51" s="40">
        <v>300</v>
      </c>
      <c r="G51" s="29">
        <v>45104</v>
      </c>
      <c r="H51" s="29">
        <v>45397</v>
      </c>
      <c r="I51" s="29"/>
      <c r="J51" s="29" t="str">
        <f t="shared" si="0"/>
        <v>ACTIVO</v>
      </c>
      <c r="K51" s="29"/>
      <c r="L51" s="29">
        <f t="shared" si="1"/>
        <v>45697</v>
      </c>
      <c r="M51" s="29">
        <v>45224</v>
      </c>
      <c r="N51" s="29" t="s">
        <v>15</v>
      </c>
      <c r="O51" s="42" t="s">
        <v>442</v>
      </c>
      <c r="P51" s="29"/>
      <c r="Q51" s="21" t="s">
        <v>167</v>
      </c>
      <c r="R51" s="29">
        <v>28704</v>
      </c>
      <c r="S51" s="29" t="s">
        <v>560</v>
      </c>
      <c r="T51" s="41">
        <f ca="1">DATEDIF(Tabla2[[#This Row],[F. DE NACIMIENTO]],TODAY(),"Y")</f>
        <v>46</v>
      </c>
      <c r="U51" s="39">
        <v>666674006</v>
      </c>
      <c r="V51" s="21" t="s">
        <v>31</v>
      </c>
      <c r="W51" s="21" t="s">
        <v>32</v>
      </c>
      <c r="X51" s="47" t="s">
        <v>427</v>
      </c>
      <c r="Y51" s="40" t="s">
        <v>433</v>
      </c>
      <c r="Z51" s="26"/>
    </row>
    <row r="52" spans="1:26" s="1" customFormat="1" ht="16.5" customHeight="1" x14ac:dyDescent="0.25">
      <c r="A52" s="21">
        <v>25</v>
      </c>
      <c r="B52" s="29" t="s">
        <v>144</v>
      </c>
      <c r="C52" s="21">
        <v>11449</v>
      </c>
      <c r="D52" s="25" t="s">
        <v>143</v>
      </c>
      <c r="E52" s="21" t="s">
        <v>358</v>
      </c>
      <c r="F52" s="40">
        <v>300</v>
      </c>
      <c r="G52" s="29">
        <v>45170</v>
      </c>
      <c r="H52" s="29">
        <v>45525</v>
      </c>
      <c r="I52" s="29"/>
      <c r="J52" s="29" t="str">
        <f t="shared" si="0"/>
        <v>ACTIVO</v>
      </c>
      <c r="K52" s="29"/>
      <c r="L52" s="29">
        <f t="shared" si="1"/>
        <v>45825</v>
      </c>
      <c r="M52" s="29">
        <v>45224</v>
      </c>
      <c r="N52" s="29" t="s">
        <v>15</v>
      </c>
      <c r="O52" s="42" t="s">
        <v>448</v>
      </c>
      <c r="P52" s="29"/>
      <c r="Q52" s="21" t="s">
        <v>167</v>
      </c>
      <c r="R52" s="29">
        <v>30876</v>
      </c>
      <c r="S52" s="29" t="s">
        <v>560</v>
      </c>
      <c r="T52" s="41">
        <f ca="1">DATEDIF(Tabla2[[#This Row],[F. DE NACIMIENTO]],TODAY(),"Y")</f>
        <v>40</v>
      </c>
      <c r="U52" s="39">
        <v>631715588</v>
      </c>
      <c r="V52" s="21"/>
      <c r="W52" s="21" t="s">
        <v>449</v>
      </c>
      <c r="X52" s="47" t="s">
        <v>450</v>
      </c>
      <c r="Y52" s="40" t="s">
        <v>424</v>
      </c>
      <c r="Z52" s="21"/>
    </row>
    <row r="53" spans="1:26" s="1" customFormat="1" ht="16.5" customHeight="1" x14ac:dyDescent="0.25">
      <c r="A53" s="21">
        <v>115</v>
      </c>
      <c r="B53" s="43" t="s">
        <v>545</v>
      </c>
      <c r="C53" s="6">
        <v>11536</v>
      </c>
      <c r="D53" s="28" t="s">
        <v>544</v>
      </c>
      <c r="E53" s="21" t="s">
        <v>358</v>
      </c>
      <c r="F53" s="52">
        <v>300</v>
      </c>
      <c r="G53" s="29">
        <v>45551</v>
      </c>
      <c r="H53" s="29">
        <v>45551</v>
      </c>
      <c r="I53" s="28"/>
      <c r="J53" s="43" t="str">
        <f t="shared" si="0"/>
        <v>ACTIVO</v>
      </c>
      <c r="K53" s="28"/>
      <c r="L53" s="28"/>
      <c r="M53" s="43"/>
      <c r="N53" s="28"/>
      <c r="O53" s="44"/>
      <c r="P53" s="46">
        <v>48907</v>
      </c>
      <c r="Q53" s="43" t="s">
        <v>546</v>
      </c>
      <c r="R53" s="38">
        <v>33659</v>
      </c>
      <c r="S53" s="38" t="s">
        <v>559</v>
      </c>
      <c r="T53" s="41">
        <f ca="1">DATEDIF(Tabla2[[#This Row],[F. DE NACIMIENTO]],TODAY(),"Y")</f>
        <v>32</v>
      </c>
      <c r="U53" s="41"/>
      <c r="V53" s="22"/>
      <c r="W53" s="26" t="s">
        <v>547</v>
      </c>
      <c r="X53" s="47" t="s">
        <v>548</v>
      </c>
      <c r="Y53" s="37"/>
      <c r="Z53" s="29">
        <v>45612</v>
      </c>
    </row>
    <row r="54" spans="1:26" s="1" customFormat="1" ht="16.5" customHeight="1" x14ac:dyDescent="0.25">
      <c r="A54" s="21">
        <v>41</v>
      </c>
      <c r="B54" s="29" t="s">
        <v>297</v>
      </c>
      <c r="C54" s="21">
        <v>11290</v>
      </c>
      <c r="D54" s="28" t="s">
        <v>296</v>
      </c>
      <c r="E54" s="21" t="s">
        <v>358</v>
      </c>
      <c r="F54" s="40">
        <v>100</v>
      </c>
      <c r="G54" s="29">
        <v>44105</v>
      </c>
      <c r="H54" s="29">
        <v>44743</v>
      </c>
      <c r="I54" s="29"/>
      <c r="J54" s="29" t="str">
        <f t="shared" si="0"/>
        <v>ACTIVO</v>
      </c>
      <c r="K54" s="29"/>
      <c r="L54" s="29">
        <f t="shared" ref="L54:L66" si="4">SUM(H54+300)</f>
        <v>45043</v>
      </c>
      <c r="M54" s="29" t="s">
        <v>19</v>
      </c>
      <c r="N54" s="29"/>
      <c r="O54" s="42"/>
      <c r="P54" s="29"/>
      <c r="Q54" s="21" t="s">
        <v>554</v>
      </c>
      <c r="R54" s="38">
        <v>30900</v>
      </c>
      <c r="S54" s="38" t="s">
        <v>559</v>
      </c>
      <c r="T54" s="41">
        <f ca="1">DATEDIF(Tabla2[[#This Row],[F. DE NACIMIENTO]],TODAY(),"Y")</f>
        <v>40</v>
      </c>
      <c r="U54" s="41"/>
      <c r="V54" s="26"/>
      <c r="W54" s="26"/>
      <c r="X54" s="47"/>
      <c r="Y54" s="37"/>
      <c r="Z54" s="29"/>
    </row>
    <row r="55" spans="1:26" s="1" customFormat="1" ht="16.5" customHeight="1" x14ac:dyDescent="0.25">
      <c r="A55" s="21">
        <v>30</v>
      </c>
      <c r="B55" s="30" t="s">
        <v>381</v>
      </c>
      <c r="C55" s="21">
        <v>11401</v>
      </c>
      <c r="D55" s="25" t="s">
        <v>25</v>
      </c>
      <c r="E55" s="21" t="s">
        <v>358</v>
      </c>
      <c r="F55" s="21">
        <v>300</v>
      </c>
      <c r="G55" s="29">
        <v>45579</v>
      </c>
      <c r="H55" s="29"/>
      <c r="I55" s="29"/>
      <c r="J55" s="29" t="str">
        <f t="shared" si="0"/>
        <v>ACTIVO</v>
      </c>
      <c r="K55" s="29"/>
      <c r="L55" s="29">
        <f t="shared" si="4"/>
        <v>300</v>
      </c>
      <c r="M55" s="29">
        <v>45224</v>
      </c>
      <c r="N55" s="29" t="s">
        <v>19</v>
      </c>
      <c r="O55" s="29" t="s">
        <v>26</v>
      </c>
      <c r="P55" s="21" t="s">
        <v>17</v>
      </c>
      <c r="Q55" s="21">
        <v>30</v>
      </c>
      <c r="R55" s="21">
        <v>11401</v>
      </c>
      <c r="S55" s="25" t="s">
        <v>25</v>
      </c>
      <c r="T55" s="21" t="s">
        <v>358</v>
      </c>
      <c r="U55" s="21">
        <v>300</v>
      </c>
      <c r="V55" s="29">
        <v>45104</v>
      </c>
      <c r="W55" s="29">
        <v>45461</v>
      </c>
      <c r="X55" s="29">
        <v>45545</v>
      </c>
      <c r="Y55" s="29" t="str">
        <f>IF(X55&lt;&gt;0,"","ACTIVO")</f>
        <v/>
      </c>
      <c r="Z55" s="29"/>
    </row>
    <row r="56" spans="1:26" s="1" customFormat="1" ht="16.5" customHeight="1" x14ac:dyDescent="0.25">
      <c r="A56" s="21">
        <v>16</v>
      </c>
      <c r="B56" s="29" t="s">
        <v>34</v>
      </c>
      <c r="C56" s="21">
        <v>11499</v>
      </c>
      <c r="D56" s="28" t="s">
        <v>33</v>
      </c>
      <c r="E56" s="21" t="s">
        <v>358</v>
      </c>
      <c r="F56" s="40">
        <v>300</v>
      </c>
      <c r="G56" s="29">
        <v>45091</v>
      </c>
      <c r="H56" s="29">
        <v>45397</v>
      </c>
      <c r="I56" s="29"/>
      <c r="J56" s="29" t="str">
        <f t="shared" si="0"/>
        <v>ACTIVO</v>
      </c>
      <c r="K56" s="29"/>
      <c r="L56" s="29">
        <f t="shared" si="4"/>
        <v>45697</v>
      </c>
      <c r="M56" s="29">
        <v>45224</v>
      </c>
      <c r="N56" s="29" t="s">
        <v>15</v>
      </c>
      <c r="O56" s="42" t="s">
        <v>458</v>
      </c>
      <c r="P56" s="29"/>
      <c r="Q56" s="21" t="s">
        <v>167</v>
      </c>
      <c r="R56" s="29">
        <v>31966</v>
      </c>
      <c r="S56" s="29" t="s">
        <v>560</v>
      </c>
      <c r="T56" s="41">
        <f ca="1">DATEDIF(Tabla2[[#This Row],[F. DE NACIMIENTO]],TODAY(),"Y")</f>
        <v>37</v>
      </c>
      <c r="U56" s="39">
        <v>631810246</v>
      </c>
      <c r="V56" s="21" t="s">
        <v>35</v>
      </c>
      <c r="W56" s="21" t="s">
        <v>36</v>
      </c>
      <c r="X56" s="47" t="s">
        <v>450</v>
      </c>
      <c r="Y56" s="40" t="s">
        <v>424</v>
      </c>
      <c r="Z56" s="26"/>
    </row>
    <row r="57" spans="1:26" s="1" customFormat="1" ht="16.5" customHeight="1" x14ac:dyDescent="0.25">
      <c r="A57" s="21">
        <v>28</v>
      </c>
      <c r="B57" s="29" t="s">
        <v>22</v>
      </c>
      <c r="C57" s="21">
        <v>11426</v>
      </c>
      <c r="D57" s="28" t="s">
        <v>21</v>
      </c>
      <c r="E57" s="21" t="s">
        <v>358</v>
      </c>
      <c r="F57" s="40">
        <v>300</v>
      </c>
      <c r="G57" s="29">
        <v>45159</v>
      </c>
      <c r="H57" s="29">
        <v>45159</v>
      </c>
      <c r="I57" s="29">
        <v>45253</v>
      </c>
      <c r="J57" s="29" t="str">
        <f t="shared" si="0"/>
        <v/>
      </c>
      <c r="K57" s="29">
        <f>I57+45</f>
        <v>45298</v>
      </c>
      <c r="L57" s="29">
        <f t="shared" si="4"/>
        <v>45459</v>
      </c>
      <c r="M57" s="29">
        <v>45224</v>
      </c>
      <c r="N57" s="29"/>
      <c r="O57" s="42"/>
      <c r="P57" s="29"/>
      <c r="Q57" s="21" t="s">
        <v>167</v>
      </c>
      <c r="R57" s="29">
        <v>35494</v>
      </c>
      <c r="S57" s="29" t="s">
        <v>560</v>
      </c>
      <c r="T57" s="41">
        <f ca="1">DATEDIF(Tabla2[[#This Row],[F. DE NACIMIENTO]],TODAY(),"Y")</f>
        <v>27</v>
      </c>
      <c r="U57" s="39"/>
      <c r="V57" s="21"/>
      <c r="W57" s="21"/>
      <c r="X57" s="47"/>
      <c r="Y57" s="21"/>
      <c r="Z57" s="21"/>
    </row>
    <row r="58" spans="1:26" s="1" customFormat="1" ht="16.5" customHeight="1" x14ac:dyDescent="0.25">
      <c r="A58" s="21">
        <v>26</v>
      </c>
      <c r="B58" s="29" t="s">
        <v>16</v>
      </c>
      <c r="C58" s="21">
        <v>11427</v>
      </c>
      <c r="D58" s="28" t="s">
        <v>14</v>
      </c>
      <c r="E58" s="21" t="s">
        <v>358</v>
      </c>
      <c r="F58" s="40">
        <v>300</v>
      </c>
      <c r="G58" s="29">
        <v>45159</v>
      </c>
      <c r="H58" s="29">
        <v>45159</v>
      </c>
      <c r="I58" s="29">
        <v>45247</v>
      </c>
      <c r="J58" s="29" t="str">
        <f t="shared" si="0"/>
        <v/>
      </c>
      <c r="K58" s="29">
        <f>I58+45</f>
        <v>45292</v>
      </c>
      <c r="L58" s="29">
        <f t="shared" si="4"/>
        <v>45459</v>
      </c>
      <c r="M58" s="29" t="s">
        <v>15</v>
      </c>
      <c r="N58" s="29"/>
      <c r="O58" s="42"/>
      <c r="P58" s="29"/>
      <c r="Q58" s="21" t="s">
        <v>167</v>
      </c>
      <c r="R58" s="29">
        <v>36212</v>
      </c>
      <c r="S58" s="29" t="s">
        <v>560</v>
      </c>
      <c r="T58" s="41">
        <f ca="1">DATEDIF(Tabla2[[#This Row],[F. DE NACIMIENTO]],TODAY(),"Y")</f>
        <v>25</v>
      </c>
      <c r="U58" s="39"/>
      <c r="V58" s="21"/>
      <c r="W58" s="21"/>
      <c r="X58" s="47"/>
      <c r="Y58" s="21"/>
      <c r="Z58" s="26"/>
    </row>
    <row r="59" spans="1:26" s="1" customFormat="1" ht="16.5" customHeight="1" x14ac:dyDescent="0.25">
      <c r="A59" s="21">
        <v>38</v>
      </c>
      <c r="B59" s="29" t="s">
        <v>555</v>
      </c>
      <c r="C59" s="21">
        <v>11342</v>
      </c>
      <c r="D59" s="28" t="s">
        <v>336</v>
      </c>
      <c r="E59" s="21" t="s">
        <v>358</v>
      </c>
      <c r="F59" s="40">
        <v>300</v>
      </c>
      <c r="G59" s="29">
        <v>44847</v>
      </c>
      <c r="H59" s="29">
        <v>44847</v>
      </c>
      <c r="I59" s="29">
        <v>45058</v>
      </c>
      <c r="J59" s="29" t="str">
        <f t="shared" si="0"/>
        <v/>
      </c>
      <c r="K59" s="29">
        <f>I59+45</f>
        <v>45103</v>
      </c>
      <c r="L59" s="29">
        <f t="shared" si="4"/>
        <v>45147</v>
      </c>
      <c r="M59" s="29"/>
      <c r="N59" s="29"/>
      <c r="O59" s="42"/>
      <c r="P59" s="29"/>
      <c r="Q59" s="21" t="s">
        <v>167</v>
      </c>
      <c r="R59" s="29" t="s">
        <v>561</v>
      </c>
      <c r="S59" s="29" t="s">
        <v>559</v>
      </c>
      <c r="T59" s="41">
        <v>0</v>
      </c>
      <c r="U59" s="39"/>
      <c r="V59" s="21"/>
      <c r="W59" s="21"/>
      <c r="X59" s="47"/>
      <c r="Y59" s="21"/>
      <c r="Z59" s="26"/>
    </row>
    <row r="60" spans="1:26" s="1" customFormat="1" ht="16.5" customHeight="1" x14ac:dyDescent="0.25">
      <c r="A60" s="21">
        <v>42</v>
      </c>
      <c r="B60" s="29" t="s">
        <v>311</v>
      </c>
      <c r="C60" s="21">
        <v>11363</v>
      </c>
      <c r="D60" s="28" t="s">
        <v>310</v>
      </c>
      <c r="E60" s="21" t="s">
        <v>358</v>
      </c>
      <c r="F60" s="40">
        <v>100</v>
      </c>
      <c r="G60" s="29">
        <v>44655</v>
      </c>
      <c r="H60" s="29">
        <v>45006</v>
      </c>
      <c r="I60" s="29"/>
      <c r="J60" s="29" t="str">
        <f t="shared" si="0"/>
        <v>ACTIVO</v>
      </c>
      <c r="K60" s="29"/>
      <c r="L60" s="29">
        <f t="shared" si="4"/>
        <v>45306</v>
      </c>
      <c r="M60" s="29">
        <v>45224</v>
      </c>
      <c r="N60" s="29" t="s">
        <v>15</v>
      </c>
      <c r="O60" s="42" t="s">
        <v>469</v>
      </c>
      <c r="P60" s="29"/>
      <c r="Q60" s="21" t="s">
        <v>85</v>
      </c>
      <c r="R60" s="38">
        <v>30575</v>
      </c>
      <c r="S60" s="38" t="s">
        <v>559</v>
      </c>
      <c r="T60" s="41">
        <f ca="1">DATEDIF(Tabla2[[#This Row],[F. DE NACIMIENTO]],TODAY(),"Y")</f>
        <v>41</v>
      </c>
      <c r="U60" s="41">
        <v>676551213</v>
      </c>
      <c r="V60" s="38" t="s">
        <v>318</v>
      </c>
      <c r="W60" s="38" t="s">
        <v>319</v>
      </c>
      <c r="X60" s="48" t="s">
        <v>470</v>
      </c>
      <c r="Y60" s="37" t="s">
        <v>471</v>
      </c>
      <c r="Z60" s="21"/>
    </row>
    <row r="61" spans="1:26" s="1" customFormat="1" ht="16.5" customHeight="1" x14ac:dyDescent="0.25">
      <c r="A61" s="21">
        <v>43</v>
      </c>
      <c r="B61" s="29" t="s">
        <v>313</v>
      </c>
      <c r="C61" s="21">
        <v>11291</v>
      </c>
      <c r="D61" s="28" t="s">
        <v>312</v>
      </c>
      <c r="E61" s="21" t="s">
        <v>358</v>
      </c>
      <c r="F61" s="40">
        <v>100</v>
      </c>
      <c r="G61" s="29">
        <v>44105</v>
      </c>
      <c r="H61" s="29">
        <v>44760</v>
      </c>
      <c r="I61" s="29"/>
      <c r="J61" s="29" t="str">
        <f t="shared" si="0"/>
        <v>ACTIVO</v>
      </c>
      <c r="K61" s="29"/>
      <c r="L61" s="29">
        <f t="shared" si="4"/>
        <v>45060</v>
      </c>
      <c r="M61" s="29">
        <v>45224</v>
      </c>
      <c r="N61" s="29" t="s">
        <v>15</v>
      </c>
      <c r="O61" s="42" t="s">
        <v>474</v>
      </c>
      <c r="P61" s="29"/>
      <c r="Q61" s="21" t="s">
        <v>167</v>
      </c>
      <c r="R61" s="38">
        <v>26944</v>
      </c>
      <c r="S61" s="38" t="s">
        <v>559</v>
      </c>
      <c r="T61" s="41">
        <f ca="1">DATEDIF(Tabla2[[#This Row],[F. DE NACIMIENTO]],TODAY(),"Y")</f>
        <v>51</v>
      </c>
      <c r="U61" s="39">
        <v>602112583</v>
      </c>
      <c r="V61" s="26"/>
      <c r="W61" s="26" t="s">
        <v>475</v>
      </c>
      <c r="X61" s="47" t="s">
        <v>427</v>
      </c>
      <c r="Y61" s="37" t="s">
        <v>433</v>
      </c>
      <c r="Z61" s="21"/>
    </row>
    <row r="62" spans="1:26" s="1" customFormat="1" ht="16.5" customHeight="1" x14ac:dyDescent="0.25">
      <c r="A62" s="21">
        <v>17</v>
      </c>
      <c r="B62" s="29" t="s">
        <v>38</v>
      </c>
      <c r="C62" s="21">
        <v>11502</v>
      </c>
      <c r="D62" s="28" t="s">
        <v>37</v>
      </c>
      <c r="E62" s="21" t="s">
        <v>358</v>
      </c>
      <c r="F62" s="40">
        <v>300</v>
      </c>
      <c r="G62" s="29">
        <v>45076</v>
      </c>
      <c r="H62" s="29">
        <v>45397</v>
      </c>
      <c r="I62" s="29"/>
      <c r="J62" s="29" t="str">
        <f t="shared" si="0"/>
        <v>ACTIVO</v>
      </c>
      <c r="K62" s="29"/>
      <c r="L62" s="29">
        <f t="shared" si="4"/>
        <v>45697</v>
      </c>
      <c r="M62" s="29">
        <v>45224</v>
      </c>
      <c r="N62" s="29" t="s">
        <v>15</v>
      </c>
      <c r="O62" s="42" t="s">
        <v>479</v>
      </c>
      <c r="P62" s="29"/>
      <c r="Q62" s="21" t="s">
        <v>167</v>
      </c>
      <c r="R62" s="29">
        <v>29368</v>
      </c>
      <c r="S62" s="29" t="s">
        <v>560</v>
      </c>
      <c r="T62" s="41">
        <f ca="1">DATEDIF(Tabla2[[#This Row],[F. DE NACIMIENTO]],TODAY(),"Y")</f>
        <v>44</v>
      </c>
      <c r="U62" s="39">
        <v>664462492</v>
      </c>
      <c r="V62" s="21" t="s">
        <v>39</v>
      </c>
      <c r="W62" s="21" t="s">
        <v>40</v>
      </c>
      <c r="X62" s="47" t="s">
        <v>427</v>
      </c>
      <c r="Y62" s="40" t="s">
        <v>480</v>
      </c>
      <c r="Z62" s="21"/>
    </row>
    <row r="63" spans="1:26" s="1" customFormat="1" ht="16.5" customHeight="1" x14ac:dyDescent="0.25">
      <c r="A63" s="21">
        <v>39</v>
      </c>
      <c r="B63" s="29" t="s">
        <v>344</v>
      </c>
      <c r="C63" s="21">
        <v>11344</v>
      </c>
      <c r="D63" s="28" t="s">
        <v>337</v>
      </c>
      <c r="E63" s="21" t="s">
        <v>358</v>
      </c>
      <c r="F63" s="40">
        <v>300</v>
      </c>
      <c r="G63" s="29">
        <v>44854</v>
      </c>
      <c r="H63" s="29">
        <v>44854</v>
      </c>
      <c r="I63" s="29">
        <v>45058</v>
      </c>
      <c r="J63" s="29" t="str">
        <f t="shared" si="0"/>
        <v/>
      </c>
      <c r="K63" s="29">
        <f>I63+45</f>
        <v>45103</v>
      </c>
      <c r="L63" s="29">
        <f t="shared" si="4"/>
        <v>45154</v>
      </c>
      <c r="M63" s="29"/>
      <c r="N63" s="29"/>
      <c r="O63" s="42"/>
      <c r="P63" s="29"/>
      <c r="Q63" s="21" t="s">
        <v>167</v>
      </c>
      <c r="R63" s="29">
        <v>30717</v>
      </c>
      <c r="S63" s="29" t="s">
        <v>559</v>
      </c>
      <c r="T63" s="41">
        <f ca="1">DATEDIF(Tabla2[[#This Row],[F. DE NACIMIENTO]],TODAY(),"Y")</f>
        <v>40</v>
      </c>
      <c r="U63" s="39"/>
      <c r="V63" s="21"/>
      <c r="W63" s="21"/>
      <c r="X63" s="47"/>
      <c r="Y63" s="21"/>
      <c r="Z63" s="21"/>
    </row>
    <row r="64" spans="1:26" s="1" customFormat="1" ht="16.5" customHeight="1" x14ac:dyDescent="0.25">
      <c r="A64" s="21">
        <v>32</v>
      </c>
      <c r="B64" s="57" t="s">
        <v>69</v>
      </c>
      <c r="C64" s="21">
        <v>11408</v>
      </c>
      <c r="D64" s="28" t="s">
        <v>68</v>
      </c>
      <c r="E64" s="21" t="s">
        <v>358</v>
      </c>
      <c r="F64" s="40">
        <v>300</v>
      </c>
      <c r="G64" s="29">
        <v>45139</v>
      </c>
      <c r="H64" s="29">
        <v>45474</v>
      </c>
      <c r="I64" s="29"/>
      <c r="J64" s="29" t="str">
        <f t="shared" si="0"/>
        <v>ACTIVO</v>
      </c>
      <c r="K64" s="29"/>
      <c r="L64" s="29">
        <f t="shared" si="4"/>
        <v>45774</v>
      </c>
      <c r="M64" s="29">
        <v>45224</v>
      </c>
      <c r="N64" s="29" t="s">
        <v>15</v>
      </c>
      <c r="O64" s="42" t="s">
        <v>485</v>
      </c>
      <c r="P64" s="29"/>
      <c r="Q64" s="21" t="s">
        <v>167</v>
      </c>
      <c r="R64" s="29">
        <v>28032</v>
      </c>
      <c r="S64" s="29" t="s">
        <v>560</v>
      </c>
      <c r="T64" s="41">
        <f ca="1">DATEDIF(Tabla2[[#This Row],[F. DE NACIMIENTO]],TODAY(),"Y")</f>
        <v>48</v>
      </c>
      <c r="U64" s="39">
        <v>664736353</v>
      </c>
      <c r="V64" s="21" t="s">
        <v>70</v>
      </c>
      <c r="W64" s="21" t="s">
        <v>486</v>
      </c>
      <c r="X64" s="47" t="s">
        <v>427</v>
      </c>
      <c r="Y64" s="40" t="s">
        <v>480</v>
      </c>
      <c r="Z64" s="21"/>
    </row>
    <row r="65" spans="1:26" s="1" customFormat="1" ht="16.5" customHeight="1" x14ac:dyDescent="0.25">
      <c r="A65" s="21">
        <v>33</v>
      </c>
      <c r="B65" s="29" t="s">
        <v>72</v>
      </c>
      <c r="C65" s="21">
        <v>11428</v>
      </c>
      <c r="D65" s="28" t="s">
        <v>71</v>
      </c>
      <c r="E65" s="21" t="s">
        <v>358</v>
      </c>
      <c r="F65" s="40">
        <v>300</v>
      </c>
      <c r="G65" s="29">
        <v>45159</v>
      </c>
      <c r="H65" s="29">
        <v>45474</v>
      </c>
      <c r="I65" s="29"/>
      <c r="J65" s="29" t="str">
        <f t="shared" si="0"/>
        <v>ACTIVO</v>
      </c>
      <c r="K65" s="29"/>
      <c r="L65" s="29">
        <f t="shared" si="4"/>
        <v>45774</v>
      </c>
      <c r="M65" s="29">
        <v>45224</v>
      </c>
      <c r="N65" s="29" t="s">
        <v>15</v>
      </c>
      <c r="O65" s="42" t="s">
        <v>487</v>
      </c>
      <c r="P65" s="29">
        <v>47211</v>
      </c>
      <c r="Q65" s="21" t="s">
        <v>167</v>
      </c>
      <c r="R65" s="29">
        <v>34344</v>
      </c>
      <c r="S65" s="29" t="s">
        <v>560</v>
      </c>
      <c r="T65" s="41">
        <f ca="1">DATEDIF(Tabla2[[#This Row],[F. DE NACIMIENTO]],TODAY(),"Y")</f>
        <v>30</v>
      </c>
      <c r="U65" s="39">
        <v>610945855</v>
      </c>
      <c r="V65" s="21" t="s">
        <v>73</v>
      </c>
      <c r="W65" s="21" t="s">
        <v>74</v>
      </c>
      <c r="X65" s="47" t="s">
        <v>430</v>
      </c>
      <c r="Y65" s="40" t="s">
        <v>424</v>
      </c>
      <c r="Z65" s="21"/>
    </row>
    <row r="66" spans="1:26" s="1" customFormat="1" ht="16.5" customHeight="1" x14ac:dyDescent="0.25">
      <c r="A66" s="21">
        <v>46</v>
      </c>
      <c r="B66" s="29" t="s">
        <v>147</v>
      </c>
      <c r="C66" s="21">
        <v>11478</v>
      </c>
      <c r="D66" s="28" t="s">
        <v>549</v>
      </c>
      <c r="E66" s="21" t="s">
        <v>358</v>
      </c>
      <c r="F66" s="40">
        <v>300</v>
      </c>
      <c r="G66" s="29">
        <v>45363</v>
      </c>
      <c r="H66" s="29">
        <v>45518</v>
      </c>
      <c r="I66" s="29"/>
      <c r="J66" s="29" t="str">
        <f t="shared" si="0"/>
        <v>ACTIVO</v>
      </c>
      <c r="K66" s="29"/>
      <c r="L66" s="29">
        <f t="shared" si="4"/>
        <v>45818</v>
      </c>
      <c r="M66" s="29" t="s">
        <v>19</v>
      </c>
      <c r="N66" s="29" t="s">
        <v>19</v>
      </c>
      <c r="O66" s="40" t="s">
        <v>503</v>
      </c>
      <c r="P66" s="29">
        <v>45808</v>
      </c>
      <c r="Q66" s="21" t="s">
        <v>167</v>
      </c>
      <c r="R66" s="38">
        <v>32462</v>
      </c>
      <c r="S66" s="38" t="s">
        <v>560</v>
      </c>
      <c r="T66" s="41">
        <f ca="1">DATEDIF(Tabla2[[#This Row],[F. DE NACIMIENTO]],TODAY(),"Y")</f>
        <v>35</v>
      </c>
      <c r="U66" s="39"/>
      <c r="V66" s="21"/>
      <c r="W66" s="21" t="s">
        <v>504</v>
      </c>
      <c r="X66" s="47" t="s">
        <v>450</v>
      </c>
      <c r="Y66" s="40" t="s">
        <v>433</v>
      </c>
      <c r="Z66" s="29"/>
    </row>
    <row r="67" spans="1:26" s="1" customFormat="1" ht="16.5" customHeight="1" x14ac:dyDescent="0.25">
      <c r="A67" s="21">
        <v>113</v>
      </c>
      <c r="B67" s="29" t="s">
        <v>405</v>
      </c>
      <c r="C67" s="21">
        <v>11534</v>
      </c>
      <c r="D67" s="28" t="s">
        <v>404</v>
      </c>
      <c r="E67" s="21" t="s">
        <v>358</v>
      </c>
      <c r="F67" s="40">
        <v>300</v>
      </c>
      <c r="G67" s="29">
        <v>45544</v>
      </c>
      <c r="H67" s="29">
        <v>45544</v>
      </c>
      <c r="I67" s="29"/>
      <c r="J67" s="29" t="str">
        <f t="shared" si="0"/>
        <v>ACTIVO</v>
      </c>
      <c r="K67" s="29"/>
      <c r="L67" s="29"/>
      <c r="M67" s="29"/>
      <c r="N67" s="29" t="s">
        <v>15</v>
      </c>
      <c r="O67" s="40" t="s">
        <v>419</v>
      </c>
      <c r="P67" s="29">
        <v>46697</v>
      </c>
      <c r="Q67" s="21" t="s">
        <v>167</v>
      </c>
      <c r="R67" s="38">
        <v>31185</v>
      </c>
      <c r="S67" s="38" t="s">
        <v>560</v>
      </c>
      <c r="T67" s="41">
        <f ca="1">DATEDIF(Tabla2[[#This Row],[F. DE NACIMIENTO]],TODAY(),"Y")</f>
        <v>39</v>
      </c>
      <c r="U67" s="39">
        <v>622394736</v>
      </c>
      <c r="V67" s="21"/>
      <c r="W67" s="21" t="s">
        <v>406</v>
      </c>
      <c r="X67" s="47"/>
      <c r="Y67" s="40"/>
      <c r="Z67" s="29">
        <v>45605</v>
      </c>
    </row>
    <row r="68" spans="1:26" s="1" customFormat="1" ht="16.5" customHeight="1" x14ac:dyDescent="0.25">
      <c r="A68" s="21">
        <v>29</v>
      </c>
      <c r="B68" s="29" t="s">
        <v>24</v>
      </c>
      <c r="C68" s="21">
        <v>11429</v>
      </c>
      <c r="D68" s="28" t="s">
        <v>23</v>
      </c>
      <c r="E68" s="21" t="s">
        <v>358</v>
      </c>
      <c r="F68" s="40">
        <v>300</v>
      </c>
      <c r="G68" s="29">
        <v>45159</v>
      </c>
      <c r="H68" s="29">
        <v>45159</v>
      </c>
      <c r="I68" s="29">
        <v>45254</v>
      </c>
      <c r="J68" s="29" t="str">
        <f t="shared" ref="J68:J99" si="5">IF(I68&lt;&gt;0,"","ACTIVO")</f>
        <v/>
      </c>
      <c r="K68" s="29">
        <f>I68+45</f>
        <v>45299</v>
      </c>
      <c r="L68" s="29">
        <f t="shared" ref="L68:L76" si="6">SUM(H68+300)</f>
        <v>45459</v>
      </c>
      <c r="M68" s="29">
        <v>45224</v>
      </c>
      <c r="N68" s="29" t="s">
        <v>19</v>
      </c>
      <c r="O68" s="42"/>
      <c r="P68" s="29"/>
      <c r="Q68" s="21" t="s">
        <v>167</v>
      </c>
      <c r="R68" s="29">
        <v>28673</v>
      </c>
      <c r="S68" s="38" t="s">
        <v>560</v>
      </c>
      <c r="T68" s="41">
        <f ca="1">DATEDIF(Tabla2[[#This Row],[F. DE NACIMIENTO]],TODAY(),"Y")</f>
        <v>46</v>
      </c>
      <c r="U68" s="39"/>
      <c r="V68" s="21"/>
      <c r="W68" s="21"/>
      <c r="X68" s="47"/>
      <c r="Y68" s="21"/>
      <c r="Z68" s="26"/>
    </row>
    <row r="69" spans="1:26" s="1" customFormat="1" ht="16.5" customHeight="1" x14ac:dyDescent="0.25">
      <c r="A69" s="21">
        <v>45</v>
      </c>
      <c r="B69" s="29" t="s">
        <v>28</v>
      </c>
      <c r="C69" s="21">
        <v>11514</v>
      </c>
      <c r="D69" s="28" t="s">
        <v>27</v>
      </c>
      <c r="E69" s="21" t="s">
        <v>358</v>
      </c>
      <c r="F69" s="40">
        <v>300</v>
      </c>
      <c r="G69" s="29">
        <v>45461</v>
      </c>
      <c r="H69" s="29">
        <v>45461</v>
      </c>
      <c r="I69" s="29"/>
      <c r="J69" s="29" t="str">
        <f t="shared" si="5"/>
        <v>ACTIVO</v>
      </c>
      <c r="K69" s="29"/>
      <c r="L69" s="29">
        <f t="shared" si="6"/>
        <v>45761</v>
      </c>
      <c r="M69" s="29">
        <v>45224</v>
      </c>
      <c r="N69" s="29" t="s">
        <v>19</v>
      </c>
      <c r="O69" s="40" t="s">
        <v>508</v>
      </c>
      <c r="P69" s="29"/>
      <c r="Q69" s="21" t="s">
        <v>167</v>
      </c>
      <c r="R69" s="29">
        <v>34375</v>
      </c>
      <c r="S69" s="38" t="s">
        <v>560</v>
      </c>
      <c r="T69" s="41">
        <f ca="1">DATEDIF(Tabla2[[#This Row],[F. DE NACIMIENTO]],TODAY(),"Y")</f>
        <v>30</v>
      </c>
      <c r="U69" s="39">
        <v>603612678</v>
      </c>
      <c r="V69" s="21"/>
      <c r="W69" s="21" t="s">
        <v>509</v>
      </c>
      <c r="X69" s="47" t="s">
        <v>470</v>
      </c>
      <c r="Y69" s="40" t="s">
        <v>424</v>
      </c>
      <c r="Z69" s="26"/>
    </row>
    <row r="70" spans="1:26" s="1" customFormat="1" ht="16.5" customHeight="1" x14ac:dyDescent="0.25">
      <c r="A70" s="21">
        <v>18</v>
      </c>
      <c r="B70" s="29" t="s">
        <v>42</v>
      </c>
      <c r="C70" s="21">
        <v>11500</v>
      </c>
      <c r="D70" s="28" t="s">
        <v>41</v>
      </c>
      <c r="E70" s="21" t="s">
        <v>358</v>
      </c>
      <c r="F70" s="40">
        <v>300</v>
      </c>
      <c r="G70" s="29">
        <v>45104</v>
      </c>
      <c r="H70" s="29">
        <v>45397</v>
      </c>
      <c r="I70" s="29"/>
      <c r="J70" s="29" t="str">
        <f t="shared" si="5"/>
        <v>ACTIVO</v>
      </c>
      <c r="K70" s="29"/>
      <c r="L70" s="29">
        <f t="shared" si="6"/>
        <v>45697</v>
      </c>
      <c r="M70" s="29">
        <v>45224</v>
      </c>
      <c r="N70" s="29" t="s">
        <v>15</v>
      </c>
      <c r="O70" s="42" t="s">
        <v>510</v>
      </c>
      <c r="P70" s="29"/>
      <c r="Q70" s="21" t="s">
        <v>167</v>
      </c>
      <c r="R70" s="29">
        <v>29080</v>
      </c>
      <c r="S70" s="38" t="s">
        <v>560</v>
      </c>
      <c r="T70" s="41">
        <f ca="1">DATEDIF(Tabla2[[#This Row],[F. DE NACIMIENTO]],TODAY(),"Y")</f>
        <v>45</v>
      </c>
      <c r="U70" s="39">
        <v>642540412</v>
      </c>
      <c r="V70" s="21" t="s">
        <v>43</v>
      </c>
      <c r="W70" s="21" t="s">
        <v>44</v>
      </c>
      <c r="X70" s="47"/>
      <c r="Y70" s="40"/>
      <c r="Z70" s="21"/>
    </row>
    <row r="71" spans="1:26" s="1" customFormat="1" ht="16.5" customHeight="1" x14ac:dyDescent="0.25">
      <c r="A71" s="21">
        <v>31</v>
      </c>
      <c r="B71" s="29" t="s">
        <v>46</v>
      </c>
      <c r="C71" s="21">
        <v>11501</v>
      </c>
      <c r="D71" s="28" t="s">
        <v>45</v>
      </c>
      <c r="E71" s="21" t="s">
        <v>358</v>
      </c>
      <c r="F71" s="40">
        <v>300</v>
      </c>
      <c r="G71" s="29">
        <v>45071</v>
      </c>
      <c r="H71" s="29">
        <v>45397</v>
      </c>
      <c r="I71" s="29"/>
      <c r="J71" s="29" t="str">
        <f t="shared" si="5"/>
        <v>ACTIVO</v>
      </c>
      <c r="K71" s="29"/>
      <c r="L71" s="29">
        <f t="shared" si="6"/>
        <v>45697</v>
      </c>
      <c r="M71" s="29">
        <v>45224</v>
      </c>
      <c r="N71" s="29" t="s">
        <v>15</v>
      </c>
      <c r="O71" s="42" t="s">
        <v>512</v>
      </c>
      <c r="P71" s="29"/>
      <c r="Q71" s="21" t="s">
        <v>167</v>
      </c>
      <c r="R71" s="29">
        <v>26538</v>
      </c>
      <c r="S71" s="38" t="s">
        <v>560</v>
      </c>
      <c r="T71" s="41">
        <f ca="1">DATEDIF(Tabla2[[#This Row],[F. DE NACIMIENTO]],TODAY(),"Y")</f>
        <v>52</v>
      </c>
      <c r="U71" s="39">
        <v>615520135</v>
      </c>
      <c r="V71" s="21" t="s">
        <v>47</v>
      </c>
      <c r="W71" s="21" t="s">
        <v>48</v>
      </c>
      <c r="X71" s="47" t="s">
        <v>513</v>
      </c>
      <c r="Y71" s="40" t="s">
        <v>514</v>
      </c>
      <c r="Z71" s="26"/>
    </row>
    <row r="72" spans="1:26" s="1" customFormat="1" ht="16.5" customHeight="1" x14ac:dyDescent="0.25">
      <c r="A72" s="21">
        <v>19</v>
      </c>
      <c r="B72" s="29" t="s">
        <v>50</v>
      </c>
      <c r="C72" s="21">
        <v>11495</v>
      </c>
      <c r="D72" s="28" t="s">
        <v>49</v>
      </c>
      <c r="E72" s="21" t="s">
        <v>358</v>
      </c>
      <c r="F72" s="40">
        <v>300</v>
      </c>
      <c r="G72" s="29">
        <v>45076</v>
      </c>
      <c r="H72" s="29">
        <v>45397</v>
      </c>
      <c r="I72" s="29"/>
      <c r="J72" s="29" t="str">
        <f t="shared" si="5"/>
        <v>ACTIVO</v>
      </c>
      <c r="K72" s="29"/>
      <c r="L72" s="29">
        <f t="shared" si="6"/>
        <v>45697</v>
      </c>
      <c r="M72" s="29">
        <v>45224</v>
      </c>
      <c r="N72" s="29" t="s">
        <v>15</v>
      </c>
      <c r="O72" s="42" t="s">
        <v>517</v>
      </c>
      <c r="P72" s="29"/>
      <c r="Q72" s="21" t="s">
        <v>167</v>
      </c>
      <c r="R72" s="29">
        <v>29801</v>
      </c>
      <c r="S72" s="38" t="s">
        <v>560</v>
      </c>
      <c r="T72" s="41">
        <f ca="1">DATEDIF(Tabla2[[#This Row],[F. DE NACIMIENTO]],TODAY(),"Y")</f>
        <v>43</v>
      </c>
      <c r="U72" s="39">
        <v>688794270</v>
      </c>
      <c r="V72" s="21" t="s">
        <v>51</v>
      </c>
      <c r="W72" s="21" t="s">
        <v>52</v>
      </c>
      <c r="X72" s="47" t="s">
        <v>427</v>
      </c>
      <c r="Y72" s="40" t="s">
        <v>447</v>
      </c>
      <c r="Z72" s="26"/>
    </row>
    <row r="73" spans="1:26" s="1" customFormat="1" ht="16.5" customHeight="1" x14ac:dyDescent="0.25">
      <c r="A73" s="21">
        <v>20</v>
      </c>
      <c r="B73" s="29" t="s">
        <v>54</v>
      </c>
      <c r="C73" s="21">
        <v>11496</v>
      </c>
      <c r="D73" s="28" t="s">
        <v>53</v>
      </c>
      <c r="E73" s="21" t="s">
        <v>358</v>
      </c>
      <c r="F73" s="40">
        <v>300</v>
      </c>
      <c r="G73" s="29">
        <v>45071</v>
      </c>
      <c r="H73" s="29">
        <v>45397</v>
      </c>
      <c r="I73" s="29"/>
      <c r="J73" s="29" t="str">
        <f t="shared" si="5"/>
        <v>ACTIVO</v>
      </c>
      <c r="K73" s="29"/>
      <c r="L73" s="29">
        <f t="shared" si="6"/>
        <v>45697</v>
      </c>
      <c r="M73" s="29">
        <v>45224</v>
      </c>
      <c r="N73" s="29" t="s">
        <v>15</v>
      </c>
      <c r="O73" s="42" t="s">
        <v>518</v>
      </c>
      <c r="P73" s="29"/>
      <c r="Q73" s="21" t="s">
        <v>167</v>
      </c>
      <c r="R73" s="29">
        <v>29458</v>
      </c>
      <c r="S73" s="38" t="s">
        <v>560</v>
      </c>
      <c r="T73" s="41">
        <f ca="1">DATEDIF(Tabla2[[#This Row],[F. DE NACIMIENTO]],TODAY(),"Y")</f>
        <v>44</v>
      </c>
      <c r="U73" s="39">
        <v>615399254</v>
      </c>
      <c r="V73" s="21" t="s">
        <v>55</v>
      </c>
      <c r="W73" s="21" t="s">
        <v>56</v>
      </c>
      <c r="X73" s="47" t="s">
        <v>430</v>
      </c>
      <c r="Y73" s="40" t="s">
        <v>424</v>
      </c>
      <c r="Z73" s="21"/>
    </row>
    <row r="74" spans="1:26" s="1" customFormat="1" ht="16.5" customHeight="1" x14ac:dyDescent="0.25">
      <c r="A74" s="21">
        <v>21</v>
      </c>
      <c r="B74" s="29" t="s">
        <v>58</v>
      </c>
      <c r="C74" s="21">
        <v>11493</v>
      </c>
      <c r="D74" s="28" t="s">
        <v>57</v>
      </c>
      <c r="E74" s="21" t="s">
        <v>358</v>
      </c>
      <c r="F74" s="40">
        <v>300</v>
      </c>
      <c r="G74" s="29">
        <v>45092</v>
      </c>
      <c r="H74" s="29">
        <v>45397</v>
      </c>
      <c r="I74" s="29"/>
      <c r="J74" s="29" t="str">
        <f t="shared" si="5"/>
        <v>ACTIVO</v>
      </c>
      <c r="K74" s="29"/>
      <c r="L74" s="29">
        <f t="shared" si="6"/>
        <v>45697</v>
      </c>
      <c r="M74" s="29">
        <v>45224</v>
      </c>
      <c r="N74" s="29" t="s">
        <v>15</v>
      </c>
      <c r="O74" s="42" t="s">
        <v>519</v>
      </c>
      <c r="P74" s="29"/>
      <c r="Q74" s="21" t="s">
        <v>167</v>
      </c>
      <c r="R74" s="29">
        <v>31452</v>
      </c>
      <c r="S74" s="38" t="s">
        <v>560</v>
      </c>
      <c r="T74" s="41">
        <f ca="1">DATEDIF(Tabla2[[#This Row],[F. DE NACIMIENTO]],TODAY(),"Y")</f>
        <v>38</v>
      </c>
      <c r="U74" s="39">
        <v>674445220</v>
      </c>
      <c r="V74" s="21" t="s">
        <v>59</v>
      </c>
      <c r="W74" s="21" t="s">
        <v>60</v>
      </c>
      <c r="X74" s="47" t="s">
        <v>430</v>
      </c>
      <c r="Y74" s="40" t="s">
        <v>520</v>
      </c>
      <c r="Z74" s="21"/>
    </row>
    <row r="75" spans="1:26" s="1" customFormat="1" ht="16.5" customHeight="1" x14ac:dyDescent="0.25">
      <c r="A75" s="21">
        <v>34</v>
      </c>
      <c r="B75" s="29" t="s">
        <v>76</v>
      </c>
      <c r="C75" s="21">
        <v>11406</v>
      </c>
      <c r="D75" s="28" t="s">
        <v>75</v>
      </c>
      <c r="E75" s="21" t="s">
        <v>358</v>
      </c>
      <c r="F75" s="40">
        <v>300</v>
      </c>
      <c r="G75" s="29">
        <v>45139</v>
      </c>
      <c r="H75" s="29">
        <v>45474</v>
      </c>
      <c r="I75" s="29"/>
      <c r="J75" s="29" t="str">
        <f t="shared" si="5"/>
        <v>ACTIVO</v>
      </c>
      <c r="K75" s="29"/>
      <c r="L75" s="29">
        <f t="shared" si="6"/>
        <v>45774</v>
      </c>
      <c r="M75" s="29">
        <v>45224</v>
      </c>
      <c r="N75" s="29" t="s">
        <v>15</v>
      </c>
      <c r="O75" s="42" t="s">
        <v>521</v>
      </c>
      <c r="P75" s="29"/>
      <c r="Q75" s="21" t="s">
        <v>167</v>
      </c>
      <c r="R75" s="29">
        <v>31323</v>
      </c>
      <c r="S75" s="38" t="s">
        <v>560</v>
      </c>
      <c r="T75" s="41">
        <f ca="1">DATEDIF(Tabla2[[#This Row],[F. DE NACIMIENTO]],TODAY(),"Y")</f>
        <v>39</v>
      </c>
      <c r="U75" s="39">
        <v>622584557</v>
      </c>
      <c r="V75" s="21" t="s">
        <v>77</v>
      </c>
      <c r="W75" s="21" t="s">
        <v>78</v>
      </c>
      <c r="X75" s="47" t="s">
        <v>436</v>
      </c>
      <c r="Y75" s="40" t="s">
        <v>522</v>
      </c>
      <c r="Z75" s="26"/>
    </row>
    <row r="76" spans="1:26" s="1" customFormat="1" ht="16.5" customHeight="1" x14ac:dyDescent="0.25">
      <c r="A76" s="21">
        <v>22</v>
      </c>
      <c r="B76" s="29" t="s">
        <v>62</v>
      </c>
      <c r="C76" s="21">
        <v>11497</v>
      </c>
      <c r="D76" s="28" t="s">
        <v>61</v>
      </c>
      <c r="E76" s="21" t="s">
        <v>358</v>
      </c>
      <c r="F76" s="40">
        <v>300</v>
      </c>
      <c r="G76" s="29">
        <v>45091</v>
      </c>
      <c r="H76" s="29">
        <v>45397</v>
      </c>
      <c r="I76" s="29"/>
      <c r="J76" s="29" t="str">
        <f t="shared" si="5"/>
        <v>ACTIVO</v>
      </c>
      <c r="K76" s="29"/>
      <c r="L76" s="29">
        <f t="shared" si="6"/>
        <v>45697</v>
      </c>
      <c r="M76" s="29">
        <v>45224</v>
      </c>
      <c r="N76" s="29" t="s">
        <v>15</v>
      </c>
      <c r="O76" s="42" t="s">
        <v>523</v>
      </c>
      <c r="P76" s="29"/>
      <c r="Q76" s="21" t="s">
        <v>167</v>
      </c>
      <c r="R76" s="29">
        <v>34602</v>
      </c>
      <c r="S76" s="38" t="s">
        <v>560</v>
      </c>
      <c r="T76" s="41">
        <f ca="1">DATEDIF(Tabla2[[#This Row],[F. DE NACIMIENTO]],TODAY(),"Y")</f>
        <v>30</v>
      </c>
      <c r="U76" s="39">
        <v>698507329</v>
      </c>
      <c r="V76" s="21" t="s">
        <v>63</v>
      </c>
      <c r="W76" s="21" t="s">
        <v>64</v>
      </c>
      <c r="X76" s="47" t="s">
        <v>450</v>
      </c>
      <c r="Y76" s="40" t="s">
        <v>478</v>
      </c>
      <c r="Z76" s="26"/>
    </row>
    <row r="77" spans="1:26" s="1" customFormat="1" ht="16.5" customHeight="1" x14ac:dyDescent="0.25">
      <c r="A77" s="21">
        <v>14</v>
      </c>
      <c r="B77" s="29" t="s">
        <v>421</v>
      </c>
      <c r="C77" s="21">
        <v>11531</v>
      </c>
      <c r="D77" s="28" t="s">
        <v>366</v>
      </c>
      <c r="E77" s="21" t="s">
        <v>358</v>
      </c>
      <c r="F77" s="40">
        <v>300</v>
      </c>
      <c r="G77" s="29">
        <v>45496</v>
      </c>
      <c r="H77" s="29">
        <v>45496</v>
      </c>
      <c r="I77" s="29"/>
      <c r="J77" s="29" t="str">
        <f t="shared" si="5"/>
        <v>ACTIVO</v>
      </c>
      <c r="K77" s="29"/>
      <c r="L77" s="29">
        <f>SUM(Tabla2[[#This Row],[ALTA]]+300)</f>
        <v>45796</v>
      </c>
      <c r="M77" s="29" t="s">
        <v>19</v>
      </c>
      <c r="N77" s="29"/>
      <c r="O77" s="40" t="s">
        <v>420</v>
      </c>
      <c r="P77" s="29">
        <v>46807</v>
      </c>
      <c r="Q77" s="21" t="s">
        <v>167</v>
      </c>
      <c r="R77" s="29">
        <v>34940</v>
      </c>
      <c r="S77" s="38" t="s">
        <v>560</v>
      </c>
      <c r="T77" s="41">
        <f ca="1">DATEDIF(Tabla2[[#This Row],[F. DE NACIMIENTO]],TODAY(),"Y")</f>
        <v>29</v>
      </c>
      <c r="U77" s="39">
        <v>695488858</v>
      </c>
      <c r="V77" s="21"/>
      <c r="W77" s="21" t="s">
        <v>524</v>
      </c>
      <c r="X77" s="47" t="s">
        <v>525</v>
      </c>
      <c r="Y77" s="40"/>
      <c r="Z77" s="29"/>
    </row>
    <row r="78" spans="1:26" s="1" customFormat="1" ht="16.5" customHeight="1" x14ac:dyDescent="0.25">
      <c r="A78" s="21">
        <v>24</v>
      </c>
      <c r="B78" s="29" t="s">
        <v>84</v>
      </c>
      <c r="C78" s="21">
        <v>11469</v>
      </c>
      <c r="D78" s="28" t="s">
        <v>82</v>
      </c>
      <c r="E78" s="21" t="s">
        <v>358</v>
      </c>
      <c r="F78" s="40">
        <v>300</v>
      </c>
      <c r="G78" s="29">
        <v>45323</v>
      </c>
      <c r="H78" s="29">
        <v>45323</v>
      </c>
      <c r="I78" s="29"/>
      <c r="J78" s="29" t="str">
        <f t="shared" si="5"/>
        <v>ACTIVO</v>
      </c>
      <c r="K78" s="29"/>
      <c r="L78" s="29">
        <f>SUM(H78+300)</f>
        <v>45623</v>
      </c>
      <c r="M78" s="29" t="s">
        <v>19</v>
      </c>
      <c r="N78" s="29" t="s">
        <v>83</v>
      </c>
      <c r="O78" s="42" t="s">
        <v>526</v>
      </c>
      <c r="P78" s="29"/>
      <c r="Q78" s="21" t="s">
        <v>85</v>
      </c>
      <c r="R78" s="29">
        <v>28189</v>
      </c>
      <c r="S78" s="38" t="s">
        <v>559</v>
      </c>
      <c r="T78" s="41">
        <f ca="1">DATEDIF(Tabla2[[#This Row],[F. DE NACIMIENTO]],TODAY(),"Y")</f>
        <v>47</v>
      </c>
      <c r="U78" s="39">
        <v>663912772</v>
      </c>
      <c r="V78" s="54" t="s">
        <v>86</v>
      </c>
      <c r="W78" s="21" t="s">
        <v>87</v>
      </c>
      <c r="X78" s="47" t="s">
        <v>436</v>
      </c>
      <c r="Y78" s="40" t="s">
        <v>527</v>
      </c>
      <c r="Z78" s="38">
        <v>45587</v>
      </c>
    </row>
    <row r="79" spans="1:26" s="1" customFormat="1" ht="16.5" customHeight="1" x14ac:dyDescent="0.25">
      <c r="A79" s="21">
        <v>23</v>
      </c>
      <c r="B79" s="29" t="s">
        <v>66</v>
      </c>
      <c r="C79" s="21">
        <v>11498</v>
      </c>
      <c r="D79" s="28" t="s">
        <v>65</v>
      </c>
      <c r="E79" s="21" t="s">
        <v>358</v>
      </c>
      <c r="F79" s="40">
        <v>300</v>
      </c>
      <c r="G79" s="29">
        <v>45071</v>
      </c>
      <c r="H79" s="29">
        <v>45397</v>
      </c>
      <c r="I79" s="29"/>
      <c r="J79" s="29" t="str">
        <f t="shared" si="5"/>
        <v>ACTIVO</v>
      </c>
      <c r="K79" s="29"/>
      <c r="L79" s="29">
        <f>SUM(H79+300)</f>
        <v>45697</v>
      </c>
      <c r="M79" s="29">
        <v>45224</v>
      </c>
      <c r="N79" s="29" t="s">
        <v>15</v>
      </c>
      <c r="O79" s="42" t="s">
        <v>531</v>
      </c>
      <c r="P79" s="29"/>
      <c r="Q79" s="21" t="s">
        <v>167</v>
      </c>
      <c r="R79" s="29">
        <v>30304</v>
      </c>
      <c r="S79" s="38" t="s">
        <v>560</v>
      </c>
      <c r="T79" s="41">
        <f ca="1">DATEDIF(Tabla2[[#This Row],[F. DE NACIMIENTO]],TODAY(),"Y")</f>
        <v>41</v>
      </c>
      <c r="U79" s="39">
        <v>626396120</v>
      </c>
      <c r="V79" s="21"/>
      <c r="W79" s="21" t="s">
        <v>67</v>
      </c>
      <c r="X79" s="47" t="s">
        <v>494</v>
      </c>
      <c r="Y79" s="40" t="s">
        <v>495</v>
      </c>
      <c r="Z79" s="26"/>
    </row>
    <row r="80" spans="1:26" s="1" customFormat="1" ht="16.5" customHeight="1" x14ac:dyDescent="0.25">
      <c r="A80" s="21">
        <v>27</v>
      </c>
      <c r="B80" s="29" t="s">
        <v>20</v>
      </c>
      <c r="C80" s="21">
        <v>11443</v>
      </c>
      <c r="D80" s="28" t="s">
        <v>18</v>
      </c>
      <c r="E80" s="21" t="s">
        <v>358</v>
      </c>
      <c r="F80" s="40">
        <v>300</v>
      </c>
      <c r="G80" s="29">
        <v>45168</v>
      </c>
      <c r="H80" s="29">
        <v>45168</v>
      </c>
      <c r="I80" s="29">
        <v>45247</v>
      </c>
      <c r="J80" s="29" t="str">
        <f t="shared" si="5"/>
        <v/>
      </c>
      <c r="K80" s="29">
        <f>I80+45</f>
        <v>45292</v>
      </c>
      <c r="L80" s="29">
        <f>SUM(H80+300)</f>
        <v>45468</v>
      </c>
      <c r="M80" s="29">
        <v>45224</v>
      </c>
      <c r="N80" s="29" t="s">
        <v>19</v>
      </c>
      <c r="O80" s="42"/>
      <c r="P80" s="29"/>
      <c r="Q80" s="21" t="s">
        <v>167</v>
      </c>
      <c r="R80" s="29">
        <v>26042</v>
      </c>
      <c r="S80" s="38" t="s">
        <v>560</v>
      </c>
      <c r="T80" s="41">
        <f ca="1">DATEDIF(Tabla2[[#This Row],[F. DE NACIMIENTO]],TODAY(),"Y")</f>
        <v>53</v>
      </c>
      <c r="U80" s="39"/>
      <c r="V80" s="21"/>
      <c r="W80" s="21"/>
      <c r="X80" s="47"/>
      <c r="Y80" s="21"/>
      <c r="Z80" s="21"/>
    </row>
    <row r="81" spans="1:26" s="1" customFormat="1" ht="16.5" customHeight="1" x14ac:dyDescent="0.25">
      <c r="A81" s="21">
        <v>40</v>
      </c>
      <c r="B81" s="29" t="s">
        <v>339</v>
      </c>
      <c r="C81" s="21">
        <v>11312</v>
      </c>
      <c r="D81" s="28" t="s">
        <v>338</v>
      </c>
      <c r="E81" s="21" t="s">
        <v>358</v>
      </c>
      <c r="F81" s="40">
        <v>300</v>
      </c>
      <c r="G81" s="29">
        <v>44797</v>
      </c>
      <c r="H81" s="29">
        <v>44797</v>
      </c>
      <c r="I81" s="29">
        <v>45058</v>
      </c>
      <c r="J81" s="29" t="str">
        <f t="shared" si="5"/>
        <v/>
      </c>
      <c r="K81" s="29">
        <f>I81+45</f>
        <v>45103</v>
      </c>
      <c r="L81" s="29">
        <f>SUM(H81+300)</f>
        <v>45097</v>
      </c>
      <c r="M81" s="29"/>
      <c r="N81" s="29"/>
      <c r="O81" s="42"/>
      <c r="P81" s="29"/>
      <c r="Q81" s="21" t="s">
        <v>167</v>
      </c>
      <c r="R81" s="29" t="s">
        <v>562</v>
      </c>
      <c r="S81" s="38" t="s">
        <v>559</v>
      </c>
      <c r="T81" s="41">
        <v>0</v>
      </c>
      <c r="U81" s="39"/>
      <c r="V81" s="21"/>
      <c r="W81" s="21"/>
      <c r="X81" s="47"/>
      <c r="Y81" s="21"/>
      <c r="Z81" s="21"/>
    </row>
    <row r="82" spans="1:26" s="1" customFormat="1" ht="16.5" customHeight="1" x14ac:dyDescent="0.25">
      <c r="A82" s="21">
        <v>114</v>
      </c>
      <c r="B82" s="43" t="s">
        <v>410</v>
      </c>
      <c r="C82" s="43">
        <v>11535</v>
      </c>
      <c r="D82" s="28" t="s">
        <v>409</v>
      </c>
      <c r="E82" s="21" t="s">
        <v>358</v>
      </c>
      <c r="F82" s="52">
        <v>300</v>
      </c>
      <c r="G82" s="29">
        <v>45547</v>
      </c>
      <c r="H82" s="29">
        <v>45547</v>
      </c>
      <c r="I82" s="28"/>
      <c r="J82" s="43" t="str">
        <f t="shared" si="5"/>
        <v>ACTIVO</v>
      </c>
      <c r="K82" s="28"/>
      <c r="L82" s="28"/>
      <c r="M82" s="43" t="s">
        <v>19</v>
      </c>
      <c r="N82" s="28"/>
      <c r="O82" s="44" t="s">
        <v>422</v>
      </c>
      <c r="P82" s="46">
        <v>48856</v>
      </c>
      <c r="Q82" s="21" t="s">
        <v>167</v>
      </c>
      <c r="R82" s="38">
        <v>29363</v>
      </c>
      <c r="S82" s="38" t="s">
        <v>560</v>
      </c>
      <c r="T82" s="41">
        <f ca="1">DATEDIF(Tabla2[[#This Row],[F. DE NACIMIENTO]],TODAY(),"Y")</f>
        <v>44</v>
      </c>
      <c r="U82" s="41">
        <v>692497261</v>
      </c>
      <c r="V82" s="22"/>
      <c r="W82" s="26" t="s">
        <v>423</v>
      </c>
      <c r="X82" s="47"/>
      <c r="Y82" s="37"/>
      <c r="Z82" s="29">
        <v>45608</v>
      </c>
    </row>
    <row r="83" spans="1:26" s="1" customFormat="1" ht="16.5" customHeight="1" x14ac:dyDescent="0.25">
      <c r="A83" s="21">
        <v>44</v>
      </c>
      <c r="B83" s="29" t="s">
        <v>317</v>
      </c>
      <c r="C83" s="21">
        <v>11504</v>
      </c>
      <c r="D83" s="28" t="s">
        <v>316</v>
      </c>
      <c r="E83" s="21" t="s">
        <v>358</v>
      </c>
      <c r="F83" s="40">
        <v>100</v>
      </c>
      <c r="G83" s="29">
        <v>45089</v>
      </c>
      <c r="H83" s="29">
        <v>45413</v>
      </c>
      <c r="I83" s="29"/>
      <c r="J83" s="29" t="str">
        <f t="shared" si="5"/>
        <v>ACTIVO</v>
      </c>
      <c r="K83" s="29"/>
      <c r="L83" s="29">
        <f t="shared" ref="L83:L88" si="7">SUM(H83+300)</f>
        <v>45713</v>
      </c>
      <c r="M83" s="29">
        <v>45224</v>
      </c>
      <c r="N83" s="29" t="s">
        <v>15</v>
      </c>
      <c r="O83" s="42" t="s">
        <v>533</v>
      </c>
      <c r="P83" s="29"/>
      <c r="Q83" s="21" t="s">
        <v>320</v>
      </c>
      <c r="R83" s="29">
        <v>25431</v>
      </c>
      <c r="S83" s="38" t="s">
        <v>559</v>
      </c>
      <c r="T83" s="41">
        <f ca="1">DATEDIF(Tabla2[[#This Row],[F. DE NACIMIENTO]],TODAY(),"Y")</f>
        <v>55</v>
      </c>
      <c r="U83" s="39">
        <v>661574532</v>
      </c>
      <c r="V83" s="54" t="s">
        <v>321</v>
      </c>
      <c r="W83" s="21" t="s">
        <v>322</v>
      </c>
      <c r="X83" s="47" t="s">
        <v>436</v>
      </c>
      <c r="Y83" s="40" t="s">
        <v>424</v>
      </c>
      <c r="Z83" s="26"/>
    </row>
    <row r="84" spans="1:26" s="1" customFormat="1" ht="16.5" customHeight="1" x14ac:dyDescent="0.25">
      <c r="A84" s="21">
        <v>35</v>
      </c>
      <c r="B84" s="29" t="s">
        <v>80</v>
      </c>
      <c r="C84" s="21">
        <v>11407</v>
      </c>
      <c r="D84" s="28" t="s">
        <v>79</v>
      </c>
      <c r="E84" s="21" t="s">
        <v>358</v>
      </c>
      <c r="F84" s="40">
        <v>300</v>
      </c>
      <c r="G84" s="29">
        <v>45139</v>
      </c>
      <c r="H84" s="29">
        <v>45474</v>
      </c>
      <c r="I84" s="29"/>
      <c r="J84" s="29" t="str">
        <f t="shared" si="5"/>
        <v>ACTIVO</v>
      </c>
      <c r="K84" s="29"/>
      <c r="L84" s="29">
        <f t="shared" si="7"/>
        <v>45774</v>
      </c>
      <c r="M84" s="29">
        <v>45224</v>
      </c>
      <c r="N84" s="29" t="s">
        <v>15</v>
      </c>
      <c r="O84" s="42" t="s">
        <v>539</v>
      </c>
      <c r="P84" s="29"/>
      <c r="Q84" s="21" t="s">
        <v>167</v>
      </c>
      <c r="R84" s="29">
        <v>35364</v>
      </c>
      <c r="S84" s="38" t="s">
        <v>560</v>
      </c>
      <c r="T84" s="41">
        <f ca="1">DATEDIF(Tabla2[[#This Row],[F. DE NACIMIENTO]],TODAY(),"Y")</f>
        <v>27</v>
      </c>
      <c r="U84" s="39">
        <v>622451279</v>
      </c>
      <c r="V84" s="21" t="s">
        <v>81</v>
      </c>
      <c r="W84" s="21" t="s">
        <v>540</v>
      </c>
      <c r="X84" s="47" t="s">
        <v>507</v>
      </c>
      <c r="Y84" s="40" t="s">
        <v>541</v>
      </c>
      <c r="Z84" s="21"/>
    </row>
    <row r="85" spans="1:26" s="1" customFormat="1" ht="16.5" customHeight="1" x14ac:dyDescent="0.25">
      <c r="A85" s="21">
        <v>55</v>
      </c>
      <c r="B85" s="29" t="s">
        <v>112</v>
      </c>
      <c r="C85" s="21">
        <v>11430</v>
      </c>
      <c r="D85" s="25" t="s">
        <v>111</v>
      </c>
      <c r="E85" s="21" t="s">
        <v>359</v>
      </c>
      <c r="F85" s="40">
        <v>300</v>
      </c>
      <c r="G85" s="29">
        <v>44893</v>
      </c>
      <c r="H85" s="29">
        <v>45525</v>
      </c>
      <c r="I85" s="29"/>
      <c r="J85" s="29" t="str">
        <f t="shared" si="5"/>
        <v>ACTIVO</v>
      </c>
      <c r="K85" s="29"/>
      <c r="L85" s="29">
        <f t="shared" si="7"/>
        <v>45825</v>
      </c>
      <c r="M85" s="29">
        <v>45224</v>
      </c>
      <c r="N85" s="29" t="s">
        <v>15</v>
      </c>
      <c r="O85" s="42" t="s">
        <v>428</v>
      </c>
      <c r="P85" s="29"/>
      <c r="Q85" s="21" t="s">
        <v>167</v>
      </c>
      <c r="R85" s="29">
        <v>37442</v>
      </c>
      <c r="S85" s="29" t="s">
        <v>559</v>
      </c>
      <c r="T85" s="41">
        <f ca="1">DATEDIF(Tabla2[[#This Row],[F. DE NACIMIENTO]],TODAY(),"Y")</f>
        <v>22</v>
      </c>
      <c r="U85" s="39">
        <v>644362605</v>
      </c>
      <c r="V85" s="21" t="s">
        <v>113</v>
      </c>
      <c r="W85" s="21" t="s">
        <v>425</v>
      </c>
      <c r="X85" s="47" t="s">
        <v>427</v>
      </c>
      <c r="Y85" s="40" t="s">
        <v>424</v>
      </c>
      <c r="Z85" s="21"/>
    </row>
    <row r="86" spans="1:26" s="1" customFormat="1" ht="16.5" customHeight="1" x14ac:dyDescent="0.25">
      <c r="A86" s="21">
        <v>53</v>
      </c>
      <c r="B86" s="29" t="s">
        <v>106</v>
      </c>
      <c r="C86" s="21">
        <v>11431</v>
      </c>
      <c r="D86" s="28" t="s">
        <v>105</v>
      </c>
      <c r="E86" s="21" t="s">
        <v>359</v>
      </c>
      <c r="F86" s="40">
        <v>300</v>
      </c>
      <c r="G86" s="29">
        <v>44893</v>
      </c>
      <c r="H86" s="29">
        <v>45525</v>
      </c>
      <c r="I86" s="29"/>
      <c r="J86" s="29" t="str">
        <f t="shared" si="5"/>
        <v>ACTIVO</v>
      </c>
      <c r="K86" s="29"/>
      <c r="L86" s="29">
        <f t="shared" si="7"/>
        <v>45825</v>
      </c>
      <c r="M86" s="29">
        <v>45224</v>
      </c>
      <c r="N86" s="29" t="s">
        <v>15</v>
      </c>
      <c r="O86" s="42" t="s">
        <v>429</v>
      </c>
      <c r="P86" s="29"/>
      <c r="Q86" s="21" t="s">
        <v>167</v>
      </c>
      <c r="R86" s="29">
        <v>32110</v>
      </c>
      <c r="S86" s="29" t="s">
        <v>560</v>
      </c>
      <c r="T86" s="41">
        <f ca="1">DATEDIF(Tabla2[[#This Row],[F. DE NACIMIENTO]],TODAY(),"Y")</f>
        <v>36</v>
      </c>
      <c r="U86" s="39">
        <v>632221713</v>
      </c>
      <c r="V86" s="21" t="s">
        <v>107</v>
      </c>
      <c r="W86" s="21" t="s">
        <v>431</v>
      </c>
      <c r="X86" s="47" t="s">
        <v>430</v>
      </c>
      <c r="Y86" s="40" t="s">
        <v>424</v>
      </c>
      <c r="Z86" s="26"/>
    </row>
    <row r="87" spans="1:26" s="1" customFormat="1" ht="16.5" customHeight="1" x14ac:dyDescent="0.25">
      <c r="A87" s="21">
        <v>61</v>
      </c>
      <c r="B87" s="29" t="s">
        <v>133</v>
      </c>
      <c r="C87" s="21">
        <v>11448</v>
      </c>
      <c r="D87" s="25" t="s">
        <v>132</v>
      </c>
      <c r="E87" s="21" t="s">
        <v>359</v>
      </c>
      <c r="F87" s="40">
        <v>300</v>
      </c>
      <c r="G87" s="29">
        <v>45174</v>
      </c>
      <c r="H87" s="29">
        <v>45525</v>
      </c>
      <c r="I87" s="29"/>
      <c r="J87" s="29" t="str">
        <f t="shared" si="5"/>
        <v>ACTIVO</v>
      </c>
      <c r="K87" s="29"/>
      <c r="L87" s="29">
        <f t="shared" si="7"/>
        <v>45825</v>
      </c>
      <c r="M87" s="29">
        <v>45224</v>
      </c>
      <c r="N87" s="29" t="s">
        <v>15</v>
      </c>
      <c r="O87" s="42" t="s">
        <v>434</v>
      </c>
      <c r="P87" s="29"/>
      <c r="Q87" s="21" t="s">
        <v>167</v>
      </c>
      <c r="R87" s="29">
        <v>37511</v>
      </c>
      <c r="S87" s="29" t="s">
        <v>560</v>
      </c>
      <c r="T87" s="41">
        <f ca="1">DATEDIF(Tabla2[[#This Row],[F. DE NACIMIENTO]],TODAY(),"Y")</f>
        <v>22</v>
      </c>
      <c r="U87" s="39"/>
      <c r="V87" s="21"/>
      <c r="W87" s="21" t="s">
        <v>435</v>
      </c>
      <c r="X87" s="47" t="s">
        <v>436</v>
      </c>
      <c r="Y87" s="40" t="s">
        <v>424</v>
      </c>
      <c r="Z87" s="21"/>
    </row>
    <row r="88" spans="1:26" s="1" customFormat="1" ht="16.5" customHeight="1" x14ac:dyDescent="0.25">
      <c r="A88" s="21">
        <v>56</v>
      </c>
      <c r="B88" s="29" t="s">
        <v>115</v>
      </c>
      <c r="C88" s="21">
        <v>11433</v>
      </c>
      <c r="D88" s="25" t="s">
        <v>114</v>
      </c>
      <c r="E88" s="21" t="s">
        <v>359</v>
      </c>
      <c r="F88" s="40">
        <v>300</v>
      </c>
      <c r="G88" s="29">
        <v>44893</v>
      </c>
      <c r="H88" s="29">
        <v>45525</v>
      </c>
      <c r="I88" s="29"/>
      <c r="J88" s="29" t="str">
        <f t="shared" si="5"/>
        <v>ACTIVO</v>
      </c>
      <c r="K88" s="29"/>
      <c r="L88" s="29">
        <f t="shared" si="7"/>
        <v>45825</v>
      </c>
      <c r="M88" s="29">
        <v>45224</v>
      </c>
      <c r="N88" s="29" t="s">
        <v>15</v>
      </c>
      <c r="O88" s="42" t="s">
        <v>443</v>
      </c>
      <c r="P88" s="29"/>
      <c r="Q88" s="21" t="s">
        <v>167</v>
      </c>
      <c r="R88" s="29">
        <v>23240</v>
      </c>
      <c r="S88" s="29" t="s">
        <v>560</v>
      </c>
      <c r="T88" s="41">
        <f ca="1">DATEDIF(Tabla2[[#This Row],[F. DE NACIMIENTO]],TODAY(),"Y")</f>
        <v>61</v>
      </c>
      <c r="U88" s="39">
        <v>632019815</v>
      </c>
      <c r="V88" s="21" t="s">
        <v>116</v>
      </c>
      <c r="W88" s="21" t="s">
        <v>117</v>
      </c>
      <c r="X88" s="47" t="s">
        <v>427</v>
      </c>
      <c r="Y88" s="40" t="s">
        <v>444</v>
      </c>
      <c r="Z88" s="26"/>
    </row>
    <row r="89" spans="1:26" s="1" customFormat="1" ht="16.5" customHeight="1" x14ac:dyDescent="0.25">
      <c r="A89" s="21">
        <v>69</v>
      </c>
      <c r="B89" s="29" t="s">
        <v>159</v>
      </c>
      <c r="C89" s="21">
        <v>11511</v>
      </c>
      <c r="D89" s="28" t="s">
        <v>158</v>
      </c>
      <c r="E89" s="21" t="s">
        <v>359</v>
      </c>
      <c r="F89" s="40">
        <v>300</v>
      </c>
      <c r="G89" s="29">
        <v>45446</v>
      </c>
      <c r="H89" s="29">
        <v>45446</v>
      </c>
      <c r="I89" s="29">
        <v>45565</v>
      </c>
      <c r="J89" s="29" t="str">
        <f t="shared" si="5"/>
        <v/>
      </c>
      <c r="K89" s="29">
        <f>I89+45</f>
        <v>45610</v>
      </c>
      <c r="L89" s="29"/>
      <c r="M89" s="29" t="s">
        <v>19</v>
      </c>
      <c r="N89" s="29"/>
      <c r="O89" s="40" t="s">
        <v>445</v>
      </c>
      <c r="P89" s="29"/>
      <c r="Q89" s="21" t="s">
        <v>167</v>
      </c>
      <c r="R89" s="29">
        <v>31047</v>
      </c>
      <c r="S89" s="29" t="s">
        <v>560</v>
      </c>
      <c r="T89" s="41">
        <f ca="1">DATEDIF(Tabla2[[#This Row],[F. DE NACIMIENTO]],TODAY(),"Y")</f>
        <v>39</v>
      </c>
      <c r="U89" s="39">
        <v>603151585</v>
      </c>
      <c r="V89" s="21"/>
      <c r="W89" s="21" t="s">
        <v>446</v>
      </c>
      <c r="X89" s="47" t="s">
        <v>427</v>
      </c>
      <c r="Y89" s="40" t="s">
        <v>447</v>
      </c>
      <c r="Z89" s="29">
        <f>Tabla2[[#This Row],[ANTIGÜEDAD]]+60</f>
        <v>45506</v>
      </c>
    </row>
    <row r="90" spans="1:26" s="1" customFormat="1" ht="16.5" customHeight="1" x14ac:dyDescent="0.25">
      <c r="A90" s="21">
        <v>67</v>
      </c>
      <c r="B90" s="29" t="s">
        <v>152</v>
      </c>
      <c r="C90" s="21">
        <v>11485</v>
      </c>
      <c r="D90" s="28" t="s">
        <v>418</v>
      </c>
      <c r="E90" s="21" t="s">
        <v>359</v>
      </c>
      <c r="F90" s="40">
        <v>300</v>
      </c>
      <c r="G90" s="29">
        <v>45372</v>
      </c>
      <c r="H90" s="29">
        <v>45372</v>
      </c>
      <c r="I90" s="29">
        <v>45565</v>
      </c>
      <c r="J90" s="29" t="str">
        <f t="shared" si="5"/>
        <v/>
      </c>
      <c r="K90" s="29">
        <f>I90+45</f>
        <v>45610</v>
      </c>
      <c r="L90" s="29"/>
      <c r="M90" s="29" t="s">
        <v>19</v>
      </c>
      <c r="N90" s="29" t="s">
        <v>19</v>
      </c>
      <c r="O90" s="40">
        <v>31058985829</v>
      </c>
      <c r="P90" s="29">
        <v>45793</v>
      </c>
      <c r="Q90" s="21" t="s">
        <v>167</v>
      </c>
      <c r="R90" s="29">
        <v>26466</v>
      </c>
      <c r="S90" s="29" t="s">
        <v>560</v>
      </c>
      <c r="T90" s="41">
        <f ca="1">DATEDIF(Tabla2[[#This Row],[F. DE NACIMIENTO]],TODAY(),"Y")</f>
        <v>52</v>
      </c>
      <c r="U90" s="39"/>
      <c r="V90" s="21"/>
      <c r="W90" s="21"/>
      <c r="X90" s="47"/>
      <c r="Y90" s="40"/>
      <c r="Z90" s="29">
        <f>Tabla2[[#This Row],[ANTIGÜEDAD]]+60</f>
        <v>45432</v>
      </c>
    </row>
    <row r="91" spans="1:26" s="1" customFormat="1" ht="16.5" customHeight="1" x14ac:dyDescent="0.25">
      <c r="A91" s="21">
        <v>58</v>
      </c>
      <c r="B91" s="29" t="s">
        <v>123</v>
      </c>
      <c r="C91" s="21">
        <v>11458</v>
      </c>
      <c r="D91" s="25" t="s">
        <v>122</v>
      </c>
      <c r="E91" s="21" t="s">
        <v>359</v>
      </c>
      <c r="F91" s="40">
        <v>300</v>
      </c>
      <c r="G91" s="29">
        <v>44902</v>
      </c>
      <c r="H91" s="29">
        <v>45579</v>
      </c>
      <c r="I91" s="29"/>
      <c r="J91" s="29" t="str">
        <f t="shared" si="5"/>
        <v>ACTIVO</v>
      </c>
      <c r="K91" s="29"/>
      <c r="L91" s="29">
        <f>SUM(H91+300)</f>
        <v>45879</v>
      </c>
      <c r="M91" s="29">
        <v>45259</v>
      </c>
      <c r="N91" s="29" t="s">
        <v>15</v>
      </c>
      <c r="O91" s="42"/>
      <c r="P91" s="29"/>
      <c r="Q91" s="21" t="s">
        <v>167</v>
      </c>
      <c r="R91" s="29">
        <v>33380</v>
      </c>
      <c r="S91" s="29" t="s">
        <v>559</v>
      </c>
      <c r="T91" s="41">
        <f ca="1">DATEDIF(Tabla2[[#This Row],[F. DE NACIMIENTO]],TODAY(),"Y")</f>
        <v>33</v>
      </c>
      <c r="U91" s="39">
        <v>637059052</v>
      </c>
      <c r="V91" s="21" t="s">
        <v>124</v>
      </c>
      <c r="W91" s="21" t="s">
        <v>125</v>
      </c>
      <c r="X91" s="47"/>
      <c r="Y91" s="21"/>
      <c r="Z91" s="21"/>
    </row>
    <row r="92" spans="1:26" s="1" customFormat="1" ht="16.5" customHeight="1" x14ac:dyDescent="0.25">
      <c r="A92" s="21">
        <v>52</v>
      </c>
      <c r="B92" s="29" t="s">
        <v>102</v>
      </c>
      <c r="C92" s="21">
        <v>11457</v>
      </c>
      <c r="D92" s="28" t="s">
        <v>101</v>
      </c>
      <c r="E92" s="21" t="s">
        <v>359</v>
      </c>
      <c r="F92" s="40">
        <v>300</v>
      </c>
      <c r="G92" s="29">
        <v>44854</v>
      </c>
      <c r="H92" s="29">
        <v>45579</v>
      </c>
      <c r="I92" s="29"/>
      <c r="J92" s="29" t="str">
        <f t="shared" si="5"/>
        <v>ACTIVO</v>
      </c>
      <c r="K92" s="29"/>
      <c r="L92" s="29">
        <f>SUM(H92+300)</f>
        <v>45879</v>
      </c>
      <c r="M92" s="29">
        <v>45224</v>
      </c>
      <c r="N92" s="29" t="s">
        <v>15</v>
      </c>
      <c r="O92" s="42"/>
      <c r="P92" s="29"/>
      <c r="Q92" s="21" t="s">
        <v>167</v>
      </c>
      <c r="R92" s="29">
        <v>27921</v>
      </c>
      <c r="S92" s="29" t="s">
        <v>559</v>
      </c>
      <c r="T92" s="41">
        <f ca="1">DATEDIF(Tabla2[[#This Row],[F. DE NACIMIENTO]],TODAY(),"Y")</f>
        <v>48</v>
      </c>
      <c r="U92" s="39">
        <v>631932939</v>
      </c>
      <c r="V92" s="21" t="s">
        <v>103</v>
      </c>
      <c r="W92" s="21" t="s">
        <v>104</v>
      </c>
      <c r="X92" s="47"/>
      <c r="Y92" s="21"/>
      <c r="Z92" s="21"/>
    </row>
    <row r="93" spans="1:26" s="1" customFormat="1" ht="16.5" customHeight="1" x14ac:dyDescent="0.25">
      <c r="A93" s="21">
        <v>50</v>
      </c>
      <c r="B93" s="29" t="s">
        <v>93</v>
      </c>
      <c r="C93" s="21">
        <v>11421</v>
      </c>
      <c r="D93" s="28" t="s">
        <v>92</v>
      </c>
      <c r="E93" s="21" t="s">
        <v>359</v>
      </c>
      <c r="F93" s="40">
        <v>300</v>
      </c>
      <c r="G93" s="29">
        <v>44797</v>
      </c>
      <c r="H93" s="29">
        <v>45525</v>
      </c>
      <c r="I93" s="29"/>
      <c r="J93" s="29" t="str">
        <f t="shared" si="5"/>
        <v>ACTIVO</v>
      </c>
      <c r="K93" s="29"/>
      <c r="L93" s="29">
        <f>SUM(H93+300)</f>
        <v>45825</v>
      </c>
      <c r="M93" s="29">
        <v>45224</v>
      </c>
      <c r="N93" s="29" t="s">
        <v>15</v>
      </c>
      <c r="O93" s="42" t="s">
        <v>472</v>
      </c>
      <c r="P93" s="29"/>
      <c r="Q93" s="21" t="s">
        <v>94</v>
      </c>
      <c r="R93" s="29">
        <v>36723</v>
      </c>
      <c r="S93" s="29" t="s">
        <v>559</v>
      </c>
      <c r="T93" s="41">
        <f ca="1">DATEDIF(Tabla2[[#This Row],[F. DE NACIMIENTO]],TODAY(),"Y")</f>
        <v>24</v>
      </c>
      <c r="U93" s="39">
        <v>695250976</v>
      </c>
      <c r="V93" s="21" t="s">
        <v>95</v>
      </c>
      <c r="W93" s="21" t="s">
        <v>96</v>
      </c>
      <c r="X93" s="47" t="s">
        <v>427</v>
      </c>
      <c r="Y93" s="40" t="s">
        <v>424</v>
      </c>
      <c r="Z93" s="26"/>
    </row>
    <row r="94" spans="1:26" s="1" customFormat="1" ht="16.5" customHeight="1" x14ac:dyDescent="0.25">
      <c r="A94" s="21">
        <v>66</v>
      </c>
      <c r="B94" s="29" t="s">
        <v>151</v>
      </c>
      <c r="C94" s="21">
        <v>11484</v>
      </c>
      <c r="D94" s="28" t="s">
        <v>150</v>
      </c>
      <c r="E94" s="21" t="s">
        <v>359</v>
      </c>
      <c r="F94" s="40">
        <v>300</v>
      </c>
      <c r="G94" s="29">
        <v>45372</v>
      </c>
      <c r="H94" s="29">
        <v>45372</v>
      </c>
      <c r="I94" s="29">
        <v>45565</v>
      </c>
      <c r="J94" s="29" t="str">
        <f t="shared" si="5"/>
        <v/>
      </c>
      <c r="K94" s="29">
        <f>I94+45</f>
        <v>45610</v>
      </c>
      <c r="L94" s="29"/>
      <c r="M94" s="29" t="s">
        <v>19</v>
      </c>
      <c r="N94" s="29" t="s">
        <v>19</v>
      </c>
      <c r="O94" s="40" t="s">
        <v>476</v>
      </c>
      <c r="P94" s="29"/>
      <c r="Q94" s="21" t="s">
        <v>167</v>
      </c>
      <c r="R94" s="38">
        <v>26465</v>
      </c>
      <c r="S94" s="38" t="s">
        <v>560</v>
      </c>
      <c r="T94" s="41">
        <f ca="1">DATEDIF(Tabla2[[#This Row],[F. DE NACIMIENTO]],TODAY(),"Y")</f>
        <v>52</v>
      </c>
      <c r="U94" s="39"/>
      <c r="V94" s="21"/>
      <c r="W94" s="21" t="s">
        <v>477</v>
      </c>
      <c r="X94" s="47" t="s">
        <v>450</v>
      </c>
      <c r="Y94" s="40" t="s">
        <v>478</v>
      </c>
      <c r="Z94" s="29">
        <f>Tabla2[[#This Row],[ANTIGÜEDAD]]+60</f>
        <v>45432</v>
      </c>
    </row>
    <row r="95" spans="1:26" s="1" customFormat="1" ht="16.5" customHeight="1" x14ac:dyDescent="0.25">
      <c r="A95" s="21">
        <v>60</v>
      </c>
      <c r="B95" s="29" t="s">
        <v>131</v>
      </c>
      <c r="C95" s="21">
        <v>11445</v>
      </c>
      <c r="D95" s="28" t="s">
        <v>130</v>
      </c>
      <c r="E95" s="21" t="s">
        <v>359</v>
      </c>
      <c r="F95" s="40">
        <v>300</v>
      </c>
      <c r="G95" s="29">
        <v>45008</v>
      </c>
      <c r="H95" s="29">
        <v>45525</v>
      </c>
      <c r="I95" s="29"/>
      <c r="J95" s="29" t="str">
        <f t="shared" si="5"/>
        <v>ACTIVO</v>
      </c>
      <c r="K95" s="29"/>
      <c r="L95" s="29">
        <f>SUM(H95+300)</f>
        <v>45825</v>
      </c>
      <c r="M95" s="29">
        <v>45224</v>
      </c>
      <c r="N95" s="29" t="s">
        <v>15</v>
      </c>
      <c r="O95" s="42" t="s">
        <v>490</v>
      </c>
      <c r="P95" s="29"/>
      <c r="Q95" s="21" t="s">
        <v>167</v>
      </c>
      <c r="R95" s="29">
        <v>26665</v>
      </c>
      <c r="S95" s="29" t="s">
        <v>560</v>
      </c>
      <c r="T95" s="41">
        <f ca="1">DATEDIF(Tabla2[[#This Row],[F. DE NACIMIENTO]],TODAY(),"Y")</f>
        <v>51</v>
      </c>
      <c r="U95" s="39"/>
      <c r="V95" s="21"/>
      <c r="W95" s="21" t="s">
        <v>491</v>
      </c>
      <c r="X95" s="47" t="s">
        <v>492</v>
      </c>
      <c r="Y95" s="40" t="s">
        <v>424</v>
      </c>
      <c r="Z95" s="26"/>
    </row>
    <row r="96" spans="1:26" s="1" customFormat="1" ht="16.5" customHeight="1" x14ac:dyDescent="0.25">
      <c r="A96" s="21">
        <v>54</v>
      </c>
      <c r="B96" s="29" t="s">
        <v>109</v>
      </c>
      <c r="C96" s="21">
        <v>11432</v>
      </c>
      <c r="D96" s="28" t="s">
        <v>108</v>
      </c>
      <c r="E96" s="21" t="s">
        <v>359</v>
      </c>
      <c r="F96" s="40">
        <v>300</v>
      </c>
      <c r="G96" s="29">
        <v>44893</v>
      </c>
      <c r="H96" s="29">
        <v>45525</v>
      </c>
      <c r="I96" s="29"/>
      <c r="J96" s="29" t="str">
        <f t="shared" si="5"/>
        <v>ACTIVO</v>
      </c>
      <c r="K96" s="29"/>
      <c r="L96" s="29">
        <f>SUM(H96+300)</f>
        <v>45825</v>
      </c>
      <c r="M96" s="29">
        <v>45224</v>
      </c>
      <c r="N96" s="29" t="s">
        <v>15</v>
      </c>
      <c r="O96" s="42" t="s">
        <v>493</v>
      </c>
      <c r="P96" s="29"/>
      <c r="Q96" s="21" t="s">
        <v>167</v>
      </c>
      <c r="R96" s="29">
        <v>29129</v>
      </c>
      <c r="S96" s="29" t="s">
        <v>560</v>
      </c>
      <c r="T96" s="41">
        <f ca="1">DATEDIF(Tabla2[[#This Row],[F. DE NACIMIENTO]],TODAY(),"Y")</f>
        <v>45</v>
      </c>
      <c r="U96" s="39">
        <v>661483946</v>
      </c>
      <c r="V96" s="21" t="s">
        <v>110</v>
      </c>
      <c r="W96" s="21" t="s">
        <v>496</v>
      </c>
      <c r="X96" s="47" t="s">
        <v>494</v>
      </c>
      <c r="Y96" s="40" t="s">
        <v>495</v>
      </c>
      <c r="Z96" s="21"/>
    </row>
    <row r="97" spans="1:27" s="1" customFormat="1" ht="16.5" customHeight="1" x14ac:dyDescent="0.25">
      <c r="A97" s="21">
        <v>51</v>
      </c>
      <c r="B97" s="29" t="s">
        <v>98</v>
      </c>
      <c r="C97" s="21">
        <v>11422</v>
      </c>
      <c r="D97" s="28" t="s">
        <v>97</v>
      </c>
      <c r="E97" s="21" t="s">
        <v>359</v>
      </c>
      <c r="F97" s="40">
        <v>300</v>
      </c>
      <c r="G97" s="29">
        <v>44797</v>
      </c>
      <c r="H97" s="29">
        <v>45154</v>
      </c>
      <c r="I97" s="29"/>
      <c r="J97" s="29" t="str">
        <f t="shared" si="5"/>
        <v>ACTIVO</v>
      </c>
      <c r="K97" s="29"/>
      <c r="L97" s="29">
        <f>SUM(H97+300)</f>
        <v>45454</v>
      </c>
      <c r="M97" s="29">
        <v>45224</v>
      </c>
      <c r="N97" s="29" t="s">
        <v>15</v>
      </c>
      <c r="O97" s="42" t="s">
        <v>500</v>
      </c>
      <c r="P97" s="29"/>
      <c r="Q97" s="21" t="s">
        <v>94</v>
      </c>
      <c r="R97" s="29">
        <v>27030</v>
      </c>
      <c r="S97" s="38" t="s">
        <v>559</v>
      </c>
      <c r="T97" s="41">
        <f ca="1">DATEDIF(Tabla2[[#This Row],[F. DE NACIMIENTO]],TODAY(),"Y")</f>
        <v>50</v>
      </c>
      <c r="U97" s="39">
        <v>632530592</v>
      </c>
      <c r="V97" s="21" t="s">
        <v>99</v>
      </c>
      <c r="W97" s="21" t="s">
        <v>100</v>
      </c>
      <c r="X97" s="47"/>
      <c r="Y97" s="40"/>
      <c r="Z97" s="21"/>
    </row>
    <row r="98" spans="1:27" s="1" customFormat="1" ht="16.5" customHeight="1" x14ac:dyDescent="0.25">
      <c r="A98" s="21">
        <v>70</v>
      </c>
      <c r="B98" s="29" t="s">
        <v>157</v>
      </c>
      <c r="C98" s="21">
        <v>11506</v>
      </c>
      <c r="D98" s="28" t="s">
        <v>156</v>
      </c>
      <c r="E98" s="21" t="s">
        <v>359</v>
      </c>
      <c r="F98" s="40">
        <v>300</v>
      </c>
      <c r="G98" s="29">
        <v>45441</v>
      </c>
      <c r="H98" s="29">
        <v>45441</v>
      </c>
      <c r="I98" s="29">
        <v>45565</v>
      </c>
      <c r="J98" s="29" t="str">
        <f t="shared" si="5"/>
        <v/>
      </c>
      <c r="K98" s="29">
        <f>I98+45</f>
        <v>45610</v>
      </c>
      <c r="L98" s="29"/>
      <c r="M98" s="29" t="s">
        <v>19</v>
      </c>
      <c r="N98" s="29" t="s">
        <v>19</v>
      </c>
      <c r="O98" s="40" t="s">
        <v>501</v>
      </c>
      <c r="P98" s="29"/>
      <c r="Q98" s="21" t="s">
        <v>167</v>
      </c>
      <c r="R98" s="29">
        <v>30529</v>
      </c>
      <c r="S98" s="38" t="s">
        <v>560</v>
      </c>
      <c r="T98" s="41">
        <f ca="1">DATEDIF(Tabla2[[#This Row],[F. DE NACIMIENTO]],TODAY(),"Y")</f>
        <v>41</v>
      </c>
      <c r="U98" s="39"/>
      <c r="V98" s="21"/>
      <c r="W98" s="21" t="s">
        <v>502</v>
      </c>
      <c r="X98" s="47" t="s">
        <v>450</v>
      </c>
      <c r="Y98" s="40" t="s">
        <v>478</v>
      </c>
      <c r="Z98" s="29">
        <f>Tabla2[[#This Row],[ANTIGÜEDAD]]+60</f>
        <v>45501</v>
      </c>
    </row>
    <row r="99" spans="1:27" s="1" customFormat="1" ht="16.5" customHeight="1" x14ac:dyDescent="0.25">
      <c r="A99" s="21">
        <v>65</v>
      </c>
      <c r="B99" s="29" t="s">
        <v>149</v>
      </c>
      <c r="C99" s="21">
        <v>11477</v>
      </c>
      <c r="D99" s="28" t="s">
        <v>148</v>
      </c>
      <c r="E99" s="21" t="s">
        <v>359</v>
      </c>
      <c r="F99" s="40">
        <v>300</v>
      </c>
      <c r="G99" s="29">
        <v>45363</v>
      </c>
      <c r="H99" s="29">
        <v>45363</v>
      </c>
      <c r="I99" s="29">
        <v>45565</v>
      </c>
      <c r="J99" s="29" t="str">
        <f t="shared" si="5"/>
        <v/>
      </c>
      <c r="K99" s="29">
        <f>I99+45</f>
        <v>45610</v>
      </c>
      <c r="L99" s="29"/>
      <c r="M99" s="29" t="s">
        <v>19</v>
      </c>
      <c r="N99" s="29" t="s">
        <v>19</v>
      </c>
      <c r="O99" s="40" t="s">
        <v>505</v>
      </c>
      <c r="P99" s="29"/>
      <c r="Q99" s="21" t="s">
        <v>167</v>
      </c>
      <c r="R99" s="38">
        <v>32766</v>
      </c>
      <c r="S99" s="38" t="s">
        <v>560</v>
      </c>
      <c r="T99" s="41">
        <f ca="1">DATEDIF(Tabla2[[#This Row],[F. DE NACIMIENTO]],TODAY(),"Y")</f>
        <v>35</v>
      </c>
      <c r="U99" s="39"/>
      <c r="V99" s="21"/>
      <c r="W99" s="21" t="s">
        <v>506</v>
      </c>
      <c r="X99" s="47" t="s">
        <v>507</v>
      </c>
      <c r="Y99" s="40" t="s">
        <v>433</v>
      </c>
      <c r="Z99" s="29">
        <f>Tabla2[[#This Row],[ANTIGÜEDAD]]+60</f>
        <v>45423</v>
      </c>
    </row>
    <row r="100" spans="1:27" s="1" customFormat="1" ht="16.5" customHeight="1" x14ac:dyDescent="0.25">
      <c r="A100" s="21">
        <v>62</v>
      </c>
      <c r="B100" s="29" t="s">
        <v>135</v>
      </c>
      <c r="C100" s="21">
        <v>11456</v>
      </c>
      <c r="D100" s="28" t="s">
        <v>134</v>
      </c>
      <c r="E100" s="21" t="s">
        <v>359</v>
      </c>
      <c r="F100" s="40">
        <v>300</v>
      </c>
      <c r="G100" s="29">
        <v>45209</v>
      </c>
      <c r="H100" s="29">
        <v>45525</v>
      </c>
      <c r="I100" s="29"/>
      <c r="J100" s="29" t="str">
        <f t="shared" ref="J100:J113" si="8">IF(I100&lt;&gt;0,"","ACTIVO")</f>
        <v>ACTIVO</v>
      </c>
      <c r="K100" s="29"/>
      <c r="L100" s="29">
        <f>SUM(H100+300)</f>
        <v>45825</v>
      </c>
      <c r="M100" s="29">
        <v>45224</v>
      </c>
      <c r="N100" s="29" t="s">
        <v>15</v>
      </c>
      <c r="O100" s="42" t="s">
        <v>515</v>
      </c>
      <c r="P100" s="29"/>
      <c r="Q100" s="21" t="s">
        <v>167</v>
      </c>
      <c r="R100" s="29">
        <v>29196</v>
      </c>
      <c r="S100" s="38" t="s">
        <v>560</v>
      </c>
      <c r="T100" s="41">
        <f ca="1">DATEDIF(Tabla2[[#This Row],[F. DE NACIMIENTO]],TODAY(),"Y")</f>
        <v>44</v>
      </c>
      <c r="U100" s="39">
        <v>602008936</v>
      </c>
      <c r="V100" s="21" t="s">
        <v>136</v>
      </c>
      <c r="W100" s="21" t="s">
        <v>516</v>
      </c>
      <c r="X100" s="47" t="s">
        <v>450</v>
      </c>
      <c r="Y100" s="40" t="s">
        <v>478</v>
      </c>
      <c r="Z100" s="21"/>
    </row>
    <row r="101" spans="1:27" ht="16.5" customHeight="1" x14ac:dyDescent="0.25">
      <c r="A101" s="21">
        <v>47</v>
      </c>
      <c r="B101" s="43" t="s">
        <v>379</v>
      </c>
      <c r="C101" s="43">
        <v>11533</v>
      </c>
      <c r="D101" s="28" t="s">
        <v>378</v>
      </c>
      <c r="E101" s="43" t="s">
        <v>359</v>
      </c>
      <c r="F101" s="52">
        <v>100</v>
      </c>
      <c r="G101" s="29">
        <v>45526</v>
      </c>
      <c r="H101" s="29">
        <v>45526</v>
      </c>
      <c r="I101" s="28"/>
      <c r="J101" s="43" t="str">
        <f t="shared" si="8"/>
        <v>ACTIVO</v>
      </c>
      <c r="K101" s="28"/>
      <c r="L101" s="28"/>
      <c r="M101" s="43" t="s">
        <v>19</v>
      </c>
      <c r="N101" s="43" t="s">
        <v>15</v>
      </c>
      <c r="O101" s="44"/>
      <c r="P101" s="28"/>
      <c r="Q101" s="43" t="s">
        <v>554</v>
      </c>
      <c r="R101" s="38">
        <v>30688</v>
      </c>
      <c r="S101" s="38" t="s">
        <v>559</v>
      </c>
      <c r="T101" s="41">
        <f ca="1">DATEDIF(Tabla2[[#This Row],[F. DE NACIMIENTO]],TODAY(),"Y")</f>
        <v>40</v>
      </c>
      <c r="U101" s="41">
        <v>677735184</v>
      </c>
      <c r="V101" s="53" t="s">
        <v>403</v>
      </c>
      <c r="W101" s="26" t="s">
        <v>380</v>
      </c>
      <c r="X101" s="47"/>
      <c r="Y101" s="37"/>
      <c r="Z101" s="38">
        <v>45587</v>
      </c>
      <c r="AA101"/>
    </row>
    <row r="102" spans="1:27" ht="16.5" customHeight="1" x14ac:dyDescent="0.25">
      <c r="A102" s="21">
        <v>59</v>
      </c>
      <c r="B102" s="29" t="s">
        <v>127</v>
      </c>
      <c r="C102" s="21">
        <v>11444</v>
      </c>
      <c r="D102" s="28" t="s">
        <v>126</v>
      </c>
      <c r="E102" s="21" t="s">
        <v>359</v>
      </c>
      <c r="F102" s="40">
        <v>300</v>
      </c>
      <c r="G102" s="29">
        <v>45007</v>
      </c>
      <c r="H102" s="29">
        <v>45525</v>
      </c>
      <c r="I102" s="29"/>
      <c r="J102" s="29" t="str">
        <f t="shared" si="8"/>
        <v>ACTIVO</v>
      </c>
      <c r="K102" s="29"/>
      <c r="L102" s="29">
        <f t="shared" ref="L102:L107" si="9">SUM(H102+300)</f>
        <v>45825</v>
      </c>
      <c r="M102" s="29">
        <v>45224</v>
      </c>
      <c r="N102" s="29" t="s">
        <v>15</v>
      </c>
      <c r="O102" s="42" t="s">
        <v>528</v>
      </c>
      <c r="P102" s="29"/>
      <c r="Q102" s="21" t="s">
        <v>167</v>
      </c>
      <c r="R102" s="29">
        <v>29380</v>
      </c>
      <c r="S102" s="38" t="s">
        <v>560</v>
      </c>
      <c r="T102" s="41">
        <f ca="1">DATEDIF(Tabla2[[#This Row],[F. DE NACIMIENTO]],TODAY(),"Y")</f>
        <v>44</v>
      </c>
      <c r="U102" s="39">
        <v>667897653</v>
      </c>
      <c r="V102" s="21" t="s">
        <v>128</v>
      </c>
      <c r="W102" s="21" t="s">
        <v>129</v>
      </c>
      <c r="X102" s="47" t="s">
        <v>494</v>
      </c>
      <c r="Y102" s="40" t="s">
        <v>424</v>
      </c>
      <c r="Z102" s="21"/>
      <c r="AA102"/>
    </row>
    <row r="103" spans="1:27" ht="16.5" customHeight="1" x14ac:dyDescent="0.25">
      <c r="A103" s="21">
        <v>57</v>
      </c>
      <c r="B103" s="29" t="s">
        <v>119</v>
      </c>
      <c r="C103" s="21">
        <v>11434</v>
      </c>
      <c r="D103" s="28" t="s">
        <v>118</v>
      </c>
      <c r="E103" s="21" t="s">
        <v>359</v>
      </c>
      <c r="F103" s="40">
        <v>300</v>
      </c>
      <c r="G103" s="29">
        <v>44893</v>
      </c>
      <c r="H103" s="29">
        <v>45525</v>
      </c>
      <c r="I103" s="29"/>
      <c r="J103" s="29" t="str">
        <f t="shared" si="8"/>
        <v>ACTIVO</v>
      </c>
      <c r="K103" s="29"/>
      <c r="L103" s="29">
        <f t="shared" si="9"/>
        <v>45825</v>
      </c>
      <c r="M103" s="29">
        <v>45224</v>
      </c>
      <c r="N103" s="29" t="s">
        <v>15</v>
      </c>
      <c r="O103" s="42" t="s">
        <v>530</v>
      </c>
      <c r="P103" s="29"/>
      <c r="Q103" s="21" t="s">
        <v>167</v>
      </c>
      <c r="R103" s="29">
        <v>29070</v>
      </c>
      <c r="S103" s="38" t="s">
        <v>560</v>
      </c>
      <c r="T103" s="41">
        <f ca="1">DATEDIF(Tabla2[[#This Row],[F. DE NACIMIENTO]],TODAY(),"Y")</f>
        <v>45</v>
      </c>
      <c r="U103" s="39">
        <v>617827638</v>
      </c>
      <c r="V103" s="21" t="s">
        <v>120</v>
      </c>
      <c r="W103" s="21" t="s">
        <v>121</v>
      </c>
      <c r="X103" s="47"/>
      <c r="Y103" s="40"/>
      <c r="Z103" s="26"/>
      <c r="AA103"/>
    </row>
    <row r="104" spans="1:27" ht="16.5" customHeight="1" x14ac:dyDescent="0.25">
      <c r="A104" s="21">
        <v>63</v>
      </c>
      <c r="B104" s="29" t="s">
        <v>138</v>
      </c>
      <c r="C104" s="21">
        <v>11455</v>
      </c>
      <c r="D104" s="28" t="s">
        <v>137</v>
      </c>
      <c r="E104" s="21" t="s">
        <v>359</v>
      </c>
      <c r="F104" s="40">
        <v>300</v>
      </c>
      <c r="G104" s="29">
        <v>45209</v>
      </c>
      <c r="H104" s="29">
        <v>45525</v>
      </c>
      <c r="I104" s="29"/>
      <c r="J104" s="29" t="str">
        <f t="shared" si="8"/>
        <v>ACTIVO</v>
      </c>
      <c r="K104" s="29"/>
      <c r="L104" s="29">
        <f t="shared" si="9"/>
        <v>45825</v>
      </c>
      <c r="M104" s="29">
        <v>45224</v>
      </c>
      <c r="N104" s="29" t="s">
        <v>15</v>
      </c>
      <c r="O104" s="42" t="s">
        <v>532</v>
      </c>
      <c r="P104" s="29"/>
      <c r="Q104" s="21" t="s">
        <v>167</v>
      </c>
      <c r="R104" s="29">
        <v>29710</v>
      </c>
      <c r="S104" s="38" t="s">
        <v>560</v>
      </c>
      <c r="T104" s="41">
        <f ca="1">DATEDIF(Tabla2[[#This Row],[F. DE NACIMIENTO]],TODAY(),"Y")</f>
        <v>43</v>
      </c>
      <c r="U104" s="39">
        <v>631507527</v>
      </c>
      <c r="V104" s="45" t="s">
        <v>139</v>
      </c>
      <c r="W104" s="21" t="s">
        <v>140</v>
      </c>
      <c r="X104" s="47" t="s">
        <v>450</v>
      </c>
      <c r="Y104" s="40" t="s">
        <v>478</v>
      </c>
      <c r="Z104" s="26"/>
      <c r="AA104"/>
    </row>
    <row r="105" spans="1:27" ht="16.5" customHeight="1" x14ac:dyDescent="0.25">
      <c r="A105" s="21">
        <v>64</v>
      </c>
      <c r="B105" s="29" t="s">
        <v>142</v>
      </c>
      <c r="C105" s="21">
        <v>11463</v>
      </c>
      <c r="D105" s="28" t="s">
        <v>141</v>
      </c>
      <c r="E105" s="21" t="s">
        <v>359</v>
      </c>
      <c r="F105" s="40">
        <v>300</v>
      </c>
      <c r="G105" s="29">
        <v>45224</v>
      </c>
      <c r="H105" s="29">
        <v>45525</v>
      </c>
      <c r="I105" s="29"/>
      <c r="J105" s="29" t="str">
        <f t="shared" si="8"/>
        <v>ACTIVO</v>
      </c>
      <c r="K105" s="29"/>
      <c r="L105" s="29">
        <f t="shared" si="9"/>
        <v>45825</v>
      </c>
      <c r="M105" s="29" t="s">
        <v>15</v>
      </c>
      <c r="N105" s="29" t="s">
        <v>19</v>
      </c>
      <c r="O105" s="42" t="s">
        <v>534</v>
      </c>
      <c r="P105" s="29">
        <v>46118</v>
      </c>
      <c r="Q105" s="21" t="s">
        <v>167</v>
      </c>
      <c r="R105" s="29">
        <v>26983</v>
      </c>
      <c r="S105" s="38" t="s">
        <v>560</v>
      </c>
      <c r="T105" s="41">
        <f ca="1">DATEDIF(Tabla2[[#This Row],[F. DE NACIMIENTO]],TODAY(),"Y")</f>
        <v>50</v>
      </c>
      <c r="U105" s="39">
        <v>602322736</v>
      </c>
      <c r="V105" s="21"/>
      <c r="W105" s="21"/>
      <c r="X105" s="47"/>
      <c r="Y105" s="40"/>
      <c r="Z105" s="26"/>
      <c r="AA105"/>
    </row>
    <row r="106" spans="1:27" ht="16.5" customHeight="1" x14ac:dyDescent="0.25">
      <c r="A106" s="21">
        <v>48</v>
      </c>
      <c r="B106" s="29" t="s">
        <v>357</v>
      </c>
      <c r="C106" s="21">
        <v>11528</v>
      </c>
      <c r="D106" s="28" t="s">
        <v>356</v>
      </c>
      <c r="E106" s="21" t="s">
        <v>359</v>
      </c>
      <c r="F106" s="40">
        <v>300</v>
      </c>
      <c r="G106" s="29">
        <v>45488</v>
      </c>
      <c r="H106" s="29">
        <v>45488</v>
      </c>
      <c r="I106" s="29"/>
      <c r="J106" s="29" t="str">
        <f t="shared" si="8"/>
        <v>ACTIVO</v>
      </c>
      <c r="K106" s="29"/>
      <c r="L106" s="29">
        <f t="shared" si="9"/>
        <v>45788</v>
      </c>
      <c r="M106" s="29" t="s">
        <v>19</v>
      </c>
      <c r="N106" s="29"/>
      <c r="O106" s="40" t="s">
        <v>535</v>
      </c>
      <c r="P106" s="29">
        <v>45889</v>
      </c>
      <c r="Q106" s="21" t="s">
        <v>167</v>
      </c>
      <c r="R106" s="29">
        <v>28855</v>
      </c>
      <c r="S106" s="38" t="s">
        <v>559</v>
      </c>
      <c r="T106" s="41">
        <f ca="1">DATEDIF(Tabla2[[#This Row],[F. DE NACIMIENTO]],TODAY(),"Y")</f>
        <v>45</v>
      </c>
      <c r="U106" s="39"/>
      <c r="V106" s="21"/>
      <c r="W106" s="21" t="s">
        <v>536</v>
      </c>
      <c r="X106" s="47" t="s">
        <v>427</v>
      </c>
      <c r="Y106" s="40" t="s">
        <v>480</v>
      </c>
      <c r="Z106" s="29"/>
      <c r="AA106"/>
    </row>
    <row r="107" spans="1:27" ht="16.5" customHeight="1" x14ac:dyDescent="0.25">
      <c r="A107" s="21">
        <v>49</v>
      </c>
      <c r="B107" s="29" t="s">
        <v>163</v>
      </c>
      <c r="C107" s="21">
        <v>11526</v>
      </c>
      <c r="D107" s="28" t="s">
        <v>162</v>
      </c>
      <c r="E107" s="21" t="s">
        <v>359</v>
      </c>
      <c r="F107" s="40">
        <v>300</v>
      </c>
      <c r="G107" s="29">
        <v>45485</v>
      </c>
      <c r="H107" s="29">
        <v>45485</v>
      </c>
      <c r="I107" s="29"/>
      <c r="J107" s="29" t="str">
        <f t="shared" si="8"/>
        <v>ACTIVO</v>
      </c>
      <c r="K107" s="29"/>
      <c r="L107" s="29">
        <f t="shared" si="9"/>
        <v>45785</v>
      </c>
      <c r="M107" s="29" t="s">
        <v>19</v>
      </c>
      <c r="N107" s="29"/>
      <c r="O107" s="40" t="s">
        <v>537</v>
      </c>
      <c r="P107" s="29">
        <v>45872</v>
      </c>
      <c r="Q107" s="21" t="s">
        <v>167</v>
      </c>
      <c r="R107" s="29">
        <v>27751</v>
      </c>
      <c r="S107" s="38" t="s">
        <v>560</v>
      </c>
      <c r="T107" s="41">
        <f ca="1">DATEDIF(Tabla2[[#This Row],[F. DE NACIMIENTO]],TODAY(),"Y")</f>
        <v>48</v>
      </c>
      <c r="U107" s="39"/>
      <c r="V107" s="21"/>
      <c r="W107" s="21" t="s">
        <v>538</v>
      </c>
      <c r="X107" s="47" t="s">
        <v>507</v>
      </c>
      <c r="Y107" s="40" t="s">
        <v>511</v>
      </c>
      <c r="Z107" s="38"/>
      <c r="AA107"/>
    </row>
    <row r="108" spans="1:27" ht="16.5" customHeight="1" x14ac:dyDescent="0.25">
      <c r="A108" s="21">
        <v>72</v>
      </c>
      <c r="B108" s="29" t="s">
        <v>291</v>
      </c>
      <c r="C108" s="21">
        <v>11278</v>
      </c>
      <c r="D108" s="28" t="s">
        <v>290</v>
      </c>
      <c r="E108" s="21" t="s">
        <v>351</v>
      </c>
      <c r="F108" s="40">
        <v>189</v>
      </c>
      <c r="G108" s="29">
        <v>41163</v>
      </c>
      <c r="H108" s="29">
        <v>44621</v>
      </c>
      <c r="I108" s="29"/>
      <c r="J108" s="29" t="str">
        <f t="shared" si="8"/>
        <v>ACTIVO</v>
      </c>
      <c r="K108" s="29"/>
      <c r="L108" s="29"/>
      <c r="M108" s="29"/>
      <c r="N108" s="29"/>
      <c r="O108" s="29" t="s">
        <v>437</v>
      </c>
      <c r="P108" s="29"/>
      <c r="Q108" s="21" t="s">
        <v>330</v>
      </c>
      <c r="R108" s="38">
        <v>28863</v>
      </c>
      <c r="S108" s="38" t="s">
        <v>560</v>
      </c>
      <c r="T108" s="41">
        <f ca="1">DATEDIF(Tabla2[[#This Row],[F. DE NACIMIENTO]],TODAY(),"Y")</f>
        <v>45</v>
      </c>
      <c r="U108" s="41"/>
      <c r="V108" s="26"/>
      <c r="W108" s="26"/>
      <c r="X108" s="47" t="s">
        <v>427</v>
      </c>
      <c r="Y108" s="37" t="s">
        <v>433</v>
      </c>
      <c r="Z108" s="26"/>
      <c r="AA108"/>
    </row>
    <row r="109" spans="1:27" ht="16.5" customHeight="1" x14ac:dyDescent="0.25">
      <c r="A109" s="21">
        <v>73</v>
      </c>
      <c r="B109" s="29" t="s">
        <v>293</v>
      </c>
      <c r="C109" s="21">
        <v>11486</v>
      </c>
      <c r="D109" s="28" t="s">
        <v>292</v>
      </c>
      <c r="E109" s="21" t="s">
        <v>351</v>
      </c>
      <c r="F109" s="40">
        <v>100</v>
      </c>
      <c r="G109" s="29">
        <v>45369</v>
      </c>
      <c r="H109" s="29">
        <v>45369</v>
      </c>
      <c r="I109" s="29"/>
      <c r="J109" s="29" t="str">
        <f t="shared" si="8"/>
        <v>ACTIVO</v>
      </c>
      <c r="K109" s="29"/>
      <c r="L109" s="29"/>
      <c r="M109" s="29" t="s">
        <v>19</v>
      </c>
      <c r="N109" s="29"/>
      <c r="O109" s="29"/>
      <c r="P109" s="29"/>
      <c r="Q109" s="21" t="s">
        <v>332</v>
      </c>
      <c r="R109" s="38">
        <v>28185</v>
      </c>
      <c r="S109" s="38" t="s">
        <v>559</v>
      </c>
      <c r="T109" s="41">
        <f ca="1">DATEDIF(Tabla2[[#This Row],[F. DE NACIMIENTO]],TODAY(),"Y")</f>
        <v>47</v>
      </c>
      <c r="U109" s="41"/>
      <c r="V109" s="26"/>
      <c r="W109" s="26"/>
      <c r="X109" s="47"/>
      <c r="Y109" s="37"/>
      <c r="Z109" s="21"/>
      <c r="AA109"/>
    </row>
    <row r="110" spans="1:27" ht="16.5" customHeight="1" x14ac:dyDescent="0.25">
      <c r="A110" s="21">
        <v>74</v>
      </c>
      <c r="B110" s="29" t="s">
        <v>299</v>
      </c>
      <c r="C110" s="21">
        <v>11277</v>
      </c>
      <c r="D110" s="28" t="s">
        <v>298</v>
      </c>
      <c r="E110" s="21" t="s">
        <v>351</v>
      </c>
      <c r="F110" s="40">
        <v>100</v>
      </c>
      <c r="G110" s="29">
        <v>41275</v>
      </c>
      <c r="H110" s="29">
        <v>44621</v>
      </c>
      <c r="I110" s="29"/>
      <c r="J110" s="29" t="str">
        <f t="shared" si="8"/>
        <v>ACTIVO</v>
      </c>
      <c r="K110" s="29"/>
      <c r="L110" s="29"/>
      <c r="M110" s="29" t="s">
        <v>19</v>
      </c>
      <c r="N110" s="29"/>
      <c r="O110" s="29" t="s">
        <v>452</v>
      </c>
      <c r="P110" s="29"/>
      <c r="Q110" s="21" t="s">
        <v>331</v>
      </c>
      <c r="R110" s="38">
        <v>24318</v>
      </c>
      <c r="S110" s="38" t="s">
        <v>559</v>
      </c>
      <c r="T110" s="41">
        <f ca="1">DATEDIF(Tabla2[[#This Row],[F. DE NACIMIENTO]],TODAY(),"Y")</f>
        <v>58</v>
      </c>
      <c r="U110" s="41"/>
      <c r="V110" s="26"/>
      <c r="W110" s="26"/>
      <c r="X110" s="47"/>
      <c r="Y110" s="37"/>
      <c r="Z110" s="21"/>
      <c r="AA110"/>
    </row>
    <row r="111" spans="1:27" ht="16.5" customHeight="1" x14ac:dyDescent="0.25">
      <c r="A111" s="21">
        <v>75</v>
      </c>
      <c r="B111" s="29" t="s">
        <v>305</v>
      </c>
      <c r="C111" s="21">
        <v>11279</v>
      </c>
      <c r="D111" s="28" t="s">
        <v>304</v>
      </c>
      <c r="E111" s="21" t="s">
        <v>351</v>
      </c>
      <c r="F111" s="40">
        <v>100</v>
      </c>
      <c r="G111" s="29">
        <v>42949</v>
      </c>
      <c r="H111" s="29">
        <v>44621</v>
      </c>
      <c r="I111" s="29"/>
      <c r="J111" s="29" t="str">
        <f t="shared" si="8"/>
        <v>ACTIVO</v>
      </c>
      <c r="K111" s="29"/>
      <c r="L111" s="29"/>
      <c r="M111" s="29"/>
      <c r="N111" s="29"/>
      <c r="O111" s="29" t="s">
        <v>459</v>
      </c>
      <c r="P111" s="29"/>
      <c r="Q111" s="21" t="s">
        <v>552</v>
      </c>
      <c r="R111" s="38">
        <v>31366</v>
      </c>
      <c r="S111" s="38" t="s">
        <v>559</v>
      </c>
      <c r="T111" s="41">
        <f ca="1">DATEDIF(Tabla2[[#This Row],[F. DE NACIMIENTO]],TODAY(),"Y")</f>
        <v>38</v>
      </c>
      <c r="U111" s="41"/>
      <c r="V111" s="26"/>
      <c r="W111" s="26" t="s">
        <v>460</v>
      </c>
      <c r="X111" s="47" t="s">
        <v>430</v>
      </c>
      <c r="Y111" s="37" t="s">
        <v>433</v>
      </c>
      <c r="Z111"/>
      <c r="AA111"/>
    </row>
    <row r="112" spans="1:27" ht="16.5" customHeight="1" x14ac:dyDescent="0.25">
      <c r="A112" s="21">
        <v>76</v>
      </c>
      <c r="B112" s="29" t="s">
        <v>307</v>
      </c>
      <c r="C112" s="21">
        <v>11294</v>
      </c>
      <c r="D112" s="28" t="s">
        <v>306</v>
      </c>
      <c r="E112" s="21" t="s">
        <v>351</v>
      </c>
      <c r="F112" s="40">
        <v>100</v>
      </c>
      <c r="G112" s="29">
        <v>44774</v>
      </c>
      <c r="H112" s="29">
        <v>44774</v>
      </c>
      <c r="I112" s="29"/>
      <c r="J112" s="29" t="str">
        <f t="shared" si="8"/>
        <v>ACTIVO</v>
      </c>
      <c r="K112" s="29"/>
      <c r="L112" s="29"/>
      <c r="M112" s="29"/>
      <c r="N112" s="29"/>
      <c r="O112" s="29" t="s">
        <v>461</v>
      </c>
      <c r="P112" s="29"/>
      <c r="Q112" s="21" t="s">
        <v>553</v>
      </c>
      <c r="R112" s="38">
        <v>29885</v>
      </c>
      <c r="S112" s="38" t="s">
        <v>559</v>
      </c>
      <c r="T112" s="41">
        <f ca="1">DATEDIF(Tabla2[[#This Row],[F. DE NACIMIENTO]],TODAY(),"Y")</f>
        <v>42</v>
      </c>
      <c r="U112" s="41"/>
      <c r="V112" s="26"/>
      <c r="W112" s="26"/>
      <c r="X112" s="47" t="s">
        <v>430</v>
      </c>
      <c r="Y112" s="37" t="s">
        <v>433</v>
      </c>
      <c r="Z112"/>
      <c r="AA112"/>
    </row>
    <row r="113" spans="1:27" s="11" customFormat="1" ht="16.5" customHeight="1" x14ac:dyDescent="0.25">
      <c r="A113" s="21">
        <v>71</v>
      </c>
      <c r="B113" s="29" t="s">
        <v>368</v>
      </c>
      <c r="C113" s="21">
        <v>11532</v>
      </c>
      <c r="D113" s="28" t="s">
        <v>367</v>
      </c>
      <c r="E113" s="21" t="s">
        <v>351</v>
      </c>
      <c r="F113" s="40">
        <v>100</v>
      </c>
      <c r="G113" s="29">
        <v>45505</v>
      </c>
      <c r="H113" s="29">
        <v>45505</v>
      </c>
      <c r="I113" s="29"/>
      <c r="J113" s="29" t="str">
        <f t="shared" si="8"/>
        <v>ACTIVO</v>
      </c>
      <c r="K113" s="29"/>
      <c r="L113" s="29"/>
      <c r="M113" s="29"/>
      <c r="N113" s="29" t="s">
        <v>19</v>
      </c>
      <c r="O113" s="29"/>
      <c r="P113" s="29"/>
      <c r="Q113" s="21" t="s">
        <v>462</v>
      </c>
      <c r="R113" s="38">
        <v>27208</v>
      </c>
      <c r="S113" s="38" t="s">
        <v>560</v>
      </c>
      <c r="T113" s="41">
        <f ca="1">DATEDIF(Tabla2[[#This Row],[F. DE NACIMIENTO]],TODAY(),"Y")</f>
        <v>50</v>
      </c>
      <c r="U113" s="41">
        <v>652763705</v>
      </c>
      <c r="V113" s="22" t="s">
        <v>463</v>
      </c>
      <c r="W113" s="26" t="s">
        <v>464</v>
      </c>
      <c r="X113" s="47" t="s">
        <v>430</v>
      </c>
      <c r="Y113" s="37" t="s">
        <v>465</v>
      </c>
      <c r="Z113" s="38">
        <v>45627</v>
      </c>
    </row>
    <row r="114" spans="1:27" ht="15.6" customHeight="1" x14ac:dyDescent="0.25">
      <c r="A114" s="1"/>
      <c r="B114" s="7"/>
      <c r="C114" s="6"/>
      <c r="D114" s="5"/>
      <c r="E114" s="6"/>
      <c r="F114" s="34"/>
      <c r="G114" s="7"/>
      <c r="H114" s="17"/>
      <c r="I114" s="19"/>
      <c r="J114" s="8"/>
      <c r="K114" s="7"/>
      <c r="L114" s="7"/>
      <c r="M114" s="7"/>
      <c r="N114" s="7"/>
      <c r="O114" s="34"/>
      <c r="P114" s="7"/>
      <c r="Q114" s="6"/>
      <c r="R114" s="9"/>
      <c r="S114" s="7"/>
      <c r="T114" s="56"/>
      <c r="U114" s="31"/>
      <c r="V114" s="10"/>
      <c r="W114" s="10"/>
      <c r="X114" s="47"/>
      <c r="Y114" s="36"/>
      <c r="Z114"/>
      <c r="AA114"/>
    </row>
    <row r="115" spans="1:27" ht="15.6" customHeight="1" x14ac:dyDescent="0.25">
      <c r="A115" s="1"/>
      <c r="B115" s="7"/>
      <c r="C115" s="6"/>
      <c r="E115" s="5"/>
      <c r="F115" s="6"/>
      <c r="G115" s="34"/>
      <c r="H115" s="7"/>
      <c r="I115" s="17"/>
      <c r="J115" s="19"/>
      <c r="K115" s="8"/>
      <c r="L115" s="7"/>
      <c r="M115" s="7"/>
      <c r="N115" s="7"/>
      <c r="O115" s="7"/>
      <c r="P115" s="34"/>
      <c r="R115" s="7"/>
      <c r="S115" s="6"/>
      <c r="T115" s="9"/>
      <c r="U115" s="9"/>
      <c r="V115" s="9"/>
      <c r="W115" s="31"/>
      <c r="X115" s="10"/>
      <c r="Y115" s="10"/>
      <c r="Z115" s="47"/>
      <c r="AA115" s="36"/>
    </row>
    <row r="116" spans="1:27" ht="15.6" customHeight="1" x14ac:dyDescent="0.25">
      <c r="A116" s="1"/>
      <c r="B116" s="7"/>
      <c r="C116" s="6"/>
      <c r="E116" s="5"/>
      <c r="F116" s="6"/>
      <c r="G116" s="34"/>
      <c r="H116" s="7"/>
      <c r="I116" s="17"/>
      <c r="J116" s="19"/>
      <c r="K116" s="8"/>
      <c r="L116" s="7"/>
      <c r="M116" s="7"/>
      <c r="N116" s="7"/>
      <c r="O116" s="7"/>
      <c r="P116" s="34"/>
      <c r="R116" s="7"/>
      <c r="S116" s="6"/>
      <c r="T116" s="9"/>
      <c r="U116" s="9"/>
      <c r="V116" s="9"/>
      <c r="W116" s="31"/>
      <c r="X116" s="10"/>
      <c r="Y116" s="10"/>
      <c r="Z116" s="47"/>
      <c r="AA116" s="36"/>
    </row>
    <row r="117" spans="1:27" ht="15.6" customHeight="1" x14ac:dyDescent="0.25">
      <c r="A117" s="1"/>
      <c r="B117" s="7"/>
      <c r="C117" s="6"/>
      <c r="E117" s="5"/>
      <c r="F117" s="6"/>
      <c r="G117" s="34"/>
      <c r="H117" s="7"/>
      <c r="I117" s="17"/>
      <c r="J117" s="19"/>
      <c r="K117" s="8"/>
      <c r="L117" s="7"/>
      <c r="M117" s="7"/>
      <c r="N117" s="7"/>
      <c r="O117" s="7"/>
      <c r="P117" s="34"/>
      <c r="R117" s="7"/>
      <c r="S117" s="6"/>
      <c r="T117" s="9"/>
      <c r="U117" s="9"/>
      <c r="V117" s="9"/>
      <c r="W117" s="31"/>
      <c r="X117" s="10"/>
      <c r="Y117" s="10"/>
      <c r="Z117" s="47"/>
      <c r="AA117" s="36"/>
    </row>
    <row r="118" spans="1:27" ht="15.6" customHeight="1" x14ac:dyDescent="0.25">
      <c r="A118" s="1"/>
      <c r="B118" s="7"/>
      <c r="C118" s="6"/>
      <c r="E118" s="5"/>
      <c r="F118" s="6"/>
      <c r="G118" s="34"/>
      <c r="H118" s="7"/>
      <c r="I118" s="17"/>
      <c r="J118" s="19"/>
      <c r="K118" s="8"/>
      <c r="L118" s="7"/>
      <c r="M118" s="7"/>
      <c r="N118" s="7"/>
      <c r="O118" s="7"/>
      <c r="P118" s="34"/>
      <c r="R118" s="7"/>
      <c r="S118" s="6"/>
      <c r="T118" s="9"/>
      <c r="U118" s="9"/>
      <c r="V118" s="9"/>
      <c r="W118" s="31"/>
      <c r="X118" s="10"/>
      <c r="Y118" s="10"/>
      <c r="Z118" s="47"/>
      <c r="AA118" s="36"/>
    </row>
    <row r="119" spans="1:27" ht="15.6" customHeight="1" x14ac:dyDescent="0.25">
      <c r="A119" s="1"/>
      <c r="B119" s="7"/>
      <c r="C119" s="6"/>
      <c r="E119" s="5"/>
      <c r="F119" s="6"/>
      <c r="G119" s="34"/>
      <c r="H119" s="7"/>
      <c r="I119" s="17"/>
      <c r="J119" s="19"/>
      <c r="K119" s="8"/>
      <c r="L119" s="7"/>
      <c r="M119" s="7"/>
      <c r="N119" s="7"/>
      <c r="O119" s="7"/>
      <c r="P119" s="34"/>
      <c r="R119" s="7"/>
      <c r="S119" s="6"/>
      <c r="T119" s="9"/>
      <c r="U119" s="9"/>
      <c r="V119" s="9"/>
      <c r="W119" s="31"/>
      <c r="X119" s="10"/>
      <c r="Y119" s="10"/>
      <c r="Z119" s="47"/>
      <c r="AA119" s="36"/>
    </row>
    <row r="120" spans="1:27" ht="15.6" customHeight="1" x14ac:dyDescent="0.25">
      <c r="A120" s="1"/>
      <c r="B120" s="7"/>
      <c r="C120" s="6"/>
      <c r="E120" s="5"/>
      <c r="F120" s="6"/>
      <c r="G120" s="34"/>
      <c r="H120" s="7"/>
      <c r="I120" s="17"/>
      <c r="J120" s="19"/>
      <c r="K120" s="8"/>
      <c r="L120" s="7"/>
      <c r="M120" s="7"/>
      <c r="N120" s="7"/>
      <c r="O120" s="7"/>
      <c r="P120" s="34"/>
      <c r="R120" s="7"/>
      <c r="S120" s="6"/>
      <c r="T120" s="9"/>
      <c r="U120" s="9"/>
      <c r="V120" s="9"/>
      <c r="W120" s="31"/>
      <c r="X120" s="10"/>
      <c r="Y120" s="10"/>
      <c r="Z120" s="47"/>
      <c r="AA120" s="36"/>
    </row>
    <row r="121" spans="1:27" ht="15.6" customHeight="1" x14ac:dyDescent="0.25">
      <c r="A121" s="1"/>
      <c r="B121" s="7"/>
      <c r="C121" s="6"/>
      <c r="E121" s="5"/>
      <c r="F121" s="6"/>
      <c r="G121" s="34"/>
      <c r="H121" s="7"/>
      <c r="I121" s="17"/>
      <c r="J121" s="19"/>
      <c r="K121" s="8"/>
      <c r="L121" s="7"/>
      <c r="M121" s="7"/>
      <c r="N121" s="7"/>
      <c r="O121" s="7"/>
      <c r="P121" s="34"/>
      <c r="R121" s="7"/>
      <c r="S121" s="6"/>
      <c r="T121" s="9"/>
      <c r="U121" s="9"/>
      <c r="V121" s="9"/>
      <c r="W121" s="31"/>
      <c r="X121" s="10"/>
      <c r="Y121" s="10"/>
      <c r="Z121" s="47"/>
      <c r="AA121" s="36"/>
    </row>
    <row r="122" spans="1:27" ht="15.6" customHeight="1" x14ac:dyDescent="0.25">
      <c r="A122" s="1"/>
      <c r="B122" s="7"/>
      <c r="C122" s="6"/>
      <c r="E122" s="5"/>
      <c r="F122" s="6"/>
      <c r="G122" s="34"/>
      <c r="H122" s="7"/>
      <c r="I122" s="17"/>
      <c r="J122" s="19"/>
      <c r="K122" s="8"/>
      <c r="L122" s="7"/>
      <c r="M122" s="7"/>
      <c r="N122" s="7"/>
      <c r="O122" s="7"/>
      <c r="P122" s="34"/>
      <c r="R122" s="7"/>
      <c r="S122" s="6"/>
      <c r="T122" s="9"/>
      <c r="U122" s="9"/>
      <c r="V122" s="9"/>
      <c r="W122" s="31"/>
      <c r="X122" s="10"/>
      <c r="Y122" s="10"/>
      <c r="Z122" s="47"/>
      <c r="AA122" s="36"/>
    </row>
    <row r="123" spans="1:27" ht="15.6" customHeight="1" x14ac:dyDescent="0.25">
      <c r="A123" s="1"/>
      <c r="B123" s="7"/>
      <c r="C123" s="6"/>
      <c r="E123" s="5"/>
      <c r="F123" s="6"/>
      <c r="G123" s="34"/>
      <c r="H123" s="7"/>
      <c r="I123" s="17"/>
      <c r="J123" s="19"/>
      <c r="K123" s="8"/>
      <c r="L123" s="7"/>
      <c r="M123" s="7"/>
      <c r="N123" s="7"/>
      <c r="O123" s="7"/>
      <c r="P123" s="34"/>
      <c r="R123" s="7"/>
      <c r="S123" s="6"/>
      <c r="T123" s="9"/>
      <c r="U123" s="9"/>
      <c r="V123" s="9"/>
      <c r="W123" s="31"/>
      <c r="X123" s="10"/>
      <c r="Y123" s="10"/>
      <c r="Z123" s="47"/>
      <c r="AA123" s="36"/>
    </row>
    <row r="124" spans="1:27" ht="15.6" customHeight="1" x14ac:dyDescent="0.25">
      <c r="A124" s="1"/>
      <c r="B124" s="7"/>
      <c r="C124" s="6"/>
      <c r="E124" s="5"/>
      <c r="F124" s="6"/>
      <c r="G124" s="34"/>
      <c r="H124" s="7"/>
      <c r="I124" s="17"/>
      <c r="J124" s="19"/>
      <c r="K124" s="8"/>
      <c r="L124" s="7"/>
      <c r="M124" s="7"/>
      <c r="N124" s="7"/>
      <c r="O124" s="7"/>
      <c r="P124" s="34"/>
      <c r="R124" s="7"/>
      <c r="S124" s="6"/>
      <c r="T124" s="9"/>
      <c r="U124" s="9"/>
      <c r="V124" s="9"/>
      <c r="W124" s="31"/>
      <c r="X124" s="10"/>
      <c r="Y124" s="10"/>
      <c r="Z124" s="47"/>
      <c r="AA124" s="36"/>
    </row>
    <row r="126" spans="1:27" x14ac:dyDescent="0.25">
      <c r="E126" t="s">
        <v>376</v>
      </c>
      <c r="F126" s="16"/>
    </row>
    <row r="127" spans="1:27" ht="15.75" x14ac:dyDescent="0.25">
      <c r="E127" t="s">
        <v>354</v>
      </c>
      <c r="F127" s="4"/>
    </row>
    <row r="128" spans="1:27" x14ac:dyDescent="0.25">
      <c r="E128" t="s">
        <v>369</v>
      </c>
      <c r="F128" s="12"/>
    </row>
    <row r="129" spans="5:6" x14ac:dyDescent="0.25">
      <c r="E129" t="s">
        <v>374</v>
      </c>
      <c r="F129" s="14"/>
    </row>
    <row r="130" spans="5:6" x14ac:dyDescent="0.25">
      <c r="E130" t="s">
        <v>373</v>
      </c>
      <c r="F130" s="13"/>
    </row>
    <row r="131" spans="5:6" x14ac:dyDescent="0.25">
      <c r="E131" t="s">
        <v>375</v>
      </c>
      <c r="F131" s="15"/>
    </row>
    <row r="132" spans="5:6" x14ac:dyDescent="0.25">
      <c r="E132" t="s">
        <v>377</v>
      </c>
      <c r="F132" s="18"/>
    </row>
  </sheetData>
  <sortState xmlns:xlrd2="http://schemas.microsoft.com/office/spreadsheetml/2017/richdata2" ref="A2:Y127">
    <sortCondition ref="F2:F127"/>
  </sortState>
  <conditionalFormatting sqref="C2:C14 C49:C63 C65:C86">
    <cfRule type="duplicateValues" dxfId="2" priority="10"/>
  </conditionalFormatting>
  <conditionalFormatting sqref="R64 C64">
    <cfRule type="duplicateValues" dxfId="1" priority="11"/>
  </conditionalFormatting>
  <conditionalFormatting sqref="C1:C1048576">
    <cfRule type="duplicateValues" dxfId="0" priority="1"/>
  </conditionalFormatting>
  <dataValidations count="3">
    <dataValidation type="textLength" allowBlank="1" showInputMessage="1" showErrorMessage="1" error="El tamaño máximo de la dirección debe ser 35" sqref="W93:Y94 W40:Y40 W34:Y34 W38:Y38 W30:Y31 W42:Y46 W15:Y21 W100:Y113" xr:uid="{3F44F01A-9471-4D03-B557-19DE10177BC0}">
      <formula1>0</formula1>
      <formula2>35</formula2>
    </dataValidation>
    <dataValidation type="custom" allowBlank="1" showInputMessage="1" showErrorMessage="1" error="El teléfono debe ser un valor numérico con 9 digitos" sqref="U93:U94 U40 U34 U38 U30:U31 U42:U46 U15:U21 U100:U113" xr:uid="{3AAFDA87-9340-4CA0-BC8A-6C896136C6F2}">
      <formula1>AND(ISNUMBER(SUMPRODUCT(SEARCH(MID(U15,ROW(INDIRECT("1:"&amp;LEN(U15))),1),"01234567890"))),LEN(U15)=9)</formula1>
    </dataValidation>
    <dataValidation type="date" allowBlank="1" showInputMessage="1" showErrorMessage="1" error="La fecha no es correcta" sqref="R34 R30:R31 R38 R40 R93:R94 R42 R44:R46 R15:R21 R100:R113" xr:uid="{E61B648C-E901-4A87-821B-FADA16247C57}">
      <formula1>1</formula1>
      <formula2>219512</formula2>
    </dataValidation>
  </dataValidations>
  <hyperlinks>
    <hyperlink ref="V9" r:id="rId1" xr:uid="{5DABFA39-12F4-4BB8-B8A3-EA3E53851E47}"/>
    <hyperlink ref="V5" r:id="rId2" xr:uid="{7A397CF4-A40B-4DEB-9C71-42DD8D69B8CE}"/>
    <hyperlink ref="V2" r:id="rId3" xr:uid="{CD58C03D-1F8F-4934-B2DB-C471C9F2EE20}"/>
    <hyperlink ref="V11" r:id="rId4" xr:uid="{0FD9989F-BEE4-4E96-870A-E70F4D091B67}"/>
    <hyperlink ref="V37" r:id="rId5" xr:uid="{7DF686BB-25B6-44D7-97F9-9E732A8ECB50}"/>
    <hyperlink ref="V19" r:id="rId6" xr:uid="{E365BEF4-57FE-4BAF-8644-2FECDB8B39FD}"/>
    <hyperlink ref="V21" r:id="rId7" xr:uid="{9D28FA53-96D9-444E-8B5C-33F0BE69BAA0}"/>
    <hyperlink ref="V35" r:id="rId8" xr:uid="{F838F626-A017-4A49-8459-41798AF52CF8}"/>
    <hyperlink ref="V101" r:id="rId9" xr:uid="{B0B90538-85A3-489E-A3E5-21E9B21DB8F5}"/>
    <hyperlink ref="V13" r:id="rId10" xr:uid="{E7BEBDD9-902B-4235-80C0-3609C8DF1272}"/>
    <hyperlink ref="V104" r:id="rId11" xr:uid="{4007A0B1-0EBA-4FC4-8D54-D20178131D3C}"/>
    <hyperlink ref="V113" r:id="rId12" xr:uid="{4EF109C4-5CD6-4C90-BEDE-4BC3229CC9BD}"/>
    <hyperlink ref="V78" r:id="rId13" xr:uid="{AD9D6DA9-7A04-42DA-BE18-1115F90489D5}"/>
    <hyperlink ref="V36" r:id="rId14" xr:uid="{C49B1190-0E87-4F2C-83E3-44BBE3377CF2}"/>
    <hyperlink ref="V83" r:id="rId15" xr:uid="{D0322618-FE2D-49EA-9ADF-F9F60F3722C2}"/>
  </hyperlinks>
  <pageMargins left="0.7" right="0.7" top="0.75" bottom="0.75" header="0.3" footer="0.3"/>
  <pageSetup paperSize="9" scale="30" fitToHeight="0" orientation="landscape" horizontalDpi="0" verticalDpi="0" r:id="rId16"/>
  <legacyDrawing r:id="rId17"/>
  <tableParts count="1">
    <tablePart r:id="rId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DBDD3-417E-4AE9-98B0-9C8E9B4F5A64}">
  <dimension ref="A4:B17"/>
  <sheetViews>
    <sheetView workbookViewId="0">
      <selection activeCell="E24" sqref="E24"/>
    </sheetView>
  </sheetViews>
  <sheetFormatPr baseColWidth="10" defaultRowHeight="15" x14ac:dyDescent="0.25"/>
  <cols>
    <col min="1" max="1" width="21.28515625" bestFit="1" customWidth="1"/>
    <col min="2" max="2" width="31.140625" bestFit="1" customWidth="1"/>
    <col min="3" max="3" width="22.7109375" bestFit="1" customWidth="1"/>
    <col min="4" max="4" width="24.42578125" customWidth="1"/>
    <col min="5" max="5" width="11.140625" bestFit="1" customWidth="1"/>
    <col min="6" max="6" width="10.42578125" bestFit="1" customWidth="1"/>
    <col min="7" max="7" width="27.28515625" bestFit="1" customWidth="1"/>
    <col min="8" max="10" width="4" bestFit="1" customWidth="1"/>
    <col min="11" max="55" width="10.42578125" bestFit="1" customWidth="1"/>
    <col min="56" max="56" width="11.140625" bestFit="1" customWidth="1"/>
    <col min="57" max="57" width="19.42578125" bestFit="1" customWidth="1"/>
    <col min="58" max="58" width="14.42578125" bestFit="1" customWidth="1"/>
    <col min="59" max="59" width="19.42578125" bestFit="1" customWidth="1"/>
    <col min="60" max="60" width="14.42578125" bestFit="1" customWidth="1"/>
    <col min="61" max="61" width="19.42578125" bestFit="1" customWidth="1"/>
    <col min="62" max="62" width="14.42578125" bestFit="1" customWidth="1"/>
    <col min="63" max="63" width="19.42578125" bestFit="1" customWidth="1"/>
    <col min="64" max="64" width="14.42578125" bestFit="1" customWidth="1"/>
    <col min="65" max="65" width="19.42578125" bestFit="1" customWidth="1"/>
    <col min="66" max="66" width="14.42578125" bestFit="1" customWidth="1"/>
    <col min="67" max="67" width="19.42578125" bestFit="1" customWidth="1"/>
    <col min="68" max="68" width="14.42578125" bestFit="1" customWidth="1"/>
    <col min="69" max="69" width="19.42578125" bestFit="1" customWidth="1"/>
    <col min="70" max="70" width="14.42578125" bestFit="1" customWidth="1"/>
    <col min="71" max="71" width="19.42578125" bestFit="1" customWidth="1"/>
    <col min="72" max="72" width="14.42578125" bestFit="1" customWidth="1"/>
    <col min="73" max="73" width="19.42578125" bestFit="1" customWidth="1"/>
    <col min="74" max="74" width="14.42578125" bestFit="1" customWidth="1"/>
    <col min="75" max="75" width="19.42578125" bestFit="1" customWidth="1"/>
    <col min="76" max="76" width="14.42578125" bestFit="1" customWidth="1"/>
    <col min="77" max="77" width="19.42578125" bestFit="1" customWidth="1"/>
    <col min="78" max="78" width="14.42578125" bestFit="1" customWidth="1"/>
    <col min="79" max="79" width="19.42578125" bestFit="1" customWidth="1"/>
    <col min="80" max="80" width="14.42578125" bestFit="1" customWidth="1"/>
    <col min="81" max="81" width="19.42578125" bestFit="1" customWidth="1"/>
    <col min="82" max="82" width="14.42578125" bestFit="1" customWidth="1"/>
    <col min="83" max="83" width="19.42578125" bestFit="1" customWidth="1"/>
    <col min="84" max="84" width="14.42578125" bestFit="1" customWidth="1"/>
    <col min="85" max="85" width="19.42578125" bestFit="1" customWidth="1"/>
    <col min="86" max="86" width="14.42578125" bestFit="1" customWidth="1"/>
    <col min="87" max="87" width="19.42578125" bestFit="1" customWidth="1"/>
    <col min="88" max="88" width="14.42578125" bestFit="1" customWidth="1"/>
    <col min="89" max="89" width="19.42578125" bestFit="1" customWidth="1"/>
    <col min="90" max="90" width="14.42578125" bestFit="1" customWidth="1"/>
    <col min="91" max="91" width="19.42578125" bestFit="1" customWidth="1"/>
    <col min="92" max="100" width="11.140625" bestFit="1" customWidth="1"/>
    <col min="101" max="101" width="16.140625" bestFit="1" customWidth="1"/>
    <col min="102" max="102" width="16.28515625" bestFit="1" customWidth="1"/>
    <col min="103" max="103" width="15.28515625" bestFit="1" customWidth="1"/>
    <col min="104" max="104" width="19.42578125" bestFit="1" customWidth="1"/>
    <col min="105" max="105" width="16.28515625" bestFit="1" customWidth="1"/>
    <col min="106" max="106" width="15.28515625" bestFit="1" customWidth="1"/>
    <col min="107" max="107" width="19.42578125" bestFit="1" customWidth="1"/>
    <col min="108" max="108" width="16.28515625" bestFit="1" customWidth="1"/>
    <col min="109" max="109" width="15.28515625" bestFit="1" customWidth="1"/>
    <col min="110" max="110" width="19.42578125" bestFit="1" customWidth="1"/>
    <col min="111" max="111" width="16.28515625" bestFit="1" customWidth="1"/>
    <col min="112" max="112" width="15.28515625" bestFit="1" customWidth="1"/>
    <col min="113" max="113" width="19.42578125" bestFit="1" customWidth="1"/>
    <col min="114" max="114" width="16.28515625" bestFit="1" customWidth="1"/>
    <col min="115" max="115" width="15.28515625" bestFit="1" customWidth="1"/>
    <col min="116" max="116" width="19.42578125" bestFit="1" customWidth="1"/>
    <col min="117" max="117" width="16.28515625" bestFit="1" customWidth="1"/>
    <col min="118" max="118" width="15.28515625" bestFit="1" customWidth="1"/>
    <col min="119" max="119" width="19.42578125" bestFit="1" customWidth="1"/>
    <col min="120" max="120" width="16.28515625" bestFit="1" customWidth="1"/>
    <col min="121" max="121" width="15.28515625" bestFit="1" customWidth="1"/>
    <col min="122" max="122" width="19.42578125" bestFit="1" customWidth="1"/>
    <col min="123" max="123" width="16.28515625" bestFit="1" customWidth="1"/>
    <col min="124" max="124" width="15.28515625" bestFit="1" customWidth="1"/>
    <col min="125" max="125" width="19.42578125" bestFit="1" customWidth="1"/>
    <col min="126" max="126" width="16.28515625" bestFit="1" customWidth="1"/>
    <col min="127" max="127" width="15.28515625" bestFit="1" customWidth="1"/>
    <col min="128" max="128" width="19.42578125" bestFit="1" customWidth="1"/>
    <col min="129" max="129" width="16.28515625" bestFit="1" customWidth="1"/>
    <col min="130" max="130" width="15.28515625" bestFit="1" customWidth="1"/>
    <col min="131" max="131" width="19.42578125" bestFit="1" customWidth="1"/>
    <col min="132" max="132" width="16.28515625" bestFit="1" customWidth="1"/>
    <col min="133" max="133" width="15.28515625" bestFit="1" customWidth="1"/>
    <col min="134" max="134" width="19.42578125" bestFit="1" customWidth="1"/>
    <col min="135" max="135" width="13" bestFit="1" customWidth="1"/>
    <col min="136" max="136" width="15.28515625" bestFit="1" customWidth="1"/>
    <col min="137" max="137" width="12.28515625" bestFit="1" customWidth="1"/>
    <col min="138" max="138" width="15.28515625" bestFit="1" customWidth="1"/>
    <col min="139" max="139" width="12.28515625" bestFit="1" customWidth="1"/>
    <col min="140" max="140" width="15.28515625" bestFit="1" customWidth="1"/>
    <col min="141" max="141" width="24.42578125" bestFit="1" customWidth="1"/>
    <col min="142" max="142" width="15.28515625" bestFit="1" customWidth="1"/>
    <col min="143" max="143" width="12.28515625" bestFit="1" customWidth="1"/>
    <col min="144" max="144" width="15.28515625" bestFit="1" customWidth="1"/>
    <col min="145" max="145" width="14.7109375" bestFit="1" customWidth="1"/>
    <col min="146" max="146" width="15.28515625" bestFit="1" customWidth="1"/>
    <col min="147" max="147" width="12.28515625" bestFit="1" customWidth="1"/>
    <col min="148" max="148" width="15.28515625" bestFit="1" customWidth="1"/>
    <col min="149" max="149" width="12.28515625" bestFit="1" customWidth="1"/>
    <col min="150" max="150" width="15.28515625" bestFit="1" customWidth="1"/>
    <col min="151" max="151" width="13" bestFit="1" customWidth="1"/>
    <col min="152" max="152" width="10.140625" bestFit="1" customWidth="1"/>
    <col min="153" max="154" width="16.140625" bestFit="1" customWidth="1"/>
    <col min="155" max="155" width="12.5703125" bestFit="1" customWidth="1"/>
    <col min="156" max="156" width="16.28515625" bestFit="1" customWidth="1"/>
    <col min="157" max="157" width="15.28515625" bestFit="1" customWidth="1"/>
    <col min="158" max="158" width="19.42578125" bestFit="1" customWidth="1"/>
    <col min="159" max="159" width="16.28515625" bestFit="1" customWidth="1"/>
    <col min="160" max="160" width="15.28515625" bestFit="1" customWidth="1"/>
    <col min="161" max="161" width="19.42578125" bestFit="1" customWidth="1"/>
    <col min="162" max="162" width="16.28515625" bestFit="1" customWidth="1"/>
    <col min="163" max="163" width="15.28515625" bestFit="1" customWidth="1"/>
    <col min="164" max="164" width="19.42578125" bestFit="1" customWidth="1"/>
    <col min="165" max="165" width="16.28515625" bestFit="1" customWidth="1"/>
    <col min="166" max="166" width="15.28515625" bestFit="1" customWidth="1"/>
    <col min="167" max="167" width="19.42578125" bestFit="1" customWidth="1"/>
    <col min="168" max="168" width="16.28515625" bestFit="1" customWidth="1"/>
    <col min="169" max="169" width="15.28515625" bestFit="1" customWidth="1"/>
    <col min="170" max="170" width="19.42578125" bestFit="1" customWidth="1"/>
    <col min="171" max="171" width="16.28515625" bestFit="1" customWidth="1"/>
    <col min="172" max="172" width="15.28515625" bestFit="1" customWidth="1"/>
    <col min="173" max="173" width="19.42578125" bestFit="1" customWidth="1"/>
    <col min="174" max="174" width="16.5703125" bestFit="1" customWidth="1"/>
    <col min="175" max="175" width="15.28515625" bestFit="1" customWidth="1"/>
    <col min="176" max="176" width="19.7109375" bestFit="1" customWidth="1"/>
    <col min="177" max="177" width="16.28515625" bestFit="1" customWidth="1"/>
    <col min="178" max="178" width="15.28515625" bestFit="1" customWidth="1"/>
    <col min="179" max="179" width="19.42578125" bestFit="1" customWidth="1"/>
    <col min="180" max="180" width="16.28515625" bestFit="1" customWidth="1"/>
    <col min="181" max="181" width="15.28515625" bestFit="1" customWidth="1"/>
    <col min="182" max="182" width="19.42578125" bestFit="1" customWidth="1"/>
    <col min="183" max="183" width="16.28515625" bestFit="1" customWidth="1"/>
    <col min="184" max="184" width="15.28515625" bestFit="1" customWidth="1"/>
    <col min="185" max="185" width="19.42578125" bestFit="1" customWidth="1"/>
    <col min="186" max="186" width="16.28515625" bestFit="1" customWidth="1"/>
    <col min="187" max="187" width="15.28515625" bestFit="1" customWidth="1"/>
    <col min="188" max="188" width="19.42578125" bestFit="1" customWidth="1"/>
    <col min="189" max="189" width="16.28515625" bestFit="1" customWidth="1"/>
    <col min="190" max="190" width="15.28515625" bestFit="1" customWidth="1"/>
    <col min="191" max="191" width="19.42578125" bestFit="1" customWidth="1"/>
    <col min="192" max="192" width="16.28515625" bestFit="1" customWidth="1"/>
    <col min="193" max="193" width="15.28515625" bestFit="1" customWidth="1"/>
    <col min="194" max="194" width="19.42578125" bestFit="1" customWidth="1"/>
    <col min="195" max="195" width="16.5703125" bestFit="1" customWidth="1"/>
    <col min="196" max="196" width="15.28515625" bestFit="1" customWidth="1"/>
    <col min="197" max="197" width="19.42578125" bestFit="1" customWidth="1"/>
    <col min="198" max="198" width="16.28515625" bestFit="1" customWidth="1"/>
    <col min="199" max="199" width="15.28515625" bestFit="1" customWidth="1"/>
    <col min="200" max="200" width="19.42578125" bestFit="1" customWidth="1"/>
    <col min="201" max="201" width="16.28515625" bestFit="1" customWidth="1"/>
    <col min="202" max="202" width="15.28515625" bestFit="1" customWidth="1"/>
    <col min="203" max="203" width="19.42578125" bestFit="1" customWidth="1"/>
    <col min="204" max="204" width="13" bestFit="1" customWidth="1"/>
    <col min="205" max="205" width="15.28515625" bestFit="1" customWidth="1"/>
    <col min="206" max="206" width="12.28515625" bestFit="1" customWidth="1"/>
    <col min="207" max="207" width="15.28515625" bestFit="1" customWidth="1"/>
    <col min="208" max="208" width="12.28515625" bestFit="1" customWidth="1"/>
    <col min="209" max="209" width="15.28515625" bestFit="1" customWidth="1"/>
    <col min="210" max="210" width="12.28515625" bestFit="1" customWidth="1"/>
    <col min="211" max="211" width="15.28515625" bestFit="1" customWidth="1"/>
    <col min="212" max="212" width="12.28515625" bestFit="1" customWidth="1"/>
    <col min="213" max="213" width="15.28515625" bestFit="1" customWidth="1"/>
    <col min="214" max="214" width="12.28515625" bestFit="1" customWidth="1"/>
    <col min="215" max="215" width="15.28515625" bestFit="1" customWidth="1"/>
    <col min="216" max="216" width="20.85546875" bestFit="1" customWidth="1"/>
    <col min="217" max="217" width="15.28515625" bestFit="1" customWidth="1"/>
    <col min="218" max="218" width="12.28515625" bestFit="1" customWidth="1"/>
    <col min="219" max="219" width="15.28515625" bestFit="1" customWidth="1"/>
    <col min="220" max="220" width="12.28515625" bestFit="1" customWidth="1"/>
    <col min="221" max="221" width="15.28515625" bestFit="1" customWidth="1"/>
    <col min="222" max="222" width="12.28515625" bestFit="1" customWidth="1"/>
    <col min="223" max="223" width="15.28515625" bestFit="1" customWidth="1"/>
    <col min="224" max="224" width="12.28515625" bestFit="1" customWidth="1"/>
    <col min="225" max="225" width="15.28515625" bestFit="1" customWidth="1"/>
    <col min="226" max="226" width="12.28515625" bestFit="1" customWidth="1"/>
    <col min="227" max="227" width="15.28515625" bestFit="1" customWidth="1"/>
    <col min="228" max="228" width="16.140625" bestFit="1" customWidth="1"/>
    <col min="229" max="229" width="15.28515625" bestFit="1" customWidth="1"/>
    <col min="230" max="230" width="12.28515625" bestFit="1" customWidth="1"/>
    <col min="231" max="231" width="15.28515625" bestFit="1" customWidth="1"/>
    <col min="232" max="232" width="12.28515625" bestFit="1" customWidth="1"/>
    <col min="233" max="233" width="15.28515625" bestFit="1" customWidth="1"/>
    <col min="234" max="234" width="16.140625" bestFit="1" customWidth="1"/>
    <col min="235" max="235" width="15.28515625" bestFit="1" customWidth="1"/>
    <col min="236" max="236" width="12.28515625" bestFit="1" customWidth="1"/>
    <col min="237" max="237" width="15.28515625" bestFit="1" customWidth="1"/>
    <col min="238" max="238" width="12.28515625" bestFit="1" customWidth="1"/>
    <col min="239" max="239" width="15.28515625" bestFit="1" customWidth="1"/>
    <col min="240" max="240" width="24.42578125" bestFit="1" customWidth="1"/>
    <col min="241" max="241" width="15.28515625" bestFit="1" customWidth="1"/>
    <col min="242" max="242" width="12.28515625" bestFit="1" customWidth="1"/>
    <col min="243" max="243" width="15.28515625" bestFit="1" customWidth="1"/>
    <col min="244" max="244" width="12.28515625" bestFit="1" customWidth="1"/>
    <col min="245" max="245" width="15.28515625" bestFit="1" customWidth="1"/>
    <col min="246" max="246" width="14.7109375" bestFit="1" customWidth="1"/>
    <col min="247" max="247" width="15.28515625" bestFit="1" customWidth="1"/>
    <col min="248" max="248" width="12.28515625" bestFit="1" customWidth="1"/>
    <col min="249" max="249" width="15.28515625" bestFit="1" customWidth="1"/>
    <col min="250" max="250" width="12.28515625" bestFit="1" customWidth="1"/>
    <col min="251" max="251" width="15.28515625" bestFit="1" customWidth="1"/>
    <col min="252" max="252" width="16.140625" bestFit="1" customWidth="1"/>
    <col min="253" max="253" width="15.28515625" bestFit="1" customWidth="1"/>
    <col min="254" max="254" width="22.7109375" bestFit="1" customWidth="1"/>
    <col min="255" max="256" width="6.140625" bestFit="1" customWidth="1"/>
    <col min="257" max="257" width="16.140625" bestFit="1" customWidth="1"/>
    <col min="258" max="258" width="10.140625" bestFit="1" customWidth="1"/>
    <col min="259" max="260" width="16.140625" bestFit="1" customWidth="1"/>
    <col min="261" max="261" width="12.5703125" bestFit="1" customWidth="1"/>
    <col min="262" max="262" width="16.28515625" bestFit="1" customWidth="1"/>
    <col min="263" max="263" width="12" bestFit="1" customWidth="1"/>
    <col min="264" max="264" width="15.28515625" bestFit="1" customWidth="1"/>
    <col min="265" max="265" width="19.42578125" bestFit="1" customWidth="1"/>
    <col min="266" max="266" width="16.28515625" bestFit="1" customWidth="1"/>
    <col min="267" max="267" width="12" bestFit="1" customWidth="1"/>
    <col min="268" max="268" width="15.28515625" bestFit="1" customWidth="1"/>
    <col min="269" max="269" width="19.42578125" bestFit="1" customWidth="1"/>
    <col min="270" max="270" width="13" bestFit="1" customWidth="1"/>
    <col min="271" max="271" width="12" bestFit="1" customWidth="1"/>
    <col min="272" max="272" width="15.28515625" bestFit="1" customWidth="1"/>
    <col min="273" max="273" width="12.28515625" bestFit="1" customWidth="1"/>
    <col min="274" max="274" width="12" bestFit="1" customWidth="1"/>
    <col min="275" max="275" width="15.28515625" bestFit="1" customWidth="1"/>
    <col min="276" max="276" width="12.28515625" bestFit="1" customWidth="1"/>
    <col min="277" max="277" width="12" bestFit="1" customWidth="1"/>
    <col min="278" max="278" width="15.28515625" bestFit="1" customWidth="1"/>
    <col min="279" max="279" width="12.28515625" bestFit="1" customWidth="1"/>
    <col min="280" max="280" width="12" bestFit="1" customWidth="1"/>
    <col min="281" max="281" width="15.28515625" bestFit="1" customWidth="1"/>
    <col min="282" max="282" width="12.28515625" bestFit="1" customWidth="1"/>
    <col min="283" max="283" width="12" bestFit="1" customWidth="1"/>
    <col min="284" max="284" width="15.28515625" bestFit="1" customWidth="1"/>
    <col min="285" max="285" width="23.28515625" bestFit="1" customWidth="1"/>
    <col min="286" max="286" width="26.42578125" bestFit="1" customWidth="1"/>
    <col min="287" max="287" width="15.28515625" bestFit="1" customWidth="1"/>
    <col min="288" max="288" width="20.85546875" bestFit="1" customWidth="1"/>
    <col min="289" max="289" width="13.42578125" bestFit="1" customWidth="1"/>
    <col min="290" max="290" width="15.28515625" bestFit="1" customWidth="1"/>
    <col min="291" max="291" width="12.28515625" bestFit="1" customWidth="1"/>
    <col min="292" max="292" width="14.7109375" bestFit="1" customWidth="1"/>
    <col min="293" max="293" width="15.28515625" bestFit="1" customWidth="1"/>
    <col min="294" max="294" width="12.28515625" bestFit="1" customWidth="1"/>
    <col min="295" max="295" width="12" bestFit="1" customWidth="1"/>
    <col min="296" max="296" width="15.28515625" bestFit="1" customWidth="1"/>
    <col min="297" max="297" width="12.28515625" bestFit="1" customWidth="1"/>
    <col min="298" max="298" width="12" bestFit="1" customWidth="1"/>
    <col min="299" max="299" width="15.28515625" bestFit="1" customWidth="1"/>
    <col min="300" max="300" width="23.85546875" bestFit="1" customWidth="1"/>
    <col min="301" max="301" width="27" bestFit="1" customWidth="1"/>
    <col min="302" max="302" width="15.28515625" bestFit="1" customWidth="1"/>
    <col min="303" max="303" width="12.28515625" bestFit="1" customWidth="1"/>
    <col min="304" max="304" width="12" bestFit="1" customWidth="1"/>
    <col min="305" max="305" width="15.28515625" bestFit="1" customWidth="1"/>
    <col min="306" max="306" width="16.140625" bestFit="1" customWidth="1"/>
    <col min="307" max="307" width="14.7109375" bestFit="1" customWidth="1"/>
    <col min="308" max="308" width="15.28515625" bestFit="1" customWidth="1"/>
    <col min="309" max="309" width="23.28515625" bestFit="1" customWidth="1"/>
    <col min="310" max="310" width="26.42578125" bestFit="1" customWidth="1"/>
    <col min="311" max="311" width="15.28515625" bestFit="1" customWidth="1"/>
    <col min="312" max="312" width="12.28515625" bestFit="1" customWidth="1"/>
    <col min="313" max="313" width="14.7109375" bestFit="1" customWidth="1"/>
    <col min="314" max="314" width="15.28515625" bestFit="1" customWidth="1"/>
    <col min="315" max="315" width="16.140625" bestFit="1" customWidth="1"/>
    <col min="316" max="316" width="14.7109375" bestFit="1" customWidth="1"/>
    <col min="317" max="317" width="15.28515625" bestFit="1" customWidth="1"/>
    <col min="318" max="318" width="12.28515625" bestFit="1" customWidth="1"/>
    <col min="319" max="319" width="12" bestFit="1" customWidth="1"/>
    <col min="320" max="320" width="15.28515625" bestFit="1" customWidth="1"/>
    <col min="321" max="321" width="12.28515625" bestFit="1" customWidth="1"/>
    <col min="322" max="322" width="12" bestFit="1" customWidth="1"/>
    <col min="323" max="323" width="15.28515625" bestFit="1" customWidth="1"/>
    <col min="324" max="324" width="24.42578125" bestFit="1" customWidth="1"/>
    <col min="325" max="325" width="27" bestFit="1" customWidth="1"/>
    <col min="326" max="326" width="15.28515625" bestFit="1" customWidth="1"/>
    <col min="327" max="327" width="12.28515625" bestFit="1" customWidth="1"/>
    <col min="328" max="328" width="12" bestFit="1" customWidth="1"/>
    <col min="329" max="329" width="15.28515625" bestFit="1" customWidth="1"/>
    <col min="330" max="330" width="23.85546875" bestFit="1" customWidth="1"/>
    <col min="331" max="331" width="27" bestFit="1" customWidth="1"/>
    <col min="332" max="332" width="15.28515625" bestFit="1" customWidth="1"/>
    <col min="333" max="333" width="23.28515625" bestFit="1" customWidth="1"/>
    <col min="334" max="334" width="26.42578125" bestFit="1" customWidth="1"/>
    <col min="335" max="335" width="15.28515625" bestFit="1" customWidth="1"/>
    <col min="336" max="336" width="23.28515625" bestFit="1" customWidth="1"/>
    <col min="337" max="337" width="26.42578125" bestFit="1" customWidth="1"/>
    <col min="338" max="338" width="15.28515625" bestFit="1" customWidth="1"/>
    <col min="339" max="339" width="23.28515625" bestFit="1" customWidth="1"/>
    <col min="340" max="340" width="26.42578125" bestFit="1" customWidth="1"/>
    <col min="341" max="341" width="15.28515625" bestFit="1" customWidth="1"/>
    <col min="342" max="342" width="16.140625" bestFit="1" customWidth="1"/>
    <col min="343" max="343" width="14.7109375" bestFit="1" customWidth="1"/>
    <col min="344" max="344" width="15.28515625" bestFit="1" customWidth="1"/>
    <col min="345" max="345" width="16.140625" bestFit="1" customWidth="1"/>
    <col min="346" max="346" width="14.7109375" bestFit="1" customWidth="1"/>
    <col min="347" max="347" width="23.28515625" bestFit="1" customWidth="1"/>
    <col min="348" max="348" width="10.140625" bestFit="1" customWidth="1"/>
    <col min="349" max="349" width="26.42578125" bestFit="1" customWidth="1"/>
    <col min="350" max="350" width="22.7109375" bestFit="1" customWidth="1"/>
    <col min="351" max="351" width="13.42578125" bestFit="1" customWidth="1"/>
    <col min="352" max="352" width="9" bestFit="1" customWidth="1"/>
    <col min="353" max="353" width="16.140625" bestFit="1" customWidth="1"/>
    <col min="354" max="354" width="12" bestFit="1" customWidth="1"/>
    <col min="355" max="356" width="16.140625" bestFit="1" customWidth="1"/>
    <col min="357" max="357" width="12.5703125" bestFit="1" customWidth="1"/>
  </cols>
  <sheetData>
    <row r="4" spans="1:2" x14ac:dyDescent="0.25">
      <c r="B4" t="s">
        <v>557</v>
      </c>
    </row>
    <row r="5" spans="1:2" x14ac:dyDescent="0.25">
      <c r="A5" t="s">
        <v>330</v>
      </c>
      <c r="B5">
        <v>2</v>
      </c>
    </row>
    <row r="6" spans="1:2" x14ac:dyDescent="0.25">
      <c r="A6" t="s">
        <v>94</v>
      </c>
      <c r="B6">
        <v>5</v>
      </c>
    </row>
    <row r="7" spans="1:2" x14ac:dyDescent="0.25">
      <c r="A7" t="s">
        <v>546</v>
      </c>
      <c r="B7">
        <v>1</v>
      </c>
    </row>
    <row r="8" spans="1:2" x14ac:dyDescent="0.25">
      <c r="A8" t="s">
        <v>332</v>
      </c>
      <c r="B8">
        <v>1</v>
      </c>
    </row>
    <row r="9" spans="1:2" x14ac:dyDescent="0.25">
      <c r="A9" t="s">
        <v>320</v>
      </c>
      <c r="B9">
        <v>2</v>
      </c>
    </row>
    <row r="10" spans="1:2" x14ac:dyDescent="0.25">
      <c r="A10" t="s">
        <v>331</v>
      </c>
      <c r="B10">
        <v>1</v>
      </c>
    </row>
    <row r="11" spans="1:2" x14ac:dyDescent="0.25">
      <c r="A11" t="s">
        <v>167</v>
      </c>
      <c r="B11">
        <v>91</v>
      </c>
    </row>
    <row r="12" spans="1:2" x14ac:dyDescent="0.25">
      <c r="A12" t="s">
        <v>554</v>
      </c>
      <c r="B12">
        <v>2</v>
      </c>
    </row>
    <row r="13" spans="1:2" x14ac:dyDescent="0.25">
      <c r="A13" t="s">
        <v>85</v>
      </c>
      <c r="B13">
        <v>3</v>
      </c>
    </row>
    <row r="14" spans="1:2" x14ac:dyDescent="0.25">
      <c r="A14" t="s">
        <v>552</v>
      </c>
      <c r="B14">
        <v>1</v>
      </c>
    </row>
    <row r="15" spans="1:2" x14ac:dyDescent="0.25">
      <c r="A15" t="s">
        <v>553</v>
      </c>
      <c r="B15">
        <v>1</v>
      </c>
    </row>
    <row r="16" spans="1:2" x14ac:dyDescent="0.25">
      <c r="A16" t="s">
        <v>462</v>
      </c>
      <c r="B16">
        <v>1</v>
      </c>
    </row>
    <row r="17" spans="2:2" x14ac:dyDescent="0.25">
      <c r="B17">
        <f>SUM(B5:B16)</f>
        <v>111</v>
      </c>
    </row>
  </sheetData>
  <pageMargins left="0.7" right="0.7" top="0.75" bottom="0.75" header="0.3" footer="0.3"/>
  <pageSetup paperSize="9" orientation="landscape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A7FE-CFB2-4D66-A564-13592841E701}">
  <dimension ref="A1:P16"/>
  <sheetViews>
    <sheetView topLeftCell="I1" workbookViewId="0">
      <selection activeCell="B17" sqref="B17"/>
    </sheetView>
  </sheetViews>
  <sheetFormatPr baseColWidth="10" defaultRowHeight="15" x14ac:dyDescent="0.25"/>
  <cols>
    <col min="3" max="3" width="38.42578125" bestFit="1" customWidth="1"/>
    <col min="4" max="4" width="20.85546875" bestFit="1" customWidth="1"/>
    <col min="5" max="5" width="20.140625" customWidth="1"/>
    <col min="6" max="6" width="14.5703125" customWidth="1"/>
    <col min="10" max="11" width="17.140625" customWidth="1"/>
    <col min="12" max="12" width="18.140625" customWidth="1"/>
    <col min="14" max="14" width="10.140625" bestFit="1" customWidth="1"/>
    <col min="15" max="15" width="26.42578125" customWidth="1"/>
    <col min="16" max="16" width="16.140625" style="2" bestFit="1" customWidth="1"/>
  </cols>
  <sheetData>
    <row r="1" spans="1:16" s="1" customFormat="1" ht="31.5" customHeight="1" x14ac:dyDescent="0.25">
      <c r="A1" s="21" t="s">
        <v>361</v>
      </c>
      <c r="B1" s="21" t="s">
        <v>0</v>
      </c>
      <c r="C1" s="26" t="s">
        <v>1</v>
      </c>
      <c r="D1" s="26" t="s">
        <v>350</v>
      </c>
      <c r="E1" s="26" t="s">
        <v>2</v>
      </c>
      <c r="F1" s="26" t="s">
        <v>3</v>
      </c>
      <c r="G1" s="26" t="s">
        <v>4</v>
      </c>
      <c r="H1" s="26" t="s">
        <v>5</v>
      </c>
      <c r="I1" s="26" t="s">
        <v>360</v>
      </c>
      <c r="J1" s="26" t="s">
        <v>353</v>
      </c>
      <c r="K1" s="26" t="s">
        <v>355</v>
      </c>
      <c r="L1" s="26" t="s">
        <v>6</v>
      </c>
      <c r="M1" s="26" t="s">
        <v>7</v>
      </c>
      <c r="N1" s="26" t="s">
        <v>348</v>
      </c>
      <c r="O1" s="27" t="s">
        <v>401</v>
      </c>
      <c r="P1" s="21" t="s">
        <v>402</v>
      </c>
    </row>
    <row r="2" spans="1:16" s="1" customFormat="1" ht="15.75" x14ac:dyDescent="0.25">
      <c r="A2" s="21">
        <v>76</v>
      </c>
      <c r="B2" s="21">
        <v>11529</v>
      </c>
      <c r="C2" s="28" t="s">
        <v>362</v>
      </c>
      <c r="D2" s="21" t="s">
        <v>359</v>
      </c>
      <c r="E2" s="21">
        <v>300</v>
      </c>
      <c r="F2" s="29">
        <v>45496</v>
      </c>
      <c r="G2" s="29">
        <v>45496</v>
      </c>
      <c r="H2" s="29">
        <v>45502</v>
      </c>
      <c r="I2" s="29"/>
      <c r="J2" s="29"/>
      <c r="K2" s="29">
        <f>SUM(G2+300)</f>
        <v>45796</v>
      </c>
      <c r="L2" s="29"/>
      <c r="M2" s="29"/>
      <c r="N2" s="29" t="s">
        <v>365</v>
      </c>
      <c r="O2" s="27" t="s">
        <v>381</v>
      </c>
      <c r="P2" s="21" t="s">
        <v>17</v>
      </c>
    </row>
    <row r="3" spans="1:16" s="1" customFormat="1" ht="15.75" x14ac:dyDescent="0.25">
      <c r="A3" s="21">
        <v>77</v>
      </c>
      <c r="B3" s="21">
        <v>11530</v>
      </c>
      <c r="C3" s="28" t="s">
        <v>363</v>
      </c>
      <c r="D3" s="21" t="s">
        <v>359</v>
      </c>
      <c r="E3" s="21">
        <v>300</v>
      </c>
      <c r="F3" s="29">
        <v>45496</v>
      </c>
      <c r="G3" s="29">
        <v>45496</v>
      </c>
      <c r="H3" s="29">
        <v>45502</v>
      </c>
      <c r="I3" s="29"/>
      <c r="J3" s="29"/>
      <c r="K3" s="29">
        <f t="shared" ref="K3" si="0">SUM(G3+300)</f>
        <v>45796</v>
      </c>
      <c r="L3" s="29"/>
      <c r="M3" s="29"/>
      <c r="N3" s="29" t="s">
        <v>364</v>
      </c>
      <c r="O3" s="27" t="s">
        <v>382</v>
      </c>
      <c r="P3" s="21" t="s">
        <v>17</v>
      </c>
    </row>
    <row r="4" spans="1:16" s="1" customFormat="1" ht="15.6" customHeight="1" x14ac:dyDescent="0.25">
      <c r="A4" s="21">
        <v>70</v>
      </c>
      <c r="B4" s="21">
        <v>11527</v>
      </c>
      <c r="C4" s="28" t="s">
        <v>164</v>
      </c>
      <c r="D4" s="21" t="s">
        <v>359</v>
      </c>
      <c r="E4" s="21">
        <v>300</v>
      </c>
      <c r="F4" s="29">
        <v>45488</v>
      </c>
      <c r="G4" s="29">
        <v>45488</v>
      </c>
      <c r="H4" s="29">
        <v>45513</v>
      </c>
      <c r="I4" s="29" t="str">
        <f>IF(H4&lt;&gt;0,"","ACTIVO")</f>
        <v/>
      </c>
      <c r="J4" s="29"/>
      <c r="K4" s="29"/>
      <c r="L4" s="29"/>
      <c r="M4" s="29"/>
      <c r="N4" s="29" t="s">
        <v>341</v>
      </c>
      <c r="O4" s="27" t="s">
        <v>383</v>
      </c>
      <c r="P4" s="21" t="s">
        <v>17</v>
      </c>
    </row>
    <row r="5" spans="1:16" s="1" customFormat="1" ht="15.6" customHeight="1" x14ac:dyDescent="0.25">
      <c r="A5" s="21">
        <v>63</v>
      </c>
      <c r="B5" s="21">
        <v>11475</v>
      </c>
      <c r="C5" s="28" t="s">
        <v>145</v>
      </c>
      <c r="D5" s="21" t="s">
        <v>359</v>
      </c>
      <c r="E5" s="21">
        <v>300</v>
      </c>
      <c r="F5" s="29">
        <v>45363</v>
      </c>
      <c r="G5" s="29">
        <v>45363</v>
      </c>
      <c r="H5" s="29">
        <v>45506</v>
      </c>
      <c r="I5" s="29" t="str">
        <f t="shared" ref="I5:I6" si="1">IF(H5&lt;&gt;0,"","ACTIVO")</f>
        <v/>
      </c>
      <c r="J5" s="29"/>
      <c r="K5" s="29">
        <f t="shared" ref="K5:K6" si="2">SUM(G5+300)</f>
        <v>45663</v>
      </c>
      <c r="L5" s="29" t="s">
        <v>19</v>
      </c>
      <c r="M5" s="29" t="s">
        <v>19</v>
      </c>
      <c r="N5" s="29" t="s">
        <v>146</v>
      </c>
      <c r="O5" s="30" t="s">
        <v>381</v>
      </c>
      <c r="P5" s="21" t="s">
        <v>17</v>
      </c>
    </row>
    <row r="6" spans="1:16" s="1" customFormat="1" ht="15.6" customHeight="1" x14ac:dyDescent="0.25">
      <c r="A6" s="21">
        <v>24</v>
      </c>
      <c r="B6" s="21">
        <v>11520</v>
      </c>
      <c r="C6" s="28" t="s">
        <v>88</v>
      </c>
      <c r="D6" s="21" t="s">
        <v>358</v>
      </c>
      <c r="E6" s="21">
        <v>300</v>
      </c>
      <c r="F6" s="29">
        <v>45478</v>
      </c>
      <c r="G6" s="29">
        <v>45478</v>
      </c>
      <c r="H6" s="29">
        <v>45526</v>
      </c>
      <c r="I6" s="29" t="str">
        <f t="shared" si="1"/>
        <v/>
      </c>
      <c r="J6" s="29"/>
      <c r="K6" s="29">
        <f t="shared" si="2"/>
        <v>45778</v>
      </c>
      <c r="L6" s="29"/>
      <c r="M6" s="29"/>
      <c r="N6" s="29" t="s">
        <v>89</v>
      </c>
      <c r="O6" s="30" t="s">
        <v>383</v>
      </c>
      <c r="P6" s="21" t="s">
        <v>17</v>
      </c>
    </row>
    <row r="7" spans="1:16" x14ac:dyDescent="0.25">
      <c r="A7" s="21">
        <v>68</v>
      </c>
      <c r="B7" s="21">
        <v>11518</v>
      </c>
      <c r="C7" s="28" t="s">
        <v>160</v>
      </c>
      <c r="D7" s="21" t="s">
        <v>359</v>
      </c>
      <c r="E7" s="21">
        <v>300</v>
      </c>
      <c r="F7" s="29">
        <v>45470</v>
      </c>
      <c r="G7" s="29">
        <v>45470</v>
      </c>
      <c r="H7" s="29">
        <v>45524</v>
      </c>
      <c r="I7" s="29" t="s">
        <v>384</v>
      </c>
      <c r="J7" s="29">
        <v>45569</v>
      </c>
      <c r="K7" s="29"/>
      <c r="L7" s="29"/>
      <c r="M7" s="29"/>
      <c r="N7" s="29" t="s">
        <v>161</v>
      </c>
      <c r="O7" s="30" t="s">
        <v>381</v>
      </c>
      <c r="P7" s="21" t="s">
        <v>17</v>
      </c>
    </row>
    <row r="8" spans="1:16" x14ac:dyDescent="0.25">
      <c r="A8" s="21">
        <v>78</v>
      </c>
      <c r="B8" s="21"/>
      <c r="C8" s="28" t="s">
        <v>370</v>
      </c>
      <c r="D8" s="21" t="s">
        <v>359</v>
      </c>
      <c r="E8" s="21">
        <v>300</v>
      </c>
      <c r="F8" s="29">
        <v>45468</v>
      </c>
      <c r="G8" s="29">
        <v>45468</v>
      </c>
      <c r="H8" s="29">
        <v>45524</v>
      </c>
      <c r="I8" s="29" t="s">
        <v>384</v>
      </c>
      <c r="J8" s="29">
        <v>45569</v>
      </c>
      <c r="K8" s="29">
        <v>45768</v>
      </c>
      <c r="L8" s="29"/>
      <c r="M8" s="29"/>
      <c r="N8" s="29" t="s">
        <v>371</v>
      </c>
      <c r="O8" s="30" t="s">
        <v>381</v>
      </c>
      <c r="P8" s="21" t="s">
        <v>201</v>
      </c>
    </row>
    <row r="9" spans="1:16" x14ac:dyDescent="0.25">
      <c r="A9" s="21">
        <v>118</v>
      </c>
      <c r="B9" s="21">
        <v>11513</v>
      </c>
      <c r="C9" s="28" t="s">
        <v>302</v>
      </c>
      <c r="D9" s="21" t="s">
        <v>351</v>
      </c>
      <c r="E9" s="21">
        <v>100</v>
      </c>
      <c r="F9" s="29">
        <v>45462</v>
      </c>
      <c r="G9" s="29">
        <v>45462</v>
      </c>
      <c r="H9" s="29">
        <v>45494</v>
      </c>
      <c r="I9" s="29" t="s">
        <v>384</v>
      </c>
      <c r="J9" s="29"/>
      <c r="K9" s="29"/>
      <c r="L9" s="29"/>
      <c r="M9" s="29"/>
      <c r="N9" s="29" t="s">
        <v>303</v>
      </c>
      <c r="O9" s="30" t="s">
        <v>381</v>
      </c>
      <c r="P9" s="21" t="s">
        <v>330</v>
      </c>
    </row>
    <row r="10" spans="1:16" x14ac:dyDescent="0.25">
      <c r="A10" s="21">
        <v>37</v>
      </c>
      <c r="B10" s="21">
        <v>11509</v>
      </c>
      <c r="C10" s="28" t="s">
        <v>90</v>
      </c>
      <c r="D10" s="21" t="s">
        <v>358</v>
      </c>
      <c r="E10" s="21">
        <v>300</v>
      </c>
      <c r="F10" s="29">
        <v>45446</v>
      </c>
      <c r="G10" s="29">
        <v>45446</v>
      </c>
      <c r="H10" s="29">
        <v>45521</v>
      </c>
      <c r="I10" s="29" t="s">
        <v>384</v>
      </c>
      <c r="J10" s="29">
        <v>45566</v>
      </c>
      <c r="K10" s="29">
        <v>45746</v>
      </c>
      <c r="L10" s="29"/>
      <c r="M10" s="29"/>
      <c r="N10" s="29" t="s">
        <v>91</v>
      </c>
      <c r="O10" s="30" t="s">
        <v>381</v>
      </c>
      <c r="P10" s="21" t="s">
        <v>17</v>
      </c>
    </row>
    <row r="11" spans="1:16" x14ac:dyDescent="0.25">
      <c r="A11" s="21">
        <v>73</v>
      </c>
      <c r="B11" s="21">
        <v>11510</v>
      </c>
      <c r="C11" s="28" t="s">
        <v>155</v>
      </c>
      <c r="D11" s="21" t="s">
        <v>359</v>
      </c>
      <c r="E11" s="21">
        <v>300</v>
      </c>
      <c r="F11" s="29">
        <v>45446</v>
      </c>
      <c r="G11" s="29">
        <v>45446</v>
      </c>
      <c r="H11" s="29">
        <v>45524</v>
      </c>
      <c r="I11" s="29" t="s">
        <v>384</v>
      </c>
      <c r="J11" s="29">
        <v>45569</v>
      </c>
      <c r="K11" s="29">
        <v>45746</v>
      </c>
      <c r="L11" s="29"/>
      <c r="M11" s="29"/>
      <c r="N11" s="29" t="s">
        <v>340</v>
      </c>
      <c r="O11" s="30" t="s">
        <v>381</v>
      </c>
      <c r="P11" s="21" t="s">
        <v>17</v>
      </c>
    </row>
    <row r="12" spans="1:16" x14ac:dyDescent="0.25">
      <c r="A12" s="21">
        <v>72</v>
      </c>
      <c r="B12" s="21">
        <v>11507</v>
      </c>
      <c r="C12" s="28" t="s">
        <v>153</v>
      </c>
      <c r="D12" s="21" t="s">
        <v>359</v>
      </c>
      <c r="E12" s="21">
        <v>300</v>
      </c>
      <c r="F12" s="29">
        <v>45441</v>
      </c>
      <c r="G12" s="29">
        <v>45441</v>
      </c>
      <c r="H12" s="29">
        <v>45524</v>
      </c>
      <c r="I12" s="29" t="s">
        <v>384</v>
      </c>
      <c r="J12" s="29">
        <v>45569</v>
      </c>
      <c r="K12" s="29">
        <v>45741</v>
      </c>
      <c r="L12" s="29" t="s">
        <v>19</v>
      </c>
      <c r="M12" s="29" t="s">
        <v>19</v>
      </c>
      <c r="N12" s="29" t="s">
        <v>154</v>
      </c>
      <c r="O12" s="30" t="s">
        <v>381</v>
      </c>
      <c r="P12" s="21" t="s">
        <v>17</v>
      </c>
    </row>
    <row r="13" spans="1:16" x14ac:dyDescent="0.25">
      <c r="A13" s="21">
        <v>10</v>
      </c>
      <c r="B13" s="21">
        <v>11524</v>
      </c>
      <c r="C13" s="28" t="s">
        <v>188</v>
      </c>
      <c r="D13" s="21" t="s">
        <v>352</v>
      </c>
      <c r="E13" s="21">
        <v>300</v>
      </c>
      <c r="F13" s="29">
        <v>45478</v>
      </c>
      <c r="G13" s="29">
        <v>45478</v>
      </c>
      <c r="H13" s="29">
        <v>45531</v>
      </c>
      <c r="I13" s="29" t="str">
        <f t="shared" ref="I13:I14" si="3">IF(H13&lt;&gt;0,"","ACTIVO")</f>
        <v/>
      </c>
      <c r="J13" s="29"/>
      <c r="K13" s="29">
        <f t="shared" ref="K13:K14" si="4">SUM(G13+300)</f>
        <v>45778</v>
      </c>
      <c r="L13" s="29"/>
      <c r="M13" s="29"/>
      <c r="N13" s="29" t="s">
        <v>189</v>
      </c>
      <c r="O13" s="27" t="s">
        <v>383</v>
      </c>
      <c r="P13" s="21" t="s">
        <v>167</v>
      </c>
    </row>
    <row r="14" spans="1:16" x14ac:dyDescent="0.25">
      <c r="A14" s="21">
        <v>11</v>
      </c>
      <c r="B14" s="21">
        <v>11523</v>
      </c>
      <c r="C14" s="28" t="s">
        <v>190</v>
      </c>
      <c r="D14" s="21" t="s">
        <v>352</v>
      </c>
      <c r="E14" s="21">
        <v>300</v>
      </c>
      <c r="F14" s="29">
        <v>45478</v>
      </c>
      <c r="G14" s="29">
        <v>45478</v>
      </c>
      <c r="H14" s="29">
        <v>45528</v>
      </c>
      <c r="I14" s="29" t="str">
        <f t="shared" si="3"/>
        <v/>
      </c>
      <c r="J14" s="29"/>
      <c r="K14" s="29">
        <f t="shared" si="4"/>
        <v>45778</v>
      </c>
      <c r="L14" s="29"/>
      <c r="M14" s="29"/>
      <c r="N14" s="29" t="s">
        <v>191</v>
      </c>
      <c r="O14" s="27" t="s">
        <v>383</v>
      </c>
      <c r="P14" s="21" t="s">
        <v>167</v>
      </c>
    </row>
    <row r="15" spans="1:16" x14ac:dyDescent="0.25">
      <c r="B15" s="21">
        <v>11517</v>
      </c>
      <c r="C15" s="28" t="s">
        <v>372</v>
      </c>
      <c r="D15" s="21" t="s">
        <v>359</v>
      </c>
      <c r="E15" s="21">
        <v>300</v>
      </c>
      <c r="F15" s="29">
        <v>45474</v>
      </c>
      <c r="G15" s="29">
        <v>45474</v>
      </c>
      <c r="H15" s="29">
        <v>45534</v>
      </c>
      <c r="I15" s="29" t="str">
        <f>IF(H15&lt;&gt;0,"","ACTIVO")</f>
        <v/>
      </c>
      <c r="J15" s="29"/>
      <c r="K15" s="29">
        <f>SUM(G15+300)</f>
        <v>45774</v>
      </c>
      <c r="L15" s="29"/>
      <c r="M15" s="29"/>
      <c r="N15" s="29"/>
      <c r="O15" s="30" t="s">
        <v>381</v>
      </c>
      <c r="P15" s="21" t="s">
        <v>17</v>
      </c>
    </row>
    <row r="16" spans="1:16" s="1" customFormat="1" ht="15.6" customHeight="1" x14ac:dyDescent="0.25">
      <c r="A16" s="21">
        <v>30</v>
      </c>
      <c r="B16" s="21">
        <v>11401</v>
      </c>
      <c r="C16" s="25" t="s">
        <v>25</v>
      </c>
      <c r="D16" s="21" t="s">
        <v>358</v>
      </c>
      <c r="E16" s="21">
        <v>300</v>
      </c>
      <c r="F16" s="29">
        <v>45104</v>
      </c>
      <c r="G16" s="29">
        <v>45461</v>
      </c>
      <c r="H16" s="29">
        <v>45545</v>
      </c>
      <c r="I16" s="29" t="str">
        <f>IF(H16&lt;&gt;0,"","ACTIVO")</f>
        <v/>
      </c>
      <c r="J16" s="29"/>
      <c r="K16" s="29">
        <f>SUM(G16+300)</f>
        <v>45761</v>
      </c>
      <c r="L16" s="29">
        <v>45224</v>
      </c>
      <c r="M16" s="29" t="s">
        <v>19</v>
      </c>
      <c r="N16" s="29" t="s">
        <v>26</v>
      </c>
      <c r="O16" s="33" t="s">
        <v>565</v>
      </c>
      <c r="P16" s="21" t="s">
        <v>17</v>
      </c>
    </row>
  </sheetData>
  <conditionalFormatting sqref="B2:B3">
    <cfRule type="duplicateValues" dxfId="6" priority="4"/>
  </conditionalFormatting>
  <conditionalFormatting sqref="B4">
    <cfRule type="duplicateValues" dxfId="5" priority="3"/>
  </conditionalFormatting>
  <conditionalFormatting sqref="B13:B15">
    <cfRule type="duplicateValues" dxfId="4" priority="2"/>
  </conditionalFormatting>
  <conditionalFormatting sqref="B16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FD2A5-E4F1-4302-A9BF-0D860EAD176E}">
  <dimension ref="A1:H12"/>
  <sheetViews>
    <sheetView workbookViewId="0">
      <selection activeCell="D11" sqref="D11"/>
    </sheetView>
  </sheetViews>
  <sheetFormatPr baseColWidth="10" defaultRowHeight="15" x14ac:dyDescent="0.25"/>
  <cols>
    <col min="1" max="1" width="13.28515625" customWidth="1"/>
    <col min="2" max="2" width="39.85546875" bestFit="1" customWidth="1"/>
    <col min="3" max="3" width="30.42578125" customWidth="1"/>
    <col min="4" max="4" width="20.28515625" bestFit="1" customWidth="1"/>
    <col min="5" max="5" width="12.140625" customWidth="1"/>
    <col min="6" max="6" width="11.85546875" bestFit="1" customWidth="1"/>
    <col min="7" max="7" width="27.5703125" bestFit="1" customWidth="1"/>
    <col min="8" max="8" width="65.42578125" bestFit="1" customWidth="1"/>
  </cols>
  <sheetData>
    <row r="1" spans="1:8" x14ac:dyDescent="0.25">
      <c r="A1" s="21" t="s">
        <v>0</v>
      </c>
      <c r="B1" s="21" t="s">
        <v>1</v>
      </c>
      <c r="C1" s="21" t="s">
        <v>385</v>
      </c>
      <c r="D1" s="21" t="s">
        <v>389</v>
      </c>
      <c r="E1" s="21" t="s">
        <v>390</v>
      </c>
      <c r="F1" s="21" t="s">
        <v>391</v>
      </c>
      <c r="G1" s="21" t="s">
        <v>392</v>
      </c>
      <c r="H1" s="21" t="s">
        <v>393</v>
      </c>
    </row>
    <row r="2" spans="1:8" x14ac:dyDescent="0.25">
      <c r="B2" t="s">
        <v>296</v>
      </c>
      <c r="F2" s="2">
        <f t="shared" ref="F2:F12" si="0">(E2-D2)+1</f>
        <v>1</v>
      </c>
    </row>
    <row r="3" spans="1:8" x14ac:dyDescent="0.25">
      <c r="B3" t="s">
        <v>394</v>
      </c>
      <c r="F3" s="2">
        <f t="shared" si="0"/>
        <v>1</v>
      </c>
    </row>
    <row r="4" spans="1:8" x14ac:dyDescent="0.25">
      <c r="B4" t="s">
        <v>395</v>
      </c>
      <c r="D4" s="23">
        <v>45462</v>
      </c>
      <c r="E4" s="23">
        <v>45463</v>
      </c>
      <c r="F4" s="2">
        <f t="shared" si="0"/>
        <v>2</v>
      </c>
    </row>
    <row r="5" spans="1:8" x14ac:dyDescent="0.25">
      <c r="B5" t="s">
        <v>395</v>
      </c>
      <c r="D5" s="23">
        <v>45451</v>
      </c>
      <c r="F5" s="2">
        <f t="shared" si="0"/>
        <v>-45450</v>
      </c>
      <c r="G5" t="s">
        <v>396</v>
      </c>
    </row>
    <row r="6" spans="1:8" ht="30" x14ac:dyDescent="0.25">
      <c r="B6" t="s">
        <v>397</v>
      </c>
      <c r="D6" s="23">
        <v>45102</v>
      </c>
      <c r="F6" s="2">
        <f t="shared" si="0"/>
        <v>-45101</v>
      </c>
      <c r="H6" s="24" t="s">
        <v>400</v>
      </c>
    </row>
    <row r="7" spans="1:8" x14ac:dyDescent="0.25">
      <c r="B7" t="s">
        <v>175</v>
      </c>
      <c r="D7" s="23">
        <v>45469</v>
      </c>
      <c r="E7" s="23">
        <v>45491</v>
      </c>
      <c r="F7" s="2">
        <f t="shared" si="0"/>
        <v>23</v>
      </c>
      <c r="G7" t="s">
        <v>396</v>
      </c>
    </row>
    <row r="8" spans="1:8" x14ac:dyDescent="0.25">
      <c r="B8" t="s">
        <v>398</v>
      </c>
      <c r="F8" s="2">
        <f t="shared" si="0"/>
        <v>1</v>
      </c>
      <c r="H8" t="s">
        <v>399</v>
      </c>
    </row>
    <row r="9" spans="1:8" x14ac:dyDescent="0.25">
      <c r="A9" s="23"/>
      <c r="B9" s="25" t="s">
        <v>27</v>
      </c>
      <c r="C9" s="21" t="s">
        <v>358</v>
      </c>
      <c r="D9" s="23">
        <v>45524</v>
      </c>
      <c r="E9" s="23">
        <v>45537</v>
      </c>
      <c r="F9" s="2">
        <f t="shared" si="0"/>
        <v>14</v>
      </c>
      <c r="G9" t="s">
        <v>387</v>
      </c>
    </row>
    <row r="10" spans="1:8" x14ac:dyDescent="0.25">
      <c r="A10" s="23"/>
      <c r="B10" s="25" t="s">
        <v>92</v>
      </c>
      <c r="C10" s="21" t="s">
        <v>359</v>
      </c>
      <c r="D10" s="23">
        <v>45530</v>
      </c>
      <c r="E10" s="23">
        <v>45539</v>
      </c>
      <c r="F10" s="2">
        <f t="shared" si="0"/>
        <v>10</v>
      </c>
      <c r="G10" t="s">
        <v>396</v>
      </c>
    </row>
    <row r="11" spans="1:8" x14ac:dyDescent="0.25">
      <c r="A11" s="23"/>
      <c r="B11" s="25" t="s">
        <v>296</v>
      </c>
      <c r="C11" s="21" t="s">
        <v>358</v>
      </c>
      <c r="D11" s="23"/>
      <c r="F11" s="2">
        <f t="shared" si="0"/>
        <v>1</v>
      </c>
      <c r="G11" t="s">
        <v>396</v>
      </c>
    </row>
    <row r="12" spans="1:8" x14ac:dyDescent="0.25">
      <c r="A12" s="23"/>
      <c r="B12" s="25" t="s">
        <v>388</v>
      </c>
      <c r="C12" s="21" t="s">
        <v>196</v>
      </c>
      <c r="D12" s="23">
        <v>45539</v>
      </c>
      <c r="F12" s="2">
        <f t="shared" si="0"/>
        <v>-45538</v>
      </c>
      <c r="G12" t="s">
        <v>396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08465-8EDE-4658-B784-8D30011C01BB}">
  <dimension ref="A1:B115"/>
  <sheetViews>
    <sheetView workbookViewId="0">
      <selection activeCell="A3" sqref="A3"/>
    </sheetView>
  </sheetViews>
  <sheetFormatPr baseColWidth="10" defaultRowHeight="15" x14ac:dyDescent="0.25"/>
  <cols>
    <col min="1" max="1" width="42.85546875" bestFit="1" customWidth="1"/>
    <col min="2" max="2" width="10.140625" bestFit="1" customWidth="1"/>
    <col min="3" max="3" width="3.85546875" bestFit="1" customWidth="1"/>
    <col min="4" max="4" width="2.7109375" bestFit="1" customWidth="1"/>
    <col min="5" max="5" width="11.140625" bestFit="1" customWidth="1"/>
    <col min="6" max="6" width="12.5703125" bestFit="1" customWidth="1"/>
  </cols>
  <sheetData>
    <row r="1" spans="1:2" x14ac:dyDescent="0.25">
      <c r="A1" s="50" t="s">
        <v>7</v>
      </c>
      <c r="B1" t="s">
        <v>564</v>
      </c>
    </row>
    <row r="3" spans="1:2" x14ac:dyDescent="0.25">
      <c r="A3" s="50" t="s">
        <v>550</v>
      </c>
    </row>
    <row r="4" spans="1:2" x14ac:dyDescent="0.25">
      <c r="A4" s="51" t="s">
        <v>181</v>
      </c>
    </row>
    <row r="5" spans="1:2" x14ac:dyDescent="0.25">
      <c r="A5" s="51" t="s">
        <v>111</v>
      </c>
    </row>
    <row r="6" spans="1:2" x14ac:dyDescent="0.25">
      <c r="A6" s="51" t="s">
        <v>268</v>
      </c>
    </row>
    <row r="7" spans="1:2" x14ac:dyDescent="0.25">
      <c r="A7" s="51" t="s">
        <v>105</v>
      </c>
    </row>
    <row r="8" spans="1:2" x14ac:dyDescent="0.25">
      <c r="A8" s="51" t="s">
        <v>173</v>
      </c>
    </row>
    <row r="9" spans="1:2" x14ac:dyDescent="0.25">
      <c r="A9" s="51" t="s">
        <v>333</v>
      </c>
    </row>
    <row r="10" spans="1:2" x14ac:dyDescent="0.25">
      <c r="A10" s="51" t="s">
        <v>259</v>
      </c>
    </row>
    <row r="11" spans="1:2" x14ac:dyDescent="0.25">
      <c r="A11" s="51" t="s">
        <v>221</v>
      </c>
    </row>
    <row r="12" spans="1:2" x14ac:dyDescent="0.25">
      <c r="A12" s="51" t="s">
        <v>215</v>
      </c>
    </row>
    <row r="13" spans="1:2" x14ac:dyDescent="0.25">
      <c r="A13" s="51" t="s">
        <v>334</v>
      </c>
    </row>
    <row r="14" spans="1:2" x14ac:dyDescent="0.25">
      <c r="A14" s="51" t="s">
        <v>132</v>
      </c>
    </row>
    <row r="15" spans="1:2" x14ac:dyDescent="0.25">
      <c r="A15" s="51" t="s">
        <v>290</v>
      </c>
    </row>
    <row r="16" spans="1:2" x14ac:dyDescent="0.25">
      <c r="A16" s="51" t="s">
        <v>262</v>
      </c>
    </row>
    <row r="17" spans="1:1" x14ac:dyDescent="0.25">
      <c r="A17" s="51" t="s">
        <v>335</v>
      </c>
    </row>
    <row r="18" spans="1:1" x14ac:dyDescent="0.25">
      <c r="A18" s="51" t="s">
        <v>229</v>
      </c>
    </row>
    <row r="19" spans="1:1" x14ac:dyDescent="0.25">
      <c r="A19" s="51" t="s">
        <v>257</v>
      </c>
    </row>
    <row r="20" spans="1:1" x14ac:dyDescent="0.25">
      <c r="A20" s="51" t="s">
        <v>177</v>
      </c>
    </row>
    <row r="21" spans="1:1" x14ac:dyDescent="0.25">
      <c r="A21" s="51" t="s">
        <v>29</v>
      </c>
    </row>
    <row r="22" spans="1:1" x14ac:dyDescent="0.25">
      <c r="A22" s="51" t="s">
        <v>184</v>
      </c>
    </row>
    <row r="23" spans="1:1" x14ac:dyDescent="0.25">
      <c r="A23" s="51" t="s">
        <v>114</v>
      </c>
    </row>
    <row r="24" spans="1:1" x14ac:dyDescent="0.25">
      <c r="A24" s="51" t="s">
        <v>292</v>
      </c>
    </row>
    <row r="25" spans="1:1" x14ac:dyDescent="0.25">
      <c r="A25" s="51" t="s">
        <v>158</v>
      </c>
    </row>
    <row r="26" spans="1:1" x14ac:dyDescent="0.25">
      <c r="A26" s="51" t="s">
        <v>143</v>
      </c>
    </row>
    <row r="27" spans="1:1" x14ac:dyDescent="0.25">
      <c r="A27" s="51" t="s">
        <v>544</v>
      </c>
    </row>
    <row r="28" spans="1:1" x14ac:dyDescent="0.25">
      <c r="A28" s="51" t="s">
        <v>294</v>
      </c>
    </row>
    <row r="29" spans="1:1" x14ac:dyDescent="0.25">
      <c r="A29" s="51" t="s">
        <v>296</v>
      </c>
    </row>
    <row r="30" spans="1:1" x14ac:dyDescent="0.25">
      <c r="A30" s="51" t="s">
        <v>298</v>
      </c>
    </row>
    <row r="31" spans="1:1" x14ac:dyDescent="0.25">
      <c r="A31" s="51" t="s">
        <v>233</v>
      </c>
    </row>
    <row r="32" spans="1:1" x14ac:dyDescent="0.25">
      <c r="A32" s="51" t="s">
        <v>281</v>
      </c>
    </row>
    <row r="33" spans="1:1" x14ac:dyDescent="0.25">
      <c r="A33" s="51" t="s">
        <v>418</v>
      </c>
    </row>
    <row r="34" spans="1:1" x14ac:dyDescent="0.25">
      <c r="A34" s="51" t="s">
        <v>225</v>
      </c>
    </row>
    <row r="35" spans="1:1" x14ac:dyDescent="0.25">
      <c r="A35" s="51" t="s">
        <v>279</v>
      </c>
    </row>
    <row r="36" spans="1:1" x14ac:dyDescent="0.25">
      <c r="A36" s="51" t="s">
        <v>284</v>
      </c>
    </row>
    <row r="37" spans="1:1" x14ac:dyDescent="0.25">
      <c r="A37" s="51" t="s">
        <v>250</v>
      </c>
    </row>
    <row r="38" spans="1:1" x14ac:dyDescent="0.25">
      <c r="A38" s="51" t="s">
        <v>122</v>
      </c>
    </row>
    <row r="39" spans="1:1" x14ac:dyDescent="0.25">
      <c r="A39" s="51" t="s">
        <v>199</v>
      </c>
    </row>
    <row r="40" spans="1:1" x14ac:dyDescent="0.25">
      <c r="A40" s="51" t="s">
        <v>101</v>
      </c>
    </row>
    <row r="41" spans="1:1" x14ac:dyDescent="0.25">
      <c r="A41" s="51" t="s">
        <v>169</v>
      </c>
    </row>
    <row r="42" spans="1:1" x14ac:dyDescent="0.25">
      <c r="A42" s="51" t="s">
        <v>286</v>
      </c>
    </row>
    <row r="43" spans="1:1" x14ac:dyDescent="0.25">
      <c r="A43" s="51" t="s">
        <v>195</v>
      </c>
    </row>
    <row r="44" spans="1:1" x14ac:dyDescent="0.25">
      <c r="A44" s="51" t="s">
        <v>282</v>
      </c>
    </row>
    <row r="45" spans="1:1" x14ac:dyDescent="0.25">
      <c r="A45" s="51" t="s">
        <v>300</v>
      </c>
    </row>
    <row r="46" spans="1:1" x14ac:dyDescent="0.25">
      <c r="A46" s="51" t="s">
        <v>165</v>
      </c>
    </row>
    <row r="47" spans="1:1" x14ac:dyDescent="0.25">
      <c r="A47" s="51" t="s">
        <v>203</v>
      </c>
    </row>
    <row r="48" spans="1:1" x14ac:dyDescent="0.25">
      <c r="A48" s="51" t="s">
        <v>33</v>
      </c>
    </row>
    <row r="49" spans="1:1" x14ac:dyDescent="0.25">
      <c r="A49" s="51" t="s">
        <v>304</v>
      </c>
    </row>
    <row r="50" spans="1:1" x14ac:dyDescent="0.25">
      <c r="A50" s="51" t="s">
        <v>306</v>
      </c>
    </row>
    <row r="51" spans="1:1" x14ac:dyDescent="0.25">
      <c r="A51" s="51" t="s">
        <v>367</v>
      </c>
    </row>
    <row r="52" spans="1:1" x14ac:dyDescent="0.25">
      <c r="A52" s="51" t="s">
        <v>240</v>
      </c>
    </row>
    <row r="53" spans="1:1" x14ac:dyDescent="0.25">
      <c r="A53" s="51" t="s">
        <v>21</v>
      </c>
    </row>
    <row r="54" spans="1:1" x14ac:dyDescent="0.25">
      <c r="A54" s="51" t="s">
        <v>14</v>
      </c>
    </row>
    <row r="55" spans="1:1" x14ac:dyDescent="0.25">
      <c r="A55" s="51" t="s">
        <v>336</v>
      </c>
    </row>
    <row r="56" spans="1:1" x14ac:dyDescent="0.25">
      <c r="A56" s="51" t="s">
        <v>308</v>
      </c>
    </row>
    <row r="57" spans="1:1" x14ac:dyDescent="0.25">
      <c r="A57" s="51" t="s">
        <v>310</v>
      </c>
    </row>
    <row r="58" spans="1:1" x14ac:dyDescent="0.25">
      <c r="A58" s="51" t="s">
        <v>92</v>
      </c>
    </row>
    <row r="59" spans="1:1" x14ac:dyDescent="0.25">
      <c r="A59" s="51" t="s">
        <v>246</v>
      </c>
    </row>
    <row r="60" spans="1:1" x14ac:dyDescent="0.25">
      <c r="A60" s="51" t="s">
        <v>312</v>
      </c>
    </row>
    <row r="61" spans="1:1" x14ac:dyDescent="0.25">
      <c r="A61" s="51" t="s">
        <v>150</v>
      </c>
    </row>
    <row r="62" spans="1:1" x14ac:dyDescent="0.25">
      <c r="A62" s="51" t="s">
        <v>37</v>
      </c>
    </row>
    <row r="63" spans="1:1" x14ac:dyDescent="0.25">
      <c r="A63" s="51" t="s">
        <v>238</v>
      </c>
    </row>
    <row r="64" spans="1:1" x14ac:dyDescent="0.25">
      <c r="A64" s="51" t="s">
        <v>273</v>
      </c>
    </row>
    <row r="65" spans="1:1" x14ac:dyDescent="0.25">
      <c r="A65" s="51" t="s">
        <v>192</v>
      </c>
    </row>
    <row r="66" spans="1:1" x14ac:dyDescent="0.25">
      <c r="A66" s="51" t="s">
        <v>277</v>
      </c>
    </row>
    <row r="67" spans="1:1" x14ac:dyDescent="0.25">
      <c r="A67" s="51" t="s">
        <v>337</v>
      </c>
    </row>
    <row r="68" spans="1:1" x14ac:dyDescent="0.25">
      <c r="A68" s="51" t="s">
        <v>68</v>
      </c>
    </row>
    <row r="69" spans="1:1" x14ac:dyDescent="0.25">
      <c r="A69" s="51" t="s">
        <v>71</v>
      </c>
    </row>
    <row r="70" spans="1:1" x14ac:dyDescent="0.25">
      <c r="A70" s="51" t="s">
        <v>210</v>
      </c>
    </row>
    <row r="71" spans="1:1" x14ac:dyDescent="0.25">
      <c r="A71" s="51" t="s">
        <v>244</v>
      </c>
    </row>
    <row r="72" spans="1:1" x14ac:dyDescent="0.25">
      <c r="A72" s="51" t="s">
        <v>130</v>
      </c>
    </row>
    <row r="73" spans="1:1" x14ac:dyDescent="0.25">
      <c r="A73" s="51" t="s">
        <v>108</v>
      </c>
    </row>
    <row r="74" spans="1:1" x14ac:dyDescent="0.25">
      <c r="A74" s="51" t="s">
        <v>266</v>
      </c>
    </row>
    <row r="75" spans="1:1" x14ac:dyDescent="0.25">
      <c r="A75" s="51" t="s">
        <v>97</v>
      </c>
    </row>
    <row r="76" spans="1:1" x14ac:dyDescent="0.25">
      <c r="A76" s="51" t="s">
        <v>156</v>
      </c>
    </row>
    <row r="77" spans="1:1" x14ac:dyDescent="0.25">
      <c r="A77" s="51" t="s">
        <v>549</v>
      </c>
    </row>
    <row r="78" spans="1:1" x14ac:dyDescent="0.25">
      <c r="A78" s="51" t="s">
        <v>148</v>
      </c>
    </row>
    <row r="79" spans="1:1" x14ac:dyDescent="0.25">
      <c r="A79" s="51" t="s">
        <v>404</v>
      </c>
    </row>
    <row r="80" spans="1:1" x14ac:dyDescent="0.25">
      <c r="A80" s="51" t="s">
        <v>23</v>
      </c>
    </row>
    <row r="81" spans="1:1" x14ac:dyDescent="0.25">
      <c r="A81" s="51" t="s">
        <v>27</v>
      </c>
    </row>
    <row r="82" spans="1:1" x14ac:dyDescent="0.25">
      <c r="A82" s="51" t="s">
        <v>41</v>
      </c>
    </row>
    <row r="83" spans="1:1" x14ac:dyDescent="0.25">
      <c r="A83" s="51" t="s">
        <v>45</v>
      </c>
    </row>
    <row r="84" spans="1:1" x14ac:dyDescent="0.25">
      <c r="A84" s="51" t="s">
        <v>218</v>
      </c>
    </row>
    <row r="85" spans="1:1" x14ac:dyDescent="0.25">
      <c r="A85" s="51" t="s">
        <v>134</v>
      </c>
    </row>
    <row r="86" spans="1:1" x14ac:dyDescent="0.25">
      <c r="A86" s="51" t="s">
        <v>49</v>
      </c>
    </row>
    <row r="87" spans="1:1" x14ac:dyDescent="0.25">
      <c r="A87" s="51" t="s">
        <v>53</v>
      </c>
    </row>
    <row r="88" spans="1:1" x14ac:dyDescent="0.25">
      <c r="A88" s="51" t="s">
        <v>57</v>
      </c>
    </row>
    <row r="89" spans="1:1" x14ac:dyDescent="0.25">
      <c r="A89" s="51" t="s">
        <v>75</v>
      </c>
    </row>
    <row r="90" spans="1:1" x14ac:dyDescent="0.25">
      <c r="A90" s="51" t="s">
        <v>61</v>
      </c>
    </row>
    <row r="91" spans="1:1" x14ac:dyDescent="0.25">
      <c r="A91" s="51" t="s">
        <v>366</v>
      </c>
    </row>
    <row r="92" spans="1:1" x14ac:dyDescent="0.25">
      <c r="A92" s="51" t="s">
        <v>212</v>
      </c>
    </row>
    <row r="93" spans="1:1" x14ac:dyDescent="0.25">
      <c r="A93" s="51" t="s">
        <v>378</v>
      </c>
    </row>
    <row r="94" spans="1:1" x14ac:dyDescent="0.25">
      <c r="A94" s="51" t="s">
        <v>82</v>
      </c>
    </row>
    <row r="95" spans="1:1" x14ac:dyDescent="0.25">
      <c r="A95" s="51" t="s">
        <v>126</v>
      </c>
    </row>
    <row r="96" spans="1:1" x14ac:dyDescent="0.25">
      <c r="A96" s="51" t="s">
        <v>314</v>
      </c>
    </row>
    <row r="97" spans="1:1" x14ac:dyDescent="0.25">
      <c r="A97" s="51" t="s">
        <v>118</v>
      </c>
    </row>
    <row r="98" spans="1:1" x14ac:dyDescent="0.25">
      <c r="A98" s="51" t="s">
        <v>271</v>
      </c>
    </row>
    <row r="99" spans="1:1" x14ac:dyDescent="0.25">
      <c r="A99" s="51" t="s">
        <v>206</v>
      </c>
    </row>
    <row r="100" spans="1:1" x14ac:dyDescent="0.25">
      <c r="A100" s="51" t="s">
        <v>65</v>
      </c>
    </row>
    <row r="101" spans="1:1" x14ac:dyDescent="0.25">
      <c r="A101" s="51" t="s">
        <v>137</v>
      </c>
    </row>
    <row r="102" spans="1:1" x14ac:dyDescent="0.25">
      <c r="A102" s="51" t="s">
        <v>18</v>
      </c>
    </row>
    <row r="103" spans="1:1" x14ac:dyDescent="0.25">
      <c r="A103" s="51" t="s">
        <v>338</v>
      </c>
    </row>
    <row r="104" spans="1:1" x14ac:dyDescent="0.25">
      <c r="A104" s="51" t="s">
        <v>175</v>
      </c>
    </row>
    <row r="105" spans="1:1" x14ac:dyDescent="0.25">
      <c r="A105" s="51" t="s">
        <v>409</v>
      </c>
    </row>
    <row r="106" spans="1:1" x14ac:dyDescent="0.25">
      <c r="A106" s="51" t="s">
        <v>316</v>
      </c>
    </row>
    <row r="107" spans="1:1" x14ac:dyDescent="0.25">
      <c r="A107" s="51" t="s">
        <v>288</v>
      </c>
    </row>
    <row r="108" spans="1:1" x14ac:dyDescent="0.25">
      <c r="A108" s="51" t="s">
        <v>253</v>
      </c>
    </row>
    <row r="109" spans="1:1" x14ac:dyDescent="0.25">
      <c r="A109" s="51" t="s">
        <v>141</v>
      </c>
    </row>
    <row r="110" spans="1:1" x14ac:dyDescent="0.25">
      <c r="A110" s="51" t="s">
        <v>356</v>
      </c>
    </row>
    <row r="111" spans="1:1" x14ac:dyDescent="0.25">
      <c r="A111" s="51" t="s">
        <v>162</v>
      </c>
    </row>
    <row r="112" spans="1:1" x14ac:dyDescent="0.25">
      <c r="A112" s="51" t="s">
        <v>179</v>
      </c>
    </row>
    <row r="113" spans="1:1" x14ac:dyDescent="0.25">
      <c r="A113" s="51" t="s">
        <v>79</v>
      </c>
    </row>
    <row r="114" spans="1:1" x14ac:dyDescent="0.25">
      <c r="A114" s="51" t="s">
        <v>345</v>
      </c>
    </row>
    <row r="115" spans="1:1" x14ac:dyDescent="0.25">
      <c r="A115" s="51" t="s">
        <v>551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t V 0 k W Z c s Y / q k A A A A 9 g A A A B I A H A B D b 2 5 m a W c v U G F j a 2 F n Z S 5 4 b W w g o h g A K K A U A A A A A A A A A A A A A A A A A A A A A A A A A A A A h Y 9 N C s I w G E S v U r J v / o o g 5 W u 6 E H c W h I K 4 D W m s w T a V J j W 9 m w u P 5 B W s a N W d y 3 n z F j P 3 6 w 3 y s W 2 i i + 6 d 6 W y G G K Y o 0 l Z 1 l b F 1 h g Z / i J c o F 7 C V 6 i R r H U 2 y d e n o q g w d v T + n h I Q Q c E h w 1 9 e E U 8 r I v t i U 6 q h b i T 6 y + S / H x j o v r d J I w O 4 1 R n D M E o Y X l G M K Z I Z Q G P s V + L T 3 2 f 5 A W A 2 N H 3 o t t I v X J Z A 5 A n l / E A 9 Q S w M E F A A C A A g A t V 0 k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V d J F k o i k e 4 D g A A A B E A A A A T A B w A R m 9 y b X V s Y X M v U 2 V j d G l v b j E u b S C i G A A o o B Q A A A A A A A A A A A A A A A A A A A A A A A A A A A A r T k 0 u y c z P U w i G 0 I b W A F B L A Q I t A B Q A A g A I A L V d J F m X L G P 6 p A A A A P Y A A A A S A A A A A A A A A A A A A A A A A A A A A A B D b 2 5 m a W c v U G F j a 2 F n Z S 5 4 b W x Q S w E C L Q A U A A I A C A C 1 X S R Z D 8 r p q 6 Q A A A D p A A A A E w A A A A A A A A A A A A A A A A D w A A A A W 0 N v b n R l b n R f V H l w Z X N d L n h t b F B L A Q I t A B Q A A g A I A L V d J F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j M p w k i d w 7 S J / r e c R m Q C a B A A A A A A I A A A A A A B B m A A A A A Q A A I A A A A G U B T E M Y V 9 b t y m + 8 s 2 c Q s T P O I B j M P m s n 0 p 8 m D k j t + u Y l A A A A A A 6 A A A A A A g A A I A A A A G W 1 n T Y E c 7 a 7 1 4 G 6 h l O Z 4 Z W 0 K B E / n d k I 2 g a f t 7 1 A 7 / D M U A A A A I / n R F 3 2 5 C P 0 o 3 4 x J A T s z s O N z o S d 6 W / 1 O F x v P j 9 t + 7 P p k F u S M w I a + r a n t 9 r w 4 V 5 Q a R g r o q w n m E q r W h 7 I R P f h 9 3 S 7 l 3 i q o d V 9 T 4 D N I d p s 4 I 4 E Q A A A A L m 5 o k k V C 3 3 q 3 B j X J Y 8 Z n c B S y E x E G Y Y j X s s R U V 8 y A j m M t 5 M A u M l T i s i B U K I T u e t F c Q M v A R t 7 V 3 b G F t J v P 4 d v O u 8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4416F62126924C8D028B3F0D34E491" ma:contentTypeVersion="5" ma:contentTypeDescription="Create a new document." ma:contentTypeScope="" ma:versionID="a283aac88975a1848d859bd863fdd98b">
  <xsd:schema xmlns:xsd="http://www.w3.org/2001/XMLSchema" xmlns:xs="http://www.w3.org/2001/XMLSchema" xmlns:p="http://schemas.microsoft.com/office/2006/metadata/properties" xmlns:ns3="dfe00b0d-d135-42e4-9901-1bd65d50ad52" targetNamespace="http://schemas.microsoft.com/office/2006/metadata/properties" ma:root="true" ma:fieldsID="5caa3b632ea56d581119fcab5edd30e6" ns3:_="">
    <xsd:import namespace="dfe00b0d-d135-42e4-9901-1bd65d50ad52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e00b0d-d135-42e4-9901-1bd65d50ad52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359A50-A9D0-435D-ADF6-2A6AE02AFEC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5873730C-55E4-4F85-A36D-FD3F36636192}">
  <ds:schemaRefs>
    <ds:schemaRef ds:uri="http://purl.org/dc/dcmitype/"/>
    <ds:schemaRef ds:uri="http://www.w3.org/XML/1998/namespace"/>
    <ds:schemaRef ds:uri="dfe00b0d-d135-42e4-9901-1bd65d50ad52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2A4BBBE9-5AE5-4323-B3CD-3470B569FAF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147BF7C-2C0F-4765-8D34-C1C92F72FE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e00b0d-d135-42e4-9901-1bd65d50ad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TRABAJADORES</vt:lpstr>
      <vt:lpstr>listados</vt:lpstr>
      <vt:lpstr>BAJAS VOLUNTARIAS_PP</vt:lpstr>
      <vt:lpstr>Bajas IT</vt:lpstr>
      <vt:lpstr>Hoja1</vt:lpstr>
      <vt:lpstr>listados!Títulos_a_imprimir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</dc:creator>
  <cp:lastModifiedBy>Miguel Antonio Lugo Zamora</cp:lastModifiedBy>
  <cp:lastPrinted>2024-09-25T09:39:02Z</cp:lastPrinted>
  <dcterms:created xsi:type="dcterms:W3CDTF">2024-07-17T09:21:50Z</dcterms:created>
  <dcterms:modified xsi:type="dcterms:W3CDTF">2024-10-13T11:00:04Z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0x010100134416F62126924C8D028B3F0D34E491</vt:lpwstr>
  </property>
</Properties>
</file>