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7CDD6830-2642-46C2-A3D6-F899859757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os" sheetId="1" r:id="rId1"/>
    <sheet name="Registro de entrada y salidas" sheetId="2" r:id="rId2"/>
  </sheets>
  <definedNames>
    <definedName name="SegmentaciónDeDatos_Categoría">#N/A</definedName>
    <definedName name="SegmentaciónDeDatos_STATU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G6" i="2"/>
  <c r="G7" i="2"/>
  <c r="G8" i="2"/>
  <c r="F6" i="2"/>
  <c r="F7" i="2"/>
  <c r="F8" i="2"/>
  <c r="E6" i="2"/>
  <c r="E7" i="2"/>
  <c r="E8" i="2"/>
  <c r="D6" i="2"/>
  <c r="D7" i="2"/>
  <c r="D8" i="2"/>
  <c r="J20" i="1" l="1"/>
  <c r="J12" i="1"/>
  <c r="J9" i="1"/>
  <c r="H9" i="1" s="1"/>
  <c r="J11" i="1"/>
  <c r="J24" i="1"/>
  <c r="J16" i="1"/>
  <c r="J8" i="1"/>
  <c r="J19" i="1"/>
  <c r="J7" i="1"/>
  <c r="G7" i="1" s="1"/>
  <c r="J22" i="1"/>
  <c r="J18" i="1"/>
  <c r="J14" i="1"/>
  <c r="J10" i="1"/>
  <c r="J6" i="1"/>
  <c r="G6" i="1" s="1"/>
  <c r="J23" i="1"/>
  <c r="J15" i="1"/>
  <c r="J25" i="1"/>
  <c r="J21" i="1"/>
  <c r="J17" i="1"/>
  <c r="J13" i="1"/>
  <c r="H13" i="1" l="1"/>
  <c r="G13" i="1"/>
  <c r="H15" i="1"/>
  <c r="G15" i="1"/>
  <c r="H14" i="1"/>
  <c r="G14" i="1"/>
  <c r="H19" i="1"/>
  <c r="G19" i="1"/>
  <c r="H11" i="1"/>
  <c r="G11" i="1"/>
  <c r="H17" i="1"/>
  <c r="G17" i="1"/>
  <c r="H23" i="1"/>
  <c r="G23" i="1"/>
  <c r="H18" i="1"/>
  <c r="G18" i="1"/>
  <c r="H8" i="1"/>
  <c r="G8" i="1"/>
  <c r="G9" i="1"/>
  <c r="H21" i="1"/>
  <c r="G21" i="1"/>
  <c r="H22" i="1"/>
  <c r="G22" i="1"/>
  <c r="H16" i="1"/>
  <c r="G16" i="1"/>
  <c r="H12" i="1"/>
  <c r="G12" i="1"/>
  <c r="H25" i="1"/>
  <c r="G25" i="1"/>
  <c r="H10" i="1"/>
  <c r="G10" i="1"/>
  <c r="H24" i="1"/>
  <c r="G24" i="1"/>
  <c r="H20" i="1"/>
  <c r="G20" i="1"/>
  <c r="H6" i="2"/>
  <c r="H6" i="1"/>
  <c r="H7" i="2"/>
  <c r="H7" i="1"/>
  <c r="H8" i="2"/>
  <c r="H9" i="2"/>
</calcChain>
</file>

<file path=xl/sharedStrings.xml><?xml version="1.0" encoding="utf-8"?>
<sst xmlns="http://schemas.openxmlformats.org/spreadsheetml/2006/main" count="125" uniqueCount="77">
  <si>
    <t>Gestión de inventario</t>
  </si>
  <si>
    <t>CÓDIGO</t>
  </si>
  <si>
    <t>PRODUCTO</t>
  </si>
  <si>
    <t>CATEGORÍA</t>
  </si>
  <si>
    <t>ALMACÉN</t>
  </si>
  <si>
    <t>UND</t>
  </si>
  <si>
    <t>EXISTENCIA ACTUAL</t>
  </si>
  <si>
    <t>Arroz Integral</t>
  </si>
  <si>
    <t>Alimentos</t>
  </si>
  <si>
    <t>Central</t>
  </si>
  <si>
    <t>kg</t>
  </si>
  <si>
    <t>Leche Descremada</t>
  </si>
  <si>
    <t>Lácteos</t>
  </si>
  <si>
    <t>Norte</t>
  </si>
  <si>
    <t>lt</t>
  </si>
  <si>
    <t>Harina de Trigo</t>
  </si>
  <si>
    <t>Yogurt Natural</t>
  </si>
  <si>
    <t>Sur</t>
  </si>
  <si>
    <t>Atún en Conserva</t>
  </si>
  <si>
    <t>Oeste</t>
  </si>
  <si>
    <t>lata</t>
  </si>
  <si>
    <t>Cereal Multigrano</t>
  </si>
  <si>
    <t>caja</t>
  </si>
  <si>
    <t>Jugo de Naranja</t>
  </si>
  <si>
    <t>Bebidas</t>
  </si>
  <si>
    <t>Pan de Molde</t>
  </si>
  <si>
    <t>Panadería</t>
  </si>
  <si>
    <t>und</t>
  </si>
  <si>
    <t>Queso Mozzarella</t>
  </si>
  <si>
    <t>Pollo Entero</t>
  </si>
  <si>
    <t>Carnes</t>
  </si>
  <si>
    <t>Jamón de Pavo</t>
  </si>
  <si>
    <t>Galletas de Avena</t>
  </si>
  <si>
    <t>Snacks</t>
  </si>
  <si>
    <t>Refresco de Manzana</t>
  </si>
  <si>
    <t>Aceite Vegetal</t>
  </si>
  <si>
    <t>Mantequilla Sin Sal</t>
  </si>
  <si>
    <t>Salchichas de Pollo</t>
  </si>
  <si>
    <t>Helado de Chocolate</t>
  </si>
  <si>
    <t>Congelados</t>
  </si>
  <si>
    <t>Agua Mineral</t>
  </si>
  <si>
    <t>Chocolate en Polvo</t>
  </si>
  <si>
    <t>Tortillas de Maíz</t>
  </si>
  <si>
    <t>paquete</t>
  </si>
  <si>
    <t>Listado de productos</t>
  </si>
  <si>
    <t>Registro de entrada y salidas</t>
  </si>
  <si>
    <t>Fecha</t>
  </si>
  <si>
    <t>Código</t>
  </si>
  <si>
    <t>Producto</t>
  </si>
  <si>
    <t>Categoría</t>
  </si>
  <si>
    <t>Almacén</t>
  </si>
  <si>
    <t>Und</t>
  </si>
  <si>
    <t>Existencia Actual</t>
  </si>
  <si>
    <t>Cantidad</t>
  </si>
  <si>
    <t>Descripción del Trabajo</t>
  </si>
  <si>
    <t>Persona que entrego</t>
  </si>
  <si>
    <t>Persona que resivio</t>
  </si>
  <si>
    <t>Carlos Ledezma</t>
  </si>
  <si>
    <t>Pedró Perez</t>
  </si>
  <si>
    <t>Manuel Gonzales</t>
  </si>
  <si>
    <t>Laura Campos</t>
  </si>
  <si>
    <t>SUMAR.SI.CONJUNTO</t>
  </si>
  <si>
    <t>SUMAR.SI</t>
  </si>
  <si>
    <t>Suma con una sola condición</t>
  </si>
  <si>
    <t>Suma con una o más condiciones</t>
  </si>
  <si>
    <t>Entradas (+)</t>
  </si>
  <si>
    <t>Salidas (-)</t>
  </si>
  <si>
    <t>0 = Existencia Mínima</t>
  </si>
  <si>
    <t>2 = Ninguna de las anteriores</t>
  </si>
  <si>
    <t>STOCK MÍNIMO</t>
  </si>
  <si>
    <t xml:space="preserve">1 = Existencia actual &lt; stock mínimo </t>
  </si>
  <si>
    <t>INDICADOR</t>
  </si>
  <si>
    <t>STATUS</t>
  </si>
  <si>
    <t>Agotado</t>
  </si>
  <si>
    <t>Mínimo</t>
  </si>
  <si>
    <t>Ingreso</t>
  </si>
  <si>
    <t>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</si>
</sst>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540A]dd\-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3" borderId="0" xfId="2"/>
    <xf numFmtId="0" fontId="0" fillId="0" borderId="0" xfId="0" applyAlignment="1">
      <alignment vertical="center" wrapText="1"/>
    </xf>
    <xf numFmtId="0" fontId="3" fillId="0" borderId="0" xfId="0" applyFont="1"/>
    <xf numFmtId="0" fontId="1" fillId="2" borderId="0" xfId="1"/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4" borderId="0" xfId="0" applyFont="1" applyFill="1"/>
  </cellXfs>
  <cellStyles count="3">
    <cellStyle name="Énfasis3" xfId="1" builtinId="37"/>
    <cellStyle name="Énfasis5" xfId="2" builtinId="45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540A]dd\-mmm\-yy;@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371475</xdr:colOff>
      <xdr:row>0</xdr:row>
      <xdr:rowOff>133351</xdr:rowOff>
    </xdr:from>
    <xdr:to>
      <xdr:col>10</xdr:col>
      <xdr:colOff>28575</xdr:colOff>
      <xdr:row>3</xdr:row>
      <xdr:rowOff>57151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TATUS">
              <a:extLst>
                <a:ext uri="{FF2B5EF4-FFF2-40B4-BE49-F238E27FC236}">
                  <a16:creationId xmlns:a16="http://schemas.microsoft.com/office/drawing/2014/main" id="{C624219F-5182-3043-476F-389055C3F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133351"/>
              <a:ext cx="409575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0</xdr:row>
      <xdr:rowOff>76200</xdr:rowOff>
    </xdr:from>
    <xdr:to>
      <xdr:col>11</xdr:col>
      <xdr:colOff>390525</xdr:colOff>
      <xdr:row>0</xdr:row>
      <xdr:rowOff>323850</xdr:rowOff>
    </xdr:to>
    <xdr:pic>
      <xdr:nvPicPr>
        <xdr:cNvPr id="17" name="Gráfico 16" descr="Insignia de cruz con relleno sólido">
          <a:extLst>
            <a:ext uri="{FF2B5EF4-FFF2-40B4-BE49-F238E27FC236}">
              <a16:creationId xmlns:a16="http://schemas.microsoft.com/office/drawing/2014/main" id="{068793E5-20F5-7CD5-63B5-256857C43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0" y="7620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178574</xdr:colOff>
      <xdr:row>0</xdr:row>
      <xdr:rowOff>0</xdr:rowOff>
    </xdr:from>
    <xdr:to>
      <xdr:col>0</xdr:col>
      <xdr:colOff>502425</xdr:colOff>
      <xdr:row>0</xdr:row>
      <xdr:rowOff>323850</xdr:rowOff>
    </xdr:to>
    <xdr:pic>
      <xdr:nvPicPr>
        <xdr:cNvPr id="19" name="Gráfico 18" descr="Almacén con relleno sólido">
          <a:extLst>
            <a:ext uri="{FF2B5EF4-FFF2-40B4-BE49-F238E27FC236}">
              <a16:creationId xmlns:a16="http://schemas.microsoft.com/office/drawing/2014/main" id="{D64FB466-2B14-5E4C-B6A7-93031C7DB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8574" y="0"/>
          <a:ext cx="323851" cy="323850"/>
        </a:xfrm>
        <a:prstGeom prst="rect">
          <a:avLst/>
        </a:prstGeom>
      </xdr:spPr>
    </xdr:pic>
    <xdr:clientData/>
  </xdr:twoCellAnchor>
  <xdr:twoCellAnchor>
    <xdr:from>
      <xdr:col>11</xdr:col>
      <xdr:colOff>178992</xdr:colOff>
      <xdr:row>1</xdr:row>
      <xdr:rowOff>6116</xdr:rowOff>
    </xdr:from>
    <xdr:to>
      <xdr:col>11</xdr:col>
      <xdr:colOff>397233</xdr:colOff>
      <xdr:row>2</xdr:row>
      <xdr:rowOff>7994</xdr:rowOff>
    </xdr:to>
    <xdr:sp macro="" textlink="">
      <xdr:nvSpPr>
        <xdr:cNvPr id="22" name="Gráfico 20" descr="Advertencia con relleno sólido">
          <a:extLst>
            <a:ext uri="{FF2B5EF4-FFF2-40B4-BE49-F238E27FC236}">
              <a16:creationId xmlns:a16="http://schemas.microsoft.com/office/drawing/2014/main" id="{AD1F1B44-4107-B65B-1B0A-B618459A9452}"/>
            </a:ext>
          </a:extLst>
        </xdr:cNvPr>
        <xdr:cNvSpPr/>
      </xdr:nvSpPr>
      <xdr:spPr>
        <a:xfrm>
          <a:off x="9275367" y="339491"/>
          <a:ext cx="218241" cy="192378"/>
        </a:xfrm>
        <a:custGeom>
          <a:avLst/>
          <a:gdLst>
            <a:gd name="connsiteX0" fmla="*/ 216918 w 218241"/>
            <a:gd name="connsiteY0" fmla="*/ 177195 h 192378"/>
            <a:gd name="connsiteX1" fmla="*/ 117977 w 218241"/>
            <a:gd name="connsiteY1" fmla="*/ 5124 h 192378"/>
            <a:gd name="connsiteX2" fmla="*/ 100517 w 218241"/>
            <a:gd name="connsiteY2" fmla="*/ 5124 h 192378"/>
            <a:gd name="connsiteX3" fmla="*/ 1323 w 218241"/>
            <a:gd name="connsiteY3" fmla="*/ 177195 h 192378"/>
            <a:gd name="connsiteX4" fmla="*/ 10180 w 218241"/>
            <a:gd name="connsiteY4" fmla="*/ 192378 h 192378"/>
            <a:gd name="connsiteX5" fmla="*/ 109121 w 218241"/>
            <a:gd name="connsiteY5" fmla="*/ 192378 h 192378"/>
            <a:gd name="connsiteX6" fmla="*/ 208062 w 218241"/>
            <a:gd name="connsiteY6" fmla="*/ 192378 h 192378"/>
            <a:gd name="connsiteX7" fmla="*/ 216918 w 218241"/>
            <a:gd name="connsiteY7" fmla="*/ 177195 h 192378"/>
            <a:gd name="connsiteX8" fmla="*/ 101529 w 218241"/>
            <a:gd name="connsiteY8" fmla="*/ 45612 h 192378"/>
            <a:gd name="connsiteX9" fmla="*/ 116712 w 218241"/>
            <a:gd name="connsiteY9" fmla="*/ 45612 h 192378"/>
            <a:gd name="connsiteX10" fmla="*/ 116712 w 218241"/>
            <a:gd name="connsiteY10" fmla="*/ 134178 h 192378"/>
            <a:gd name="connsiteX11" fmla="*/ 101529 w 218241"/>
            <a:gd name="connsiteY11" fmla="*/ 134178 h 192378"/>
            <a:gd name="connsiteX12" fmla="*/ 101529 w 218241"/>
            <a:gd name="connsiteY12" fmla="*/ 45612 h 192378"/>
            <a:gd name="connsiteX13" fmla="*/ 109121 w 218241"/>
            <a:gd name="connsiteY13" fmla="*/ 169604 h 192378"/>
            <a:gd name="connsiteX14" fmla="*/ 96468 w 218241"/>
            <a:gd name="connsiteY14" fmla="*/ 156952 h 192378"/>
            <a:gd name="connsiteX15" fmla="*/ 109121 w 218241"/>
            <a:gd name="connsiteY15" fmla="*/ 144299 h 192378"/>
            <a:gd name="connsiteX16" fmla="*/ 121773 w 218241"/>
            <a:gd name="connsiteY16" fmla="*/ 156952 h 192378"/>
            <a:gd name="connsiteX17" fmla="*/ 109121 w 218241"/>
            <a:gd name="connsiteY17" fmla="*/ 169604 h 1923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218241" h="192378">
              <a:moveTo>
                <a:pt x="216918" y="177195"/>
              </a:moveTo>
              <a:lnTo>
                <a:pt x="117977" y="5124"/>
              </a:lnTo>
              <a:cubicBezTo>
                <a:pt x="114182" y="-1708"/>
                <a:pt x="104313" y="-1708"/>
                <a:pt x="100517" y="5124"/>
              </a:cubicBezTo>
              <a:lnTo>
                <a:pt x="1323" y="177195"/>
              </a:lnTo>
              <a:cubicBezTo>
                <a:pt x="-2473" y="184028"/>
                <a:pt x="2335" y="192378"/>
                <a:pt x="10180" y="192378"/>
              </a:cubicBezTo>
              <a:lnTo>
                <a:pt x="109121" y="192378"/>
              </a:lnTo>
              <a:lnTo>
                <a:pt x="208062" y="192378"/>
              </a:lnTo>
              <a:cubicBezTo>
                <a:pt x="215906" y="192378"/>
                <a:pt x="220714" y="184028"/>
                <a:pt x="216918" y="177195"/>
              </a:cubicBezTo>
              <a:close/>
              <a:moveTo>
                <a:pt x="101529" y="45612"/>
              </a:moveTo>
              <a:lnTo>
                <a:pt x="116712" y="45612"/>
              </a:lnTo>
              <a:lnTo>
                <a:pt x="116712" y="134178"/>
              </a:lnTo>
              <a:lnTo>
                <a:pt x="101529" y="134178"/>
              </a:lnTo>
              <a:lnTo>
                <a:pt x="101529" y="45612"/>
              </a:lnTo>
              <a:close/>
              <a:moveTo>
                <a:pt x="109121" y="169604"/>
              </a:moveTo>
              <a:cubicBezTo>
                <a:pt x="102035" y="169604"/>
                <a:pt x="96468" y="164037"/>
                <a:pt x="96468" y="156952"/>
              </a:cubicBezTo>
              <a:cubicBezTo>
                <a:pt x="96468" y="149866"/>
                <a:pt x="102035" y="144299"/>
                <a:pt x="109121" y="144299"/>
              </a:cubicBezTo>
              <a:cubicBezTo>
                <a:pt x="116206" y="144299"/>
                <a:pt x="121773" y="149866"/>
                <a:pt x="121773" y="156952"/>
              </a:cubicBezTo>
              <a:cubicBezTo>
                <a:pt x="121773" y="164037"/>
                <a:pt x="116206" y="169604"/>
                <a:pt x="109121" y="169604"/>
              </a:cubicBezTo>
              <a:close/>
            </a:path>
          </a:pathLst>
        </a:custGeom>
        <a:solidFill>
          <a:schemeClr val="accent4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endParaRPr lang="es-P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1343025</xdr:colOff>
      <xdr:row>0</xdr:row>
      <xdr:rowOff>295276</xdr:rowOff>
    </xdr:from>
    <xdr:to>
      <xdr:col>12</xdr:col>
      <xdr:colOff>9525</xdr:colOff>
      <xdr:row>2</xdr:row>
      <xdr:rowOff>171451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DC8EEC97-46D5-68C7-447D-33C7FBF7B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295276"/>
              <a:ext cx="3105150" cy="40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ATUS" xr10:uid="{B98C34A3-C58D-4C8D-A00E-A11954FE573C}" sourceName="STATUS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E6A7D11-CA2C-49C6-9BD0-6ED9C46CC87C}" sourceName="Categoría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C499B375-A658-4C4D-8ECC-34C940FD1790}" cache="SegmentaciónDeDatos_STATUS" caption="STATUS" columnCount="3" style="SlicerStyleDark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" xr10:uid="{3E5A04F1-0EC5-4974-BCBF-78216161FBA1}" cache="SegmentaciónDeDatos_Categoría" caption="Categoría" columnCount="2" showCaption="0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7B1C3-D4A9-4247-9B13-FA6EEB036796}" name="Tabla1" displayName="Tabla1" ref="B5:J25" totalsRowShown="0">
  <autoFilter ref="B5:J25" xr:uid="{2177B1C3-D4A9-4247-9B13-FA6EEB036796}"/>
  <tableColumns count="9">
    <tableColumn id="1" xr3:uid="{5E982F61-97DE-4FD3-B3EB-78DA789DAB60}" name="CÓDIGO"/>
    <tableColumn id="2" xr3:uid="{71839D41-3F3A-4F03-ABD8-C5386D2C7899}" name="PRODUCTO"/>
    <tableColumn id="3" xr3:uid="{758ADB51-E947-4531-AA17-1C3F816DB754}" name="CATEGORÍA"/>
    <tableColumn id="4" xr3:uid="{04283121-BF61-4816-8A42-EB810A59FB1C}" name="ALMACÉN"/>
    <tableColumn id="5" xr3:uid="{D498E995-2D46-4EAC-80D3-E2A689EB574C}" name="UND"/>
    <tableColumn id="9" xr3:uid="{E762191D-A54D-4DEB-8265-C3FEEE5F5F97}" name="STATUS" dataDxfId="6">
      <calculatedColumnFormula>IF(Tabla1[[#This Row],[EXISTENCIA ACTUAL]]=0,"Agotado",IF(Tabla1[[#This Row],[EXISTENCIA ACTUAL]]&lt;Tabla1[[#This Row],[STOCK MÍNIMO]],"Menor al mínimo","OK"))</calculatedColumnFormula>
    </tableColumn>
    <tableColumn id="8" xr3:uid="{413CAE66-F87F-40C4-A9BA-F2252F4326D6}" name="INDICADOR" dataDxfId="7">
      <calculatedColumnFormula>IF(Tabla1[[#This Row],[EXISTENCIA ACTUAL]]=0,0,IF(Tabla1[[#This Row],[EXISTENCIA ACTUAL]]&lt;Tabla1[[#This Row],[STOCK MÍNIMO]],1,2))</calculatedColumnFormula>
    </tableColumn>
    <tableColumn id="6" xr3:uid="{41827F30-4E73-427D-8F5A-984F074428FC}" name="STOCK MÍNIMO"/>
    <tableColumn id="7" xr3:uid="{8C90F2BA-5E5F-4585-A433-3FE66B05761B}" name="EXISTENCIA ACTUAL" dataDxfId="8">
      <calculatedColumnFormula>SUMIFS(Tabla2[Cantidad],Tabla2[Producto],Tabla1[[#This Row],[PRODUCTO]])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6590E-B709-4627-A14C-9E96F5CCAB6B}" name="Tabla2" displayName="Tabla2" ref="B5:L9" totalsRowShown="0">
  <autoFilter ref="B5:L9" xr:uid="{7E36590E-B709-4627-A14C-9E96F5CCAB6B}"/>
  <tableColumns count="11">
    <tableColumn id="1" xr3:uid="{F6991052-3D26-4902-9C49-F424A20E5CF3}" name="Fecha" dataDxfId="5"/>
    <tableColumn id="2" xr3:uid="{663DAAAC-6EFA-4B7A-BE78-2C07271AF10A}" name="Código"/>
    <tableColumn id="3" xr3:uid="{2ABD0778-656A-4676-943E-9D0D10925F18}" name="Producto" dataDxfId="4">
      <calculatedColumnFormula>_xlfn.XLOOKUP(Tabla2[[#This Row],[Código]],Tabla1[CÓDIGO],Tabla1[PRODUCTO])</calculatedColumnFormula>
    </tableColumn>
    <tableColumn id="4" xr3:uid="{89BB2858-CF0B-4112-A928-891C77AE1F48}" name="Categoría" dataDxfId="3">
      <calculatedColumnFormula>_xlfn.XLOOKUP(Tabla2[[#This Row],[Código]],Tabla1[CÓDIGO],Tabla1[CATEGORÍA])</calculatedColumnFormula>
    </tableColumn>
    <tableColumn id="5" xr3:uid="{1E3AAAA0-D325-41A2-A784-294C87591E47}" name="Almacén" dataDxfId="2">
      <calculatedColumnFormula>_xlfn.XLOOKUP(Tabla2[[#This Row],[Código]],Tabla1[CÓDIGO],Tabla1[ALMACÉN])</calculatedColumnFormula>
    </tableColumn>
    <tableColumn id="6" xr3:uid="{4BC4B609-9A97-4EDD-A57E-02EFE81AD538}" name="Und" dataDxfId="1">
      <calculatedColumnFormula>_xlfn.XLOOKUP(Tabla2[[#This Row],[Código]],Tabla1[CÓDIGO],Tabla1[UND])</calculatedColumnFormula>
    </tableColumn>
    <tableColumn id="7" xr3:uid="{8C436471-4FE3-4C4E-A2A4-25B74A91854F}" name="Existencia Actual" dataDxfId="0">
      <calculatedColumnFormula>_xlfn.XLOOKUP(Tabla2[[#This Row],[Código]],Tabla1[CÓDIGO],Tabla1[EXISTENCIA ACTUAL])</calculatedColumnFormula>
    </tableColumn>
    <tableColumn id="8" xr3:uid="{B8B81CB8-F055-4C92-B863-617167DBA4A1}" name="Cantidad"/>
    <tableColumn id="9" xr3:uid="{549E4E16-595E-45CE-9C9C-1D9B704F6E5E}" name="Descripción del Trabajo"/>
    <tableColumn id="10" xr3:uid="{C3F71844-6B4A-4986-9FA9-DF7B74D1D6A2}" name="Persona que entrego"/>
    <tableColumn id="11" xr3:uid="{FB7465A9-F157-4CD6-8A57-A2CBF1C35078}" name="Persona que resivio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workbookViewId="0">
      <selection activeCell="J7" sqref="J7"/>
    </sheetView>
  </sheetViews>
  <sheetFormatPr baseColWidth="10" defaultColWidth="9.140625" defaultRowHeight="15" x14ac:dyDescent="0.25"/>
  <cols>
    <col min="2" max="2" width="12.5703125" customWidth="1"/>
    <col min="3" max="3" width="13.28515625" bestFit="1" customWidth="1"/>
    <col min="4" max="4" width="13.5703125" bestFit="1" customWidth="1"/>
    <col min="5" max="5" width="12.140625" bestFit="1" customWidth="1"/>
    <col min="6" max="6" width="7.42578125" bestFit="1" customWidth="1"/>
    <col min="7" max="7" width="13.42578125" hidden="1" customWidth="1"/>
    <col min="8" max="8" width="17.140625" customWidth="1"/>
    <col min="9" max="10" width="21" bestFit="1" customWidth="1"/>
  </cols>
  <sheetData>
    <row r="1" spans="2:15" ht="26.25" x14ac:dyDescent="0.4">
      <c r="B1" s="1" t="s">
        <v>0</v>
      </c>
      <c r="M1" t="s">
        <v>73</v>
      </c>
    </row>
    <row r="2" spans="2:15" x14ac:dyDescent="0.25">
      <c r="M2" t="s">
        <v>74</v>
      </c>
    </row>
    <row r="3" spans="2:15" ht="15.75" x14ac:dyDescent="0.25">
      <c r="B3" s="4" t="s">
        <v>44</v>
      </c>
    </row>
    <row r="5" spans="2:15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72</v>
      </c>
      <c r="H5" s="2" t="s">
        <v>71</v>
      </c>
      <c r="I5" s="2" t="s">
        <v>69</v>
      </c>
      <c r="J5" t="s">
        <v>6</v>
      </c>
      <c r="L5" t="s">
        <v>62</v>
      </c>
      <c r="O5" t="s">
        <v>63</v>
      </c>
    </row>
    <row r="6" spans="2:15" x14ac:dyDescent="0.25">
      <c r="B6" s="3">
        <v>1001</v>
      </c>
      <c r="C6" s="3" t="s">
        <v>7</v>
      </c>
      <c r="D6" s="3" t="s">
        <v>8</v>
      </c>
      <c r="E6" s="3" t="s">
        <v>9</v>
      </c>
      <c r="F6" s="3" t="s">
        <v>10</v>
      </c>
      <c r="G6" s="3" t="str">
        <f>IF(Tabla1[[#This Row],[EXISTENCIA ACTUAL]]=0,"Agotado",IF(Tabla1[[#This Row],[EXISTENCIA ACTUAL]]&lt;Tabla1[[#This Row],[STOCK MÍNIMO]],"Menor al mínimo","OK"))</f>
        <v>Menor al mínimo</v>
      </c>
      <c r="H6" s="9">
        <f>IF(Tabla1[[#This Row],[EXISTENCIA ACTUAL]]=0,0,IF(Tabla1[[#This Row],[EXISTENCIA ACTUAL]]&lt;Tabla1[[#This Row],[STOCK MÍNIMO]],1,2))</f>
        <v>1</v>
      </c>
      <c r="I6" s="3">
        <v>50</v>
      </c>
      <c r="J6">
        <f>SUMIFS(Tabla2[Cantidad],Tabla2[Producto],Tabla1[[#This Row],[PRODUCTO]])</f>
        <v>20</v>
      </c>
      <c r="L6" t="s">
        <v>61</v>
      </c>
      <c r="O6" t="s">
        <v>64</v>
      </c>
    </row>
    <row r="7" spans="2:15" ht="30" x14ac:dyDescent="0.25">
      <c r="B7" s="3">
        <v>1002</v>
      </c>
      <c r="C7" s="3" t="s">
        <v>11</v>
      </c>
      <c r="D7" s="3" t="s">
        <v>12</v>
      </c>
      <c r="E7" s="3" t="s">
        <v>13</v>
      </c>
      <c r="F7" s="3" t="s">
        <v>14</v>
      </c>
      <c r="G7" s="3" t="str">
        <f>IF(Tabla1[[#This Row],[EXISTENCIA ACTUAL]]=0,"Agotado",IF(Tabla1[[#This Row],[EXISTENCIA ACTUAL]]&lt;Tabla1[[#This Row],[STOCK MÍNIMO]],"Menor al mínimo","OK"))</f>
        <v>OK</v>
      </c>
      <c r="H7" s="8">
        <f>IF(Tabla1[[#This Row],[EXISTENCIA ACTUAL]]=0,0,IF(Tabla1[[#This Row],[EXISTENCIA ACTUAL]]&lt;Tabla1[[#This Row],[STOCK MÍNIMO]],1,2))</f>
        <v>2</v>
      </c>
      <c r="I7" s="3">
        <v>20</v>
      </c>
      <c r="J7">
        <f>SUMIFS(Tabla2[Cantidad],Tabla2[Producto],Tabla1[[#This Row],[PRODUCTO]])</f>
        <v>50</v>
      </c>
    </row>
    <row r="8" spans="2:15" ht="30" x14ac:dyDescent="0.25">
      <c r="B8" s="3">
        <v>1003</v>
      </c>
      <c r="C8" s="3" t="s">
        <v>15</v>
      </c>
      <c r="D8" s="3" t="s">
        <v>8</v>
      </c>
      <c r="E8" s="3" t="s">
        <v>9</v>
      </c>
      <c r="F8" s="3" t="s">
        <v>10</v>
      </c>
      <c r="G8" s="3" t="str">
        <f>IF(Tabla1[[#This Row],[EXISTENCIA ACTUAL]]=0,"Agotado",IF(Tabla1[[#This Row],[EXISTENCIA ACTUAL]]&lt;Tabla1[[#This Row],[STOCK MÍNIMO]],"Menor al mínimo","OK"))</f>
        <v>Agotado</v>
      </c>
      <c r="H8" s="8">
        <f>IF(Tabla1[[#This Row],[EXISTENCIA ACTUAL]]=0,0,IF(Tabla1[[#This Row],[EXISTENCIA ACTUAL]]&lt;Tabla1[[#This Row],[STOCK MÍNIMO]],1,2))</f>
        <v>0</v>
      </c>
      <c r="I8" s="3">
        <v>30</v>
      </c>
      <c r="J8">
        <f>SUMIFS(Tabla2[Cantidad],Tabla2[Producto],Tabla1[[#This Row],[PRODUCTO]])</f>
        <v>0</v>
      </c>
      <c r="L8" t="s">
        <v>67</v>
      </c>
    </row>
    <row r="9" spans="2:15" ht="30" x14ac:dyDescent="0.25">
      <c r="B9" s="3">
        <v>1004</v>
      </c>
      <c r="C9" s="3" t="s">
        <v>16</v>
      </c>
      <c r="D9" s="3" t="s">
        <v>12</v>
      </c>
      <c r="E9" s="3" t="s">
        <v>17</v>
      </c>
      <c r="F9" s="3" t="s">
        <v>14</v>
      </c>
      <c r="G9" s="3" t="str">
        <f>IF(Tabla1[[#This Row],[EXISTENCIA ACTUAL]]=0,"Agotado",IF(Tabla1[[#This Row],[EXISTENCIA ACTUAL]]&lt;Tabla1[[#This Row],[STOCK MÍNIMO]],"Menor al mínimo","OK"))</f>
        <v>Agotado</v>
      </c>
      <c r="H9" s="8">
        <f>IF(Tabla1[[#This Row],[EXISTENCIA ACTUAL]]=0,0,IF(Tabla1[[#This Row],[EXISTENCIA ACTUAL]]&lt;Tabla1[[#This Row],[STOCK MÍNIMO]],1,2))</f>
        <v>0</v>
      </c>
      <c r="I9" s="3">
        <v>15</v>
      </c>
      <c r="J9">
        <f>SUMIFS(Tabla2[Cantidad],Tabla2[Producto],Tabla1[[#This Row],[PRODUCTO]])</f>
        <v>0</v>
      </c>
      <c r="L9" t="s">
        <v>70</v>
      </c>
    </row>
    <row r="10" spans="2:15" ht="30" x14ac:dyDescent="0.25">
      <c r="B10" s="3">
        <v>1005</v>
      </c>
      <c r="C10" s="3" t="s">
        <v>18</v>
      </c>
      <c r="D10" s="3" t="s">
        <v>8</v>
      </c>
      <c r="E10" s="3" t="s">
        <v>19</v>
      </c>
      <c r="F10" s="3" t="s">
        <v>20</v>
      </c>
      <c r="G10" s="3" t="str">
        <f>IF(Tabla1[[#This Row],[EXISTENCIA ACTUAL]]=0,"Agotado",IF(Tabla1[[#This Row],[EXISTENCIA ACTUAL]]&lt;Tabla1[[#This Row],[STOCK MÍNIMO]],"Menor al mínimo","OK"))</f>
        <v>Agotado</v>
      </c>
      <c r="H10" s="8">
        <f>IF(Tabla1[[#This Row],[EXISTENCIA ACTUAL]]=0,0,IF(Tabla1[[#This Row],[EXISTENCIA ACTUAL]]&lt;Tabla1[[#This Row],[STOCK MÍNIMO]],1,2))</f>
        <v>0</v>
      </c>
      <c r="I10" s="3">
        <v>25</v>
      </c>
      <c r="J10">
        <f>SUMIFS(Tabla2[Cantidad],Tabla2[Producto],Tabla1[[#This Row],[PRODUCTO]])</f>
        <v>0</v>
      </c>
      <c r="L10" t="s">
        <v>68</v>
      </c>
    </row>
    <row r="11" spans="2:15" ht="30" x14ac:dyDescent="0.25">
      <c r="B11" s="3">
        <v>1006</v>
      </c>
      <c r="C11" s="3" t="s">
        <v>21</v>
      </c>
      <c r="D11" s="3" t="s">
        <v>8</v>
      </c>
      <c r="E11" s="3" t="s">
        <v>9</v>
      </c>
      <c r="F11" s="3" t="s">
        <v>22</v>
      </c>
      <c r="G11" s="3" t="str">
        <f>IF(Tabla1[[#This Row],[EXISTENCIA ACTUAL]]=0,"Agotado",IF(Tabla1[[#This Row],[EXISTENCIA ACTUAL]]&lt;Tabla1[[#This Row],[STOCK MÍNIMO]],"Menor al mínimo","OK"))</f>
        <v>Agotado</v>
      </c>
      <c r="H11" s="8">
        <f>IF(Tabla1[[#This Row],[EXISTENCIA ACTUAL]]=0,0,IF(Tabla1[[#This Row],[EXISTENCIA ACTUAL]]&lt;Tabla1[[#This Row],[STOCK MÍNIMO]],1,2))</f>
        <v>0</v>
      </c>
      <c r="I11" s="3">
        <v>40</v>
      </c>
      <c r="J11">
        <f>SUMIFS(Tabla2[Cantidad],Tabla2[Producto],Tabla1[[#This Row],[PRODUCTO]])</f>
        <v>0</v>
      </c>
    </row>
    <row r="12" spans="2:15" ht="30" x14ac:dyDescent="0.25">
      <c r="B12" s="3">
        <v>1007</v>
      </c>
      <c r="C12" s="3" t="s">
        <v>23</v>
      </c>
      <c r="D12" s="3" t="s">
        <v>24</v>
      </c>
      <c r="E12" s="3" t="s">
        <v>13</v>
      </c>
      <c r="F12" s="3" t="s">
        <v>14</v>
      </c>
      <c r="G12" s="3" t="str">
        <f>IF(Tabla1[[#This Row],[EXISTENCIA ACTUAL]]=0,"Agotado",IF(Tabla1[[#This Row],[EXISTENCIA ACTUAL]]&lt;Tabla1[[#This Row],[STOCK MÍNIMO]],"Menor al mínimo","OK"))</f>
        <v>Agotado</v>
      </c>
      <c r="H12" s="8">
        <f>IF(Tabla1[[#This Row],[EXISTENCIA ACTUAL]]=0,0,IF(Tabla1[[#This Row],[EXISTENCIA ACTUAL]]&lt;Tabla1[[#This Row],[STOCK MÍNIMO]],1,2))</f>
        <v>0</v>
      </c>
      <c r="I12" s="3">
        <v>35</v>
      </c>
      <c r="J12">
        <f>SUMIFS(Tabla2[Cantidad],Tabla2[Producto],Tabla1[[#This Row],[PRODUCTO]])</f>
        <v>0</v>
      </c>
    </row>
    <row r="13" spans="2:15" x14ac:dyDescent="0.25">
      <c r="B13" s="3">
        <v>1008</v>
      </c>
      <c r="C13" s="3" t="s">
        <v>25</v>
      </c>
      <c r="D13" s="3" t="s">
        <v>26</v>
      </c>
      <c r="E13" s="3" t="s">
        <v>9</v>
      </c>
      <c r="F13" s="3" t="s">
        <v>27</v>
      </c>
      <c r="G13" s="3" t="str">
        <f>IF(Tabla1[[#This Row],[EXISTENCIA ACTUAL]]=0,"Agotado",IF(Tabla1[[#This Row],[EXISTENCIA ACTUAL]]&lt;Tabla1[[#This Row],[STOCK MÍNIMO]],"Menor al mínimo","OK"))</f>
        <v>Agotado</v>
      </c>
      <c r="H13" s="8">
        <f>IF(Tabla1[[#This Row],[EXISTENCIA ACTUAL]]=0,0,IF(Tabla1[[#This Row],[EXISTENCIA ACTUAL]]&lt;Tabla1[[#This Row],[STOCK MÍNIMO]],1,2))</f>
        <v>0</v>
      </c>
      <c r="I13" s="3">
        <v>20</v>
      </c>
      <c r="J13">
        <f>SUMIFS(Tabla2[Cantidad],Tabla2[Producto],Tabla1[[#This Row],[PRODUCTO]])</f>
        <v>0</v>
      </c>
    </row>
    <row r="14" spans="2:15" ht="30" x14ac:dyDescent="0.25">
      <c r="B14" s="3">
        <v>1009</v>
      </c>
      <c r="C14" s="3" t="s">
        <v>28</v>
      </c>
      <c r="D14" s="3" t="s">
        <v>12</v>
      </c>
      <c r="E14" s="3" t="s">
        <v>17</v>
      </c>
      <c r="F14" s="3" t="s">
        <v>10</v>
      </c>
      <c r="G14" s="3" t="str">
        <f>IF(Tabla1[[#This Row],[EXISTENCIA ACTUAL]]=0,"Agotado",IF(Tabla1[[#This Row],[EXISTENCIA ACTUAL]]&lt;Tabla1[[#This Row],[STOCK MÍNIMO]],"Menor al mínimo","OK"))</f>
        <v>Agotado</v>
      </c>
      <c r="H14" s="8">
        <f>IF(Tabla1[[#This Row],[EXISTENCIA ACTUAL]]=0,0,IF(Tabla1[[#This Row],[EXISTENCIA ACTUAL]]&lt;Tabla1[[#This Row],[STOCK MÍNIMO]],1,2))</f>
        <v>0</v>
      </c>
      <c r="I14" s="3">
        <v>10</v>
      </c>
      <c r="J14">
        <f>SUMIFS(Tabla2[Cantidad],Tabla2[Producto],Tabla1[[#This Row],[PRODUCTO]])</f>
        <v>0</v>
      </c>
    </row>
    <row r="15" spans="2:15" x14ac:dyDescent="0.25">
      <c r="B15" s="3">
        <v>1010</v>
      </c>
      <c r="C15" s="3" t="s">
        <v>29</v>
      </c>
      <c r="D15" s="3" t="s">
        <v>30</v>
      </c>
      <c r="E15" s="3" t="s">
        <v>9</v>
      </c>
      <c r="F15" s="3" t="s">
        <v>10</v>
      </c>
      <c r="G15" s="3" t="str">
        <f>IF(Tabla1[[#This Row],[EXISTENCIA ACTUAL]]=0,"Agotado",IF(Tabla1[[#This Row],[EXISTENCIA ACTUAL]]&lt;Tabla1[[#This Row],[STOCK MÍNIMO]],"Menor al mínimo","OK"))</f>
        <v>Agotado</v>
      </c>
      <c r="H15" s="8">
        <f>IF(Tabla1[[#This Row],[EXISTENCIA ACTUAL]]=0,0,IF(Tabla1[[#This Row],[EXISTENCIA ACTUAL]]&lt;Tabla1[[#This Row],[STOCK MÍNIMO]],1,2))</f>
        <v>0</v>
      </c>
      <c r="I15" s="3">
        <v>30</v>
      </c>
      <c r="J15">
        <f>SUMIFS(Tabla2[Cantidad],Tabla2[Producto],Tabla1[[#This Row],[PRODUCTO]])</f>
        <v>0</v>
      </c>
    </row>
    <row r="16" spans="2:15" ht="30" x14ac:dyDescent="0.25">
      <c r="B16" s="3">
        <v>1011</v>
      </c>
      <c r="C16" s="3" t="s">
        <v>31</v>
      </c>
      <c r="D16" s="3" t="s">
        <v>30</v>
      </c>
      <c r="E16" s="3" t="s">
        <v>13</v>
      </c>
      <c r="F16" s="3" t="s">
        <v>10</v>
      </c>
      <c r="G16" s="3" t="str">
        <f>IF(Tabla1[[#This Row],[EXISTENCIA ACTUAL]]=0,"Agotado",IF(Tabla1[[#This Row],[EXISTENCIA ACTUAL]]&lt;Tabla1[[#This Row],[STOCK MÍNIMO]],"Menor al mínimo","OK"))</f>
        <v>Agotado</v>
      </c>
      <c r="H16" s="8">
        <f>IF(Tabla1[[#This Row],[EXISTENCIA ACTUAL]]=0,0,IF(Tabla1[[#This Row],[EXISTENCIA ACTUAL]]&lt;Tabla1[[#This Row],[STOCK MÍNIMO]],1,2))</f>
        <v>0</v>
      </c>
      <c r="I16" s="3">
        <v>15</v>
      </c>
      <c r="J16">
        <f>SUMIFS(Tabla2[Cantidad],Tabla2[Producto],Tabla1[[#This Row],[PRODUCTO]])</f>
        <v>0</v>
      </c>
    </row>
    <row r="17" spans="2:10" ht="30" x14ac:dyDescent="0.25">
      <c r="B17" s="3">
        <v>1012</v>
      </c>
      <c r="C17" s="3" t="s">
        <v>32</v>
      </c>
      <c r="D17" s="3" t="s">
        <v>33</v>
      </c>
      <c r="E17" s="3" t="s">
        <v>19</v>
      </c>
      <c r="F17" s="3" t="s">
        <v>22</v>
      </c>
      <c r="G17" s="3" t="str">
        <f>IF(Tabla1[[#This Row],[EXISTENCIA ACTUAL]]=0,"Agotado",IF(Tabla1[[#This Row],[EXISTENCIA ACTUAL]]&lt;Tabla1[[#This Row],[STOCK MÍNIMO]],"Menor al mínimo","OK"))</f>
        <v>Agotado</v>
      </c>
      <c r="H17" s="8">
        <f>IF(Tabla1[[#This Row],[EXISTENCIA ACTUAL]]=0,0,IF(Tabla1[[#This Row],[EXISTENCIA ACTUAL]]&lt;Tabla1[[#This Row],[STOCK MÍNIMO]],1,2))</f>
        <v>0</v>
      </c>
      <c r="I17" s="3">
        <v>50</v>
      </c>
      <c r="J17">
        <f>SUMIFS(Tabla2[Cantidad],Tabla2[Producto],Tabla1[[#This Row],[PRODUCTO]])</f>
        <v>0</v>
      </c>
    </row>
    <row r="18" spans="2:10" ht="30" x14ac:dyDescent="0.25">
      <c r="B18" s="3">
        <v>1013</v>
      </c>
      <c r="C18" s="3" t="s">
        <v>34</v>
      </c>
      <c r="D18" s="3" t="s">
        <v>24</v>
      </c>
      <c r="E18" s="3" t="s">
        <v>17</v>
      </c>
      <c r="F18" s="3" t="s">
        <v>14</v>
      </c>
      <c r="G18" s="3" t="str">
        <f>IF(Tabla1[[#This Row],[EXISTENCIA ACTUAL]]=0,"Agotado",IF(Tabla1[[#This Row],[EXISTENCIA ACTUAL]]&lt;Tabla1[[#This Row],[STOCK MÍNIMO]],"Menor al mínimo","OK"))</f>
        <v>Agotado</v>
      </c>
      <c r="H18" s="8">
        <f>IF(Tabla1[[#This Row],[EXISTENCIA ACTUAL]]=0,0,IF(Tabla1[[#This Row],[EXISTENCIA ACTUAL]]&lt;Tabla1[[#This Row],[STOCK MÍNIMO]],1,2))</f>
        <v>0</v>
      </c>
      <c r="I18" s="3">
        <v>40</v>
      </c>
      <c r="J18">
        <f>SUMIFS(Tabla2[Cantidad],Tabla2[Producto],Tabla1[[#This Row],[PRODUCTO]])</f>
        <v>0</v>
      </c>
    </row>
    <row r="19" spans="2:10" ht="30" x14ac:dyDescent="0.25">
      <c r="B19" s="3">
        <v>1014</v>
      </c>
      <c r="C19" s="3" t="s">
        <v>35</v>
      </c>
      <c r="D19" s="3" t="s">
        <v>8</v>
      </c>
      <c r="E19" s="3" t="s">
        <v>9</v>
      </c>
      <c r="F19" s="3" t="s">
        <v>14</v>
      </c>
      <c r="G19" s="3" t="str">
        <f>IF(Tabla1[[#This Row],[EXISTENCIA ACTUAL]]=0,"Agotado",IF(Tabla1[[#This Row],[EXISTENCIA ACTUAL]]&lt;Tabla1[[#This Row],[STOCK MÍNIMO]],"Menor al mínimo","OK"))</f>
        <v>Agotado</v>
      </c>
      <c r="H19" s="8">
        <f>IF(Tabla1[[#This Row],[EXISTENCIA ACTUAL]]=0,0,IF(Tabla1[[#This Row],[EXISTENCIA ACTUAL]]&lt;Tabla1[[#This Row],[STOCK MÍNIMO]],1,2))</f>
        <v>0</v>
      </c>
      <c r="I19" s="3">
        <v>60</v>
      </c>
      <c r="J19">
        <f>SUMIFS(Tabla2[Cantidad],Tabla2[Producto],Tabla1[[#This Row],[PRODUCTO]])</f>
        <v>0</v>
      </c>
    </row>
    <row r="20" spans="2:10" ht="30" x14ac:dyDescent="0.25">
      <c r="B20" s="3">
        <v>1015</v>
      </c>
      <c r="C20" s="3" t="s">
        <v>36</v>
      </c>
      <c r="D20" s="3" t="s">
        <v>12</v>
      </c>
      <c r="E20" s="3" t="s">
        <v>13</v>
      </c>
      <c r="F20" s="3" t="s">
        <v>10</v>
      </c>
      <c r="G20" s="3" t="str">
        <f>IF(Tabla1[[#This Row],[EXISTENCIA ACTUAL]]=0,"Agotado",IF(Tabla1[[#This Row],[EXISTENCIA ACTUAL]]&lt;Tabla1[[#This Row],[STOCK MÍNIMO]],"Menor al mínimo","OK"))</f>
        <v>Agotado</v>
      </c>
      <c r="H20" s="8">
        <f>IF(Tabla1[[#This Row],[EXISTENCIA ACTUAL]]=0,0,IF(Tabla1[[#This Row],[EXISTENCIA ACTUAL]]&lt;Tabla1[[#This Row],[STOCK MÍNIMO]],1,2))</f>
        <v>0</v>
      </c>
      <c r="I20" s="3">
        <v>20</v>
      </c>
      <c r="J20">
        <f>SUMIFS(Tabla2[Cantidad],Tabla2[Producto],Tabla1[[#This Row],[PRODUCTO]])</f>
        <v>0</v>
      </c>
    </row>
    <row r="21" spans="2:10" ht="30" x14ac:dyDescent="0.25">
      <c r="B21" s="3">
        <v>1016</v>
      </c>
      <c r="C21" s="3" t="s">
        <v>37</v>
      </c>
      <c r="D21" s="3" t="s">
        <v>30</v>
      </c>
      <c r="E21" s="3" t="s">
        <v>9</v>
      </c>
      <c r="F21" s="3" t="s">
        <v>27</v>
      </c>
      <c r="G21" s="3" t="str">
        <f>IF(Tabla1[[#This Row],[EXISTENCIA ACTUAL]]=0,"Agotado",IF(Tabla1[[#This Row],[EXISTENCIA ACTUAL]]&lt;Tabla1[[#This Row],[STOCK MÍNIMO]],"Menor al mínimo","OK"))</f>
        <v>Agotado</v>
      </c>
      <c r="H21" s="8">
        <f>IF(Tabla1[[#This Row],[EXISTENCIA ACTUAL]]=0,0,IF(Tabla1[[#This Row],[EXISTENCIA ACTUAL]]&lt;Tabla1[[#This Row],[STOCK MÍNIMO]],1,2))</f>
        <v>0</v>
      </c>
      <c r="I21" s="3">
        <v>25</v>
      </c>
      <c r="J21">
        <f>SUMIFS(Tabla2[Cantidad],Tabla2[Producto],Tabla1[[#This Row],[PRODUCTO]])</f>
        <v>0</v>
      </c>
    </row>
    <row r="22" spans="2:10" ht="30" x14ac:dyDescent="0.25">
      <c r="B22" s="3">
        <v>1017</v>
      </c>
      <c r="C22" s="3" t="s">
        <v>38</v>
      </c>
      <c r="D22" s="3" t="s">
        <v>39</v>
      </c>
      <c r="E22" s="3" t="s">
        <v>17</v>
      </c>
      <c r="F22" s="3" t="s">
        <v>14</v>
      </c>
      <c r="G22" s="3" t="str">
        <f>IF(Tabla1[[#This Row],[EXISTENCIA ACTUAL]]=0,"Agotado",IF(Tabla1[[#This Row],[EXISTENCIA ACTUAL]]&lt;Tabla1[[#This Row],[STOCK MÍNIMO]],"Menor al mínimo","OK"))</f>
        <v>Agotado</v>
      </c>
      <c r="H22" s="8">
        <f>IF(Tabla1[[#This Row],[EXISTENCIA ACTUAL]]=0,0,IF(Tabla1[[#This Row],[EXISTENCIA ACTUAL]]&lt;Tabla1[[#This Row],[STOCK MÍNIMO]],1,2))</f>
        <v>0</v>
      </c>
      <c r="I22" s="3">
        <v>10</v>
      </c>
      <c r="J22">
        <f>SUMIFS(Tabla2[Cantidad],Tabla2[Producto],Tabla1[[#This Row],[PRODUCTO]])</f>
        <v>0</v>
      </c>
    </row>
    <row r="23" spans="2:10" x14ac:dyDescent="0.25">
      <c r="B23" s="3">
        <v>1018</v>
      </c>
      <c r="C23" s="3" t="s">
        <v>40</v>
      </c>
      <c r="D23" s="3" t="s">
        <v>24</v>
      </c>
      <c r="E23" s="3" t="s">
        <v>13</v>
      </c>
      <c r="F23" s="3" t="s">
        <v>14</v>
      </c>
      <c r="G23" s="3" t="str">
        <f>IF(Tabla1[[#This Row],[EXISTENCIA ACTUAL]]=0,"Agotado",IF(Tabla1[[#This Row],[EXISTENCIA ACTUAL]]&lt;Tabla1[[#This Row],[STOCK MÍNIMO]],"Menor al mínimo","OK"))</f>
        <v>Agotado</v>
      </c>
      <c r="H23" s="8">
        <f>IF(Tabla1[[#This Row],[EXISTENCIA ACTUAL]]=0,0,IF(Tabla1[[#This Row],[EXISTENCIA ACTUAL]]&lt;Tabla1[[#This Row],[STOCK MÍNIMO]],1,2))</f>
        <v>0</v>
      </c>
      <c r="I23" s="3">
        <v>50</v>
      </c>
      <c r="J23">
        <f>SUMIFS(Tabla2[Cantidad],Tabla2[Producto],Tabla1[[#This Row],[PRODUCTO]])</f>
        <v>0</v>
      </c>
    </row>
    <row r="24" spans="2:10" ht="30" x14ac:dyDescent="0.25">
      <c r="B24" s="3">
        <v>1019</v>
      </c>
      <c r="C24" s="3" t="s">
        <v>41</v>
      </c>
      <c r="D24" s="3" t="s">
        <v>8</v>
      </c>
      <c r="E24" s="3" t="s">
        <v>9</v>
      </c>
      <c r="F24" s="3" t="s">
        <v>10</v>
      </c>
      <c r="G24" s="3" t="str">
        <f>IF(Tabla1[[#This Row],[EXISTENCIA ACTUAL]]=0,"Agotado",IF(Tabla1[[#This Row],[EXISTENCIA ACTUAL]]&lt;Tabla1[[#This Row],[STOCK MÍNIMO]],"Menor al mínimo","OK"))</f>
        <v>Agotado</v>
      </c>
      <c r="H24" s="8">
        <f>IF(Tabla1[[#This Row],[EXISTENCIA ACTUAL]]=0,0,IF(Tabla1[[#This Row],[EXISTENCIA ACTUAL]]&lt;Tabla1[[#This Row],[STOCK MÍNIMO]],1,2))</f>
        <v>0</v>
      </c>
      <c r="I24" s="3">
        <v>20</v>
      </c>
      <c r="J24">
        <f>SUMIFS(Tabla2[Cantidad],Tabla2[Producto],Tabla1[[#This Row],[PRODUCTO]])</f>
        <v>0</v>
      </c>
    </row>
    <row r="25" spans="2:10" ht="30" x14ac:dyDescent="0.25">
      <c r="B25" s="3">
        <v>1020</v>
      </c>
      <c r="C25" s="3" t="s">
        <v>42</v>
      </c>
      <c r="D25" s="3" t="s">
        <v>26</v>
      </c>
      <c r="E25" s="3" t="s">
        <v>19</v>
      </c>
      <c r="F25" s="3" t="s">
        <v>43</v>
      </c>
      <c r="G25" s="3" t="str">
        <f>IF(Tabla1[[#This Row],[EXISTENCIA ACTUAL]]=0,"Agotado",IF(Tabla1[[#This Row],[EXISTENCIA ACTUAL]]&lt;Tabla1[[#This Row],[STOCK MÍNIMO]],"Menor al mínimo","OK"))</f>
        <v>Agotado</v>
      </c>
      <c r="H25" s="8">
        <f>IF(Tabla1[[#This Row],[EXISTENCIA ACTUAL]]=0,0,IF(Tabla1[[#This Row],[EXISTENCIA ACTUAL]]&lt;Tabla1[[#This Row],[STOCK MÍNIMO]],1,2))</f>
        <v>0</v>
      </c>
      <c r="I25" s="3">
        <v>30</v>
      </c>
      <c r="J25">
        <f>SUMIFS(Tabla2[Cantidad],Tabla2[Producto],Tabla1[[#This Row],[PRODUCTO]])</f>
        <v>0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0F1A9-B072-45BF-8DC9-CA6F87765C3B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3Symbols" iconId="0"/>
              <x14:cfIcon iconSet="3Symbols" iconId="1"/>
              <x14:cfIcon iconSet="NoIcons" iconId="0"/>
            </x14:iconSet>
          </x14:cfRule>
          <xm:sqref>H6:H25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651C-4CFD-4279-9497-B75690C01922}">
  <dimension ref="B1:N9"/>
  <sheetViews>
    <sheetView showGridLines="0" tabSelected="1" workbookViewId="0">
      <selection activeCell="K15" sqref="K15"/>
    </sheetView>
  </sheetViews>
  <sheetFormatPr baseColWidth="10" defaultRowHeight="15" x14ac:dyDescent="0.25"/>
  <cols>
    <col min="2" max="2" width="12" customWidth="1"/>
    <col min="4" max="4" width="17.5703125" bestFit="1" customWidth="1"/>
    <col min="8" max="8" width="18.140625" bestFit="1" customWidth="1"/>
    <col min="10" max="10" width="23.85546875" bestFit="1" customWidth="1"/>
    <col min="11" max="11" width="21.85546875" bestFit="1" customWidth="1"/>
    <col min="12" max="12" width="20.85546875" bestFit="1" customWidth="1"/>
  </cols>
  <sheetData>
    <row r="1" spans="2:14" ht="26.25" x14ac:dyDescent="0.4">
      <c r="B1" s="1" t="s">
        <v>0</v>
      </c>
    </row>
    <row r="3" spans="2:14" ht="15.75" x14ac:dyDescent="0.25">
      <c r="B3" s="4" t="s">
        <v>45</v>
      </c>
    </row>
    <row r="5" spans="2:14" x14ac:dyDescent="0.25">
      <c r="B5" s="5" t="s">
        <v>46</v>
      </c>
      <c r="C5" s="5" t="s">
        <v>47</v>
      </c>
      <c r="D5" t="s">
        <v>48</v>
      </c>
      <c r="E5" s="10" t="s">
        <v>49</v>
      </c>
      <c r="F5" t="s">
        <v>50</v>
      </c>
      <c r="G5" t="s">
        <v>51</v>
      </c>
      <c r="H5" t="s">
        <v>52</v>
      </c>
      <c r="I5" s="5" t="s">
        <v>53</v>
      </c>
      <c r="J5" s="5" t="s">
        <v>54</v>
      </c>
      <c r="K5" s="5" t="s">
        <v>55</v>
      </c>
      <c r="L5" s="5" t="s">
        <v>56</v>
      </c>
      <c r="N5" t="s">
        <v>65</v>
      </c>
    </row>
    <row r="6" spans="2:14" x14ac:dyDescent="0.25">
      <c r="B6" s="6">
        <v>45568</v>
      </c>
      <c r="C6">
        <v>1001</v>
      </c>
      <c r="D6" t="str">
        <f>_xlfn.XLOOKUP(Tabla2[[#This Row],[Código]],Tabla1[CÓDIGO],Tabla1[PRODUCTO])</f>
        <v>Arroz Integral</v>
      </c>
      <c r="E6" t="str">
        <f>_xlfn.XLOOKUP(Tabla2[[#This Row],[Código]],Tabla1[CÓDIGO],Tabla1[CATEGORÍA])</f>
        <v>Alimentos</v>
      </c>
      <c r="F6" t="str">
        <f>_xlfn.XLOOKUP(Tabla2[[#This Row],[Código]],Tabla1[CÓDIGO],Tabla1[ALMACÉN])</f>
        <v>Central</v>
      </c>
      <c r="G6" t="str">
        <f>_xlfn.XLOOKUP(Tabla2[[#This Row],[Código]],Tabla1[CÓDIGO],Tabla1[UND])</f>
        <v>kg</v>
      </c>
      <c r="H6">
        <f>_xlfn.XLOOKUP(Tabla2[[#This Row],[Código]],Tabla1[CÓDIGO],Tabla1[EXISTENCIA ACTUAL])</f>
        <v>20</v>
      </c>
      <c r="I6">
        <v>20</v>
      </c>
      <c r="K6" t="s">
        <v>57</v>
      </c>
      <c r="L6" t="s">
        <v>58</v>
      </c>
      <c r="N6" t="s">
        <v>66</v>
      </c>
    </row>
    <row r="7" spans="2:14" x14ac:dyDescent="0.25">
      <c r="B7" s="6">
        <v>45568</v>
      </c>
      <c r="C7">
        <v>1002</v>
      </c>
      <c r="D7" t="str">
        <f>_xlfn.XLOOKUP(Tabla2[[#This Row],[Código]],Tabla1[CÓDIGO],Tabla1[PRODUCTO])</f>
        <v>Leche Descremada</v>
      </c>
      <c r="E7" t="str">
        <f>_xlfn.XLOOKUP(Tabla2[[#This Row],[Código]],Tabla1[CÓDIGO],Tabla1[CATEGORÍA])</f>
        <v>Lácteos</v>
      </c>
      <c r="F7" t="str">
        <f>_xlfn.XLOOKUP(Tabla2[[#This Row],[Código]],Tabla1[CÓDIGO],Tabla1[ALMACÉN])</f>
        <v>Norte</v>
      </c>
      <c r="G7" t="str">
        <f>_xlfn.XLOOKUP(Tabla2[[#This Row],[Código]],Tabla1[CÓDIGO],Tabla1[UND])</f>
        <v>lt</v>
      </c>
      <c r="H7">
        <f>_xlfn.XLOOKUP(Tabla2[[#This Row],[Código]],Tabla1[CÓDIGO],Tabla1[EXISTENCIA ACTUAL])</f>
        <v>50</v>
      </c>
      <c r="I7">
        <v>50</v>
      </c>
      <c r="K7" t="s">
        <v>59</v>
      </c>
      <c r="L7" t="s">
        <v>60</v>
      </c>
    </row>
    <row r="8" spans="2:14" x14ac:dyDescent="0.25">
      <c r="B8" s="6">
        <v>45569</v>
      </c>
      <c r="C8">
        <v>1003</v>
      </c>
      <c r="D8" t="str">
        <f>_xlfn.XLOOKUP(Tabla2[[#This Row],[Código]],Tabla1[CÓDIGO],Tabla1[PRODUCTO])</f>
        <v>Harina de Trigo</v>
      </c>
      <c r="E8" s="7" t="str">
        <f>_xlfn.XLOOKUP(Tabla2[[#This Row],[Código]],Tabla1[CÓDIGO],Tabla1[CATEGORÍA])</f>
        <v>Alimentos</v>
      </c>
      <c r="F8" s="7" t="str">
        <f>_xlfn.XLOOKUP(Tabla2[[#This Row],[Código]],Tabla1[CÓDIGO],Tabla1[ALMACÉN])</f>
        <v>Central</v>
      </c>
      <c r="G8" s="7" t="str">
        <f>_xlfn.XLOOKUP(Tabla2[[#This Row],[Código]],Tabla1[CÓDIGO],Tabla1[UND])</f>
        <v>kg</v>
      </c>
      <c r="H8" s="7">
        <f>_xlfn.XLOOKUP(Tabla2[[#This Row],[Código]],Tabla1[CÓDIGO],Tabla1[EXISTENCIA ACTUAL])</f>
        <v>0</v>
      </c>
      <c r="I8">
        <v>21</v>
      </c>
      <c r="J8" t="s">
        <v>75</v>
      </c>
      <c r="K8" t="s">
        <v>59</v>
      </c>
      <c r="L8" t="s">
        <v>60</v>
      </c>
    </row>
    <row r="9" spans="2:14" x14ac:dyDescent="0.25">
      <c r="B9" s="6">
        <v>45569</v>
      </c>
      <c r="C9">
        <v>1003</v>
      </c>
      <c r="D9" s="7" t="str">
        <f>_xlfn.XLOOKUP(Tabla2[[#This Row],[Código]],Tabla1[CÓDIGO],Tabla1[PRODUCTO])</f>
        <v>Harina de Trigo</v>
      </c>
      <c r="E9" s="7" t="str">
        <f>_xlfn.XLOOKUP(Tabla2[[#This Row],[Código]],Tabla1[CÓDIGO],Tabla1[CATEGORÍA])</f>
        <v>Alimentos</v>
      </c>
      <c r="F9" s="7" t="str">
        <f>_xlfn.XLOOKUP(Tabla2[[#This Row],[Código]],Tabla1[CÓDIGO],Tabla1[ALMACÉN])</f>
        <v>Central</v>
      </c>
      <c r="G9" s="7" t="str">
        <f>_xlfn.XLOOKUP(Tabla2[[#This Row],[Código]],Tabla1[CÓDIGO],Tabla1[UND])</f>
        <v>kg</v>
      </c>
      <c r="H9" s="7">
        <f>_xlfn.XLOOKUP(Tabla2[[#This Row],[Código]],Tabla1[CÓDIGO],Tabla1[EXISTENCIA ACTUAL])</f>
        <v>0</v>
      </c>
      <c r="I9">
        <v>-21</v>
      </c>
      <c r="J9" t="s">
        <v>76</v>
      </c>
      <c r="K9" t="s">
        <v>59</v>
      </c>
      <c r="L9" t="s">
        <v>60</v>
      </c>
    </row>
  </sheetData>
  <dataValidations count="1">
    <dataValidation type="custom" allowBlank="1" showInputMessage="1" showErrorMessage="1" errorTitle="Existencia insuficiente" error="La existencia actual no es la suficiente para cumplir con la salidad que se esta ingresando_x000a_" sqref="I6:I9" xr:uid="{91E61356-FEBA-4AD9-98F7-A888AF5DE345}">
      <formula1>H6&gt;=0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327E9A0-127D-40C1-9424-99AECF4EBBB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I6:I9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Registro de entrada y salidas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Mallqui</dc:creator>
  <cp:lastModifiedBy>ALUMNO - MIGUEL ANGEL ANTONIO MALLQUI DIAZ</cp:lastModifiedBy>
  <dcterms:created xsi:type="dcterms:W3CDTF">2015-06-05T18:19:34Z</dcterms:created>
  <dcterms:modified xsi:type="dcterms:W3CDTF">2024-10-04T19:50:15Z</dcterms:modified>
</cp:coreProperties>
</file>