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" yWindow="0" windowWidth="15480" windowHeight="4770" activeTab="1"/>
  </bookViews>
  <sheets>
    <sheet name="L" sheetId="2" r:id="rId1"/>
    <sheet name="Fevereiro2013" sheetId="1" r:id="rId2"/>
    <sheet name="Outros" sheetId="11" state="hidden" r:id="rId3"/>
    <sheet name="Nextel" sheetId="9" state="hidden" r:id="rId4"/>
    <sheet name="Comb" sheetId="10" state="hidden" r:id="rId5"/>
    <sheet name="lançar valores" sheetId="7" state="hidden" r:id="rId6"/>
    <sheet name="Plan2" sheetId="8" state="hidden" r:id="rId7"/>
    <sheet name="Plan1" sheetId="12" state="hidden" r:id="rId8"/>
    <sheet name="Tabela de IRRF" sheetId="14" state="hidden" r:id="rId9"/>
    <sheet name="Transf 2º Quinz Nov2012" sheetId="19" state="hidden" r:id="rId10"/>
    <sheet name="Transf 1º Quinz Dez12" sheetId="20" state="hidden" r:id="rId11"/>
    <sheet name="Transf. 2º Quinz. Jan13" sheetId="23" r:id="rId12"/>
    <sheet name="Transf. 1º Quinz. Jan13" sheetId="24" r:id="rId13"/>
  </sheets>
  <externalReferences>
    <externalReference r:id="rId14"/>
  </externalReferences>
  <definedNames>
    <definedName name="_xlnm._FilterDatabase" localSheetId="1" hidden="1">Fevereiro2013!$Q$2:$S$54</definedName>
    <definedName name="_xlnm._FilterDatabase" localSheetId="0" hidden="1">L!$A$3:$Z$29</definedName>
    <definedName name="_xlnm.Print_Area" localSheetId="1">Fevereiro2013!$A$2:$Q$53</definedName>
    <definedName name="_xlnm.Print_Titles" localSheetId="1">Fevereiro2013!$2:$2</definedName>
    <definedName name="_xlnm.Print_Titles" localSheetId="0">L!$2:$2</definedName>
  </definedNames>
  <calcPr calcId="125725"/>
</workbook>
</file>

<file path=xl/calcChain.xml><?xml version="1.0" encoding="utf-8"?>
<calcChain xmlns="http://schemas.openxmlformats.org/spreadsheetml/2006/main">
  <c r="G98" i="24"/>
  <c r="F53"/>
  <c r="F54" s="1"/>
  <c r="F39" i="23" l="1"/>
  <c r="Y52" i="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AC21" l="1"/>
  <c r="AB21"/>
  <c r="A21" i="1"/>
  <c r="O21" s="1"/>
  <c r="AC12" i="2"/>
  <c r="AB12"/>
  <c r="A12" i="1"/>
  <c r="O12" s="1"/>
  <c r="AC5" i="2"/>
  <c r="AB5"/>
  <c r="A5" i="1"/>
  <c r="O5" s="1"/>
  <c r="C5" l="1"/>
  <c r="D21"/>
  <c r="D5"/>
  <c r="D12"/>
  <c r="C21"/>
  <c r="B21"/>
  <c r="E21"/>
  <c r="G21"/>
  <c r="P21"/>
  <c r="F21"/>
  <c r="B12"/>
  <c r="E12"/>
  <c r="G12"/>
  <c r="P12"/>
  <c r="F12"/>
  <c r="B5"/>
  <c r="E5"/>
  <c r="G5"/>
  <c r="P5"/>
  <c r="F5"/>
  <c r="H21" l="1"/>
  <c r="R21" s="1"/>
  <c r="H12"/>
  <c r="R12" s="1"/>
  <c r="H5"/>
  <c r="R5" s="1"/>
  <c r="AC48" i="2"/>
  <c r="AB48"/>
  <c r="AC47"/>
  <c r="AB47"/>
  <c r="AC46"/>
  <c r="AB46"/>
  <c r="AC45"/>
  <c r="AB45"/>
  <c r="A45" i="1"/>
  <c r="O45" s="1"/>
  <c r="AB30" i="2"/>
  <c r="AC15"/>
  <c r="AB15"/>
  <c r="A15" i="1"/>
  <c r="O15" l="1"/>
  <c r="C15"/>
  <c r="D15"/>
  <c r="B15"/>
  <c r="D45"/>
  <c r="C45"/>
  <c r="I21"/>
  <c r="V21" s="1"/>
  <c r="K21" s="1"/>
  <c r="I12"/>
  <c r="V12" s="1"/>
  <c r="K12" s="1"/>
  <c r="I5"/>
  <c r="V5" s="1"/>
  <c r="K5" s="1"/>
  <c r="B45"/>
  <c r="E45"/>
  <c r="G45"/>
  <c r="P45"/>
  <c r="F45"/>
  <c r="E15"/>
  <c r="G15"/>
  <c r="P15"/>
  <c r="F15"/>
  <c r="F27" i="20"/>
  <c r="F28" s="1"/>
  <c r="N21" i="1" l="1"/>
  <c r="L21"/>
  <c r="U21" s="1"/>
  <c r="M21" s="1"/>
  <c r="N12"/>
  <c r="L12"/>
  <c r="U12" s="1"/>
  <c r="M12" s="1"/>
  <c r="N5"/>
  <c r="L5"/>
  <c r="U5" s="1"/>
  <c r="M5" s="1"/>
  <c r="H45"/>
  <c r="R45" s="1"/>
  <c r="H15"/>
  <c r="R15" s="1"/>
  <c r="A48"/>
  <c r="P48" s="1"/>
  <c r="A30"/>
  <c r="AC30" i="2"/>
  <c r="Q5" i="1" l="1"/>
  <c r="Q21"/>
  <c r="Q12"/>
  <c r="I45"/>
  <c r="V45" s="1"/>
  <c r="K45" s="1"/>
  <c r="I15"/>
  <c r="V15" s="1"/>
  <c r="K15" s="1"/>
  <c r="D48"/>
  <c r="O30"/>
  <c r="D30"/>
  <c r="C48"/>
  <c r="B48"/>
  <c r="F48"/>
  <c r="O48"/>
  <c r="E48"/>
  <c r="G48"/>
  <c r="E30"/>
  <c r="G30"/>
  <c r="P30"/>
  <c r="B30"/>
  <c r="F30"/>
  <c r="N45" l="1"/>
  <c r="L45"/>
  <c r="U45" s="1"/>
  <c r="M45" s="1"/>
  <c r="N15"/>
  <c r="L15"/>
  <c r="U15" s="1"/>
  <c r="M15" s="1"/>
  <c r="H48"/>
  <c r="R48" s="1"/>
  <c r="H30"/>
  <c r="Q15" l="1"/>
  <c r="Q45"/>
  <c r="I48"/>
  <c r="R30"/>
  <c r="I30"/>
  <c r="V30" s="1"/>
  <c r="K30" s="1"/>
  <c r="N48" l="1"/>
  <c r="V48"/>
  <c r="K48" s="1"/>
  <c r="L48" s="1"/>
  <c r="U48" s="1"/>
  <c r="M48" s="1"/>
  <c r="L30"/>
  <c r="U30" s="1"/>
  <c r="N30"/>
  <c r="Q48" l="1"/>
  <c r="M30"/>
  <c r="Q30" s="1"/>
  <c r="AC14" i="2" l="1"/>
  <c r="F25" i="19" l="1"/>
  <c r="F24"/>
  <c r="AC25" i="2"/>
  <c r="AB25"/>
  <c r="A25" i="1"/>
  <c r="O25" s="1"/>
  <c r="AB14" i="2"/>
  <c r="A14" i="1"/>
  <c r="O14" s="1"/>
  <c r="AB23" i="2"/>
  <c r="AB32"/>
  <c r="D25" i="1" l="1"/>
  <c r="B25"/>
  <c r="E25"/>
  <c r="G25"/>
  <c r="P25"/>
  <c r="F25"/>
  <c r="C14"/>
  <c r="D14"/>
  <c r="B14"/>
  <c r="E14"/>
  <c r="G14"/>
  <c r="P14"/>
  <c r="F14"/>
  <c r="AC23" i="2"/>
  <c r="A23" i="1"/>
  <c r="O23" s="1"/>
  <c r="AC51" i="2"/>
  <c r="AB51"/>
  <c r="A51" i="1"/>
  <c r="P51" s="1"/>
  <c r="AB26" i="2"/>
  <c r="H25" i="1" l="1"/>
  <c r="H14"/>
  <c r="R14" s="1"/>
  <c r="D51"/>
  <c r="D23"/>
  <c r="B23"/>
  <c r="E23"/>
  <c r="G23"/>
  <c r="P23"/>
  <c r="F23"/>
  <c r="B51"/>
  <c r="F51"/>
  <c r="O51"/>
  <c r="E51"/>
  <c r="G51"/>
  <c r="A24"/>
  <c r="B24" s="1"/>
  <c r="AC32" i="2"/>
  <c r="R25" i="1" l="1"/>
  <c r="I25"/>
  <c r="V25" s="1"/>
  <c r="K25" s="1"/>
  <c r="I14"/>
  <c r="H23"/>
  <c r="H51"/>
  <c r="R51" s="1"/>
  <c r="P24"/>
  <c r="E24"/>
  <c r="C24"/>
  <c r="O24"/>
  <c r="F24"/>
  <c r="D24"/>
  <c r="A32"/>
  <c r="O32" s="1"/>
  <c r="AC26" i="2"/>
  <c r="D26" i="1"/>
  <c r="A26"/>
  <c r="O26" s="1"/>
  <c r="AC4" i="2"/>
  <c r="V14" i="1" l="1"/>
  <c r="K14" s="1"/>
  <c r="L14" s="1"/>
  <c r="U14" s="1"/>
  <c r="L25"/>
  <c r="U25" s="1"/>
  <c r="N25"/>
  <c r="N14"/>
  <c r="R23"/>
  <c r="I23"/>
  <c r="V23" s="1"/>
  <c r="K23" s="1"/>
  <c r="I51"/>
  <c r="D32"/>
  <c r="B32"/>
  <c r="E32"/>
  <c r="G32"/>
  <c r="P32"/>
  <c r="F32"/>
  <c r="B26"/>
  <c r="E26"/>
  <c r="G26"/>
  <c r="P26"/>
  <c r="F26"/>
  <c r="AC3" i="2"/>
  <c r="AB3"/>
  <c r="Y3"/>
  <c r="A4" i="1"/>
  <c r="P4" s="1"/>
  <c r="A3"/>
  <c r="O3" s="1"/>
  <c r="AB4" i="2"/>
  <c r="G24" i="1"/>
  <c r="H24" s="1"/>
  <c r="AC18" i="2"/>
  <c r="AB18"/>
  <c r="A18" i="1"/>
  <c r="P18" s="1"/>
  <c r="M14" l="1"/>
  <c r="Q14" s="1"/>
  <c r="N51"/>
  <c r="V51"/>
  <c r="K51" s="1"/>
  <c r="M25"/>
  <c r="Q25" s="1"/>
  <c r="L23"/>
  <c r="U23" s="1"/>
  <c r="N23"/>
  <c r="L51"/>
  <c r="U51" s="1"/>
  <c r="M51" s="1"/>
  <c r="R24"/>
  <c r="I24"/>
  <c r="H32"/>
  <c r="R32" s="1"/>
  <c r="H26"/>
  <c r="R26" s="1"/>
  <c r="B3"/>
  <c r="D3"/>
  <c r="C3"/>
  <c r="E3"/>
  <c r="G3"/>
  <c r="P3"/>
  <c r="B4"/>
  <c r="D4"/>
  <c r="F4"/>
  <c r="O4"/>
  <c r="F3"/>
  <c r="C4"/>
  <c r="E4"/>
  <c r="G4"/>
  <c r="D18"/>
  <c r="B18"/>
  <c r="F18"/>
  <c r="O18"/>
  <c r="E18"/>
  <c r="G18"/>
  <c r="V24" l="1"/>
  <c r="K24" s="1"/>
  <c r="L24" s="1"/>
  <c r="U24" s="1"/>
  <c r="M24" s="1"/>
  <c r="M23"/>
  <c r="Q23" s="1"/>
  <c r="N24"/>
  <c r="Q51"/>
  <c r="I32"/>
  <c r="I26"/>
  <c r="H4"/>
  <c r="I4" s="1"/>
  <c r="V4" s="1"/>
  <c r="K4" s="1"/>
  <c r="H3"/>
  <c r="H18"/>
  <c r="AB40" i="2"/>
  <c r="Q24" i="1" l="1"/>
  <c r="V32"/>
  <c r="K32" s="1"/>
  <c r="L32" s="1"/>
  <c r="U32" s="1"/>
  <c r="V26"/>
  <c r="K26" s="1"/>
  <c r="L26" s="1"/>
  <c r="U26" s="1"/>
  <c r="R4"/>
  <c r="N32"/>
  <c r="N26"/>
  <c r="R3"/>
  <c r="I3"/>
  <c r="V3" s="1"/>
  <c r="K3" s="1"/>
  <c r="L4"/>
  <c r="U4" s="1"/>
  <c r="N4"/>
  <c r="R18"/>
  <c r="I18"/>
  <c r="AC40" i="2"/>
  <c r="A40" i="1"/>
  <c r="P40" s="1"/>
  <c r="U53" i="2"/>
  <c r="AB38"/>
  <c r="AC38"/>
  <c r="A38" i="1"/>
  <c r="P38" s="1"/>
  <c r="A6"/>
  <c r="B6" s="1"/>
  <c r="A7"/>
  <c r="E7" s="1"/>
  <c r="A8"/>
  <c r="P8" s="1"/>
  <c r="A9"/>
  <c r="E9" s="1"/>
  <c r="A10"/>
  <c r="E10" s="1"/>
  <c r="A11"/>
  <c r="C11" s="1"/>
  <c r="A13"/>
  <c r="C13" s="1"/>
  <c r="A16"/>
  <c r="C16" s="1"/>
  <c r="A17"/>
  <c r="E17" s="1"/>
  <c r="A19"/>
  <c r="C19" s="1"/>
  <c r="A20"/>
  <c r="E20" s="1"/>
  <c r="A22"/>
  <c r="C22" s="1"/>
  <c r="A27"/>
  <c r="C27" s="1"/>
  <c r="A28"/>
  <c r="E28" s="1"/>
  <c r="A29"/>
  <c r="C29" s="1"/>
  <c r="A31"/>
  <c r="B31" s="1"/>
  <c r="A33"/>
  <c r="B33" s="1"/>
  <c r="A34"/>
  <c r="B34" s="1"/>
  <c r="A35"/>
  <c r="B35" s="1"/>
  <c r="A36"/>
  <c r="B36" s="1"/>
  <c r="A37"/>
  <c r="B37" s="1"/>
  <c r="A39"/>
  <c r="B39" s="1"/>
  <c r="A41"/>
  <c r="B41" s="1"/>
  <c r="A42"/>
  <c r="B42" s="1"/>
  <c r="A43"/>
  <c r="B43" s="1"/>
  <c r="A44"/>
  <c r="B44" s="1"/>
  <c r="A46"/>
  <c r="B46" s="1"/>
  <c r="A47"/>
  <c r="B47" s="1"/>
  <c r="A49"/>
  <c r="B49" s="1"/>
  <c r="A50"/>
  <c r="B50" s="1"/>
  <c r="A52"/>
  <c r="E52" s="1"/>
  <c r="C52"/>
  <c r="D52"/>
  <c r="AC17" i="2"/>
  <c r="AB17"/>
  <c r="V18" i="1" l="1"/>
  <c r="K18" s="1"/>
  <c r="L18" s="1"/>
  <c r="U18" s="1"/>
  <c r="M26"/>
  <c r="Q26" s="1"/>
  <c r="M32"/>
  <c r="Q32" s="1"/>
  <c r="M4"/>
  <c r="Q4" s="1"/>
  <c r="L3"/>
  <c r="U3" s="1"/>
  <c r="N3"/>
  <c r="N18"/>
  <c r="C40"/>
  <c r="D40"/>
  <c r="B40"/>
  <c r="F40"/>
  <c r="O40"/>
  <c r="E40"/>
  <c r="G40"/>
  <c r="C38"/>
  <c r="D38"/>
  <c r="P16"/>
  <c r="P36"/>
  <c r="P46"/>
  <c r="B38"/>
  <c r="F38"/>
  <c r="O38"/>
  <c r="E38"/>
  <c r="G38"/>
  <c r="E46"/>
  <c r="E49"/>
  <c r="P47"/>
  <c r="P39"/>
  <c r="E47"/>
  <c r="P42"/>
  <c r="E39"/>
  <c r="E36"/>
  <c r="P29"/>
  <c r="P6"/>
  <c r="P52"/>
  <c r="C47"/>
  <c r="E42"/>
  <c r="C39"/>
  <c r="P37"/>
  <c r="P27"/>
  <c r="P19"/>
  <c r="E16"/>
  <c r="P11"/>
  <c r="O47"/>
  <c r="F47"/>
  <c r="D47"/>
  <c r="P43"/>
  <c r="C36"/>
  <c r="P35"/>
  <c r="E29"/>
  <c r="E27"/>
  <c r="P22"/>
  <c r="E19"/>
  <c r="P13"/>
  <c r="E11"/>
  <c r="E6"/>
  <c r="E50"/>
  <c r="O49"/>
  <c r="C49"/>
  <c r="C46"/>
  <c r="F44"/>
  <c r="C42"/>
  <c r="P41"/>
  <c r="E37"/>
  <c r="E35"/>
  <c r="E22"/>
  <c r="E13"/>
  <c r="E8"/>
  <c r="C6"/>
  <c r="E41"/>
  <c r="E43"/>
  <c r="F52"/>
  <c r="P50"/>
  <c r="C50"/>
  <c r="P49"/>
  <c r="F49"/>
  <c r="D49"/>
  <c r="O46"/>
  <c r="F46"/>
  <c r="D46"/>
  <c r="O44"/>
  <c r="D44"/>
  <c r="C43"/>
  <c r="C41"/>
  <c r="C37"/>
  <c r="C35"/>
  <c r="P34"/>
  <c r="E34"/>
  <c r="P33"/>
  <c r="E33"/>
  <c r="P31"/>
  <c r="E31"/>
  <c r="B28"/>
  <c r="D28"/>
  <c r="F28"/>
  <c r="O28"/>
  <c r="B20"/>
  <c r="D20"/>
  <c r="F20"/>
  <c r="O20"/>
  <c r="B17"/>
  <c r="D17"/>
  <c r="F17"/>
  <c r="O17"/>
  <c r="B10"/>
  <c r="D10"/>
  <c r="F10"/>
  <c r="O10"/>
  <c r="B9"/>
  <c r="D9"/>
  <c r="F9"/>
  <c r="O9"/>
  <c r="B7"/>
  <c r="D7"/>
  <c r="F7"/>
  <c r="O7"/>
  <c r="B29"/>
  <c r="D29"/>
  <c r="F29"/>
  <c r="O29"/>
  <c r="B27"/>
  <c r="D27"/>
  <c r="F27"/>
  <c r="O27"/>
  <c r="B22"/>
  <c r="D22"/>
  <c r="F22"/>
  <c r="O22"/>
  <c r="B19"/>
  <c r="D19"/>
  <c r="F19"/>
  <c r="O19"/>
  <c r="B16"/>
  <c r="D16"/>
  <c r="F16"/>
  <c r="O16"/>
  <c r="B13"/>
  <c r="D13"/>
  <c r="F13"/>
  <c r="O13"/>
  <c r="B11"/>
  <c r="D11"/>
  <c r="F11"/>
  <c r="O11"/>
  <c r="D8"/>
  <c r="F8"/>
  <c r="O8"/>
  <c r="O52"/>
  <c r="O50"/>
  <c r="F50"/>
  <c r="D50"/>
  <c r="P44"/>
  <c r="E44"/>
  <c r="O43"/>
  <c r="F43"/>
  <c r="D43"/>
  <c r="O42"/>
  <c r="F42"/>
  <c r="D42"/>
  <c r="O41"/>
  <c r="F41"/>
  <c r="D41"/>
  <c r="O39"/>
  <c r="F39"/>
  <c r="D39"/>
  <c r="O37"/>
  <c r="F37"/>
  <c r="D37"/>
  <c r="O36"/>
  <c r="F36"/>
  <c r="D36"/>
  <c r="O35"/>
  <c r="F35"/>
  <c r="D35"/>
  <c r="O34"/>
  <c r="F34"/>
  <c r="O33"/>
  <c r="F33"/>
  <c r="O31"/>
  <c r="F31"/>
  <c r="P28"/>
  <c r="C28"/>
  <c r="P20"/>
  <c r="C20"/>
  <c r="P17"/>
  <c r="G17"/>
  <c r="C17"/>
  <c r="P10"/>
  <c r="C10"/>
  <c r="P9"/>
  <c r="C9"/>
  <c r="P7"/>
  <c r="C7"/>
  <c r="O6"/>
  <c r="F6"/>
  <c r="D6"/>
  <c r="H17" l="1"/>
  <c r="I17" s="1"/>
  <c r="M3"/>
  <c r="Q3" s="1"/>
  <c r="M18"/>
  <c r="Q18" s="1"/>
  <c r="H40"/>
  <c r="R40" s="1"/>
  <c r="P53"/>
  <c r="H38"/>
  <c r="R38" s="1"/>
  <c r="F53"/>
  <c r="O53"/>
  <c r="E53"/>
  <c r="Z53" i="2"/>
  <c r="R17" i="1" l="1"/>
  <c r="V17"/>
  <c r="K17" s="1"/>
  <c r="L17" s="1"/>
  <c r="U17" s="1"/>
  <c r="I40"/>
  <c r="V40" s="1"/>
  <c r="K40" s="1"/>
  <c r="I38"/>
  <c r="V38" s="1"/>
  <c r="K38" s="1"/>
  <c r="N17"/>
  <c r="N40" l="1"/>
  <c r="L40"/>
  <c r="U40" s="1"/>
  <c r="N38"/>
  <c r="L38"/>
  <c r="U38" s="1"/>
  <c r="M17"/>
  <c r="Q17" s="1"/>
  <c r="G50"/>
  <c r="H50" s="1"/>
  <c r="Q53" i="2"/>
  <c r="B8"/>
  <c r="M38" i="1" l="1"/>
  <c r="Q38" s="1"/>
  <c r="M40"/>
  <c r="Q40" s="1"/>
  <c r="R50"/>
  <c r="I50"/>
  <c r="C8"/>
  <c r="B8"/>
  <c r="V50" l="1"/>
  <c r="K50" s="1"/>
  <c r="L50" s="1"/>
  <c r="U50" s="1"/>
  <c r="M50" s="1"/>
  <c r="N50"/>
  <c r="AC50" i="2"/>
  <c r="AC49"/>
  <c r="AC44"/>
  <c r="AC43"/>
  <c r="AC42"/>
  <c r="AC41"/>
  <c r="AC39"/>
  <c r="AC37"/>
  <c r="AC36"/>
  <c r="AC35"/>
  <c r="AC34"/>
  <c r="AC33"/>
  <c r="AC31"/>
  <c r="AC52"/>
  <c r="AC29"/>
  <c r="AC28"/>
  <c r="AC27"/>
  <c r="AC24"/>
  <c r="AC22"/>
  <c r="AC20"/>
  <c r="AC19"/>
  <c r="AC16"/>
  <c r="AC13"/>
  <c r="AC11"/>
  <c r="AC10"/>
  <c r="AC9"/>
  <c r="AC8"/>
  <c r="AC7"/>
  <c r="AC6"/>
  <c r="Q50" i="1" l="1"/>
  <c r="AB52" i="2"/>
  <c r="AB31"/>
  <c r="AB33"/>
  <c r="AB34"/>
  <c r="AB35"/>
  <c r="AB36"/>
  <c r="AB37"/>
  <c r="AB39"/>
  <c r="AB41"/>
  <c r="AB42"/>
  <c r="AB43"/>
  <c r="AB44"/>
  <c r="AB49"/>
  <c r="AB50"/>
  <c r="AB29" l="1"/>
  <c r="AB28"/>
  <c r="AB27"/>
  <c r="AB24"/>
  <c r="AB22"/>
  <c r="AB20"/>
  <c r="AB19"/>
  <c r="AB13"/>
  <c r="AB11"/>
  <c r="AB10"/>
  <c r="AB9"/>
  <c r="AB8"/>
  <c r="AB7"/>
  <c r="AB6"/>
  <c r="AB16" l="1"/>
  <c r="G49" i="1"/>
  <c r="H49" s="1"/>
  <c r="G22"/>
  <c r="H22" s="1"/>
  <c r="R22" l="1"/>
  <c r="I22"/>
  <c r="R49"/>
  <c r="I49"/>
  <c r="V53" i="2"/>
  <c r="V49" i="1" l="1"/>
  <c r="K49" s="1"/>
  <c r="L49" s="1"/>
  <c r="U49" s="1"/>
  <c r="M49" s="1"/>
  <c r="V22"/>
  <c r="K22" s="1"/>
  <c r="L22" s="1"/>
  <c r="U22" s="1"/>
  <c r="N22"/>
  <c r="N49"/>
  <c r="E53" i="2"/>
  <c r="M22" i="1" l="1"/>
  <c r="Q22" s="1"/>
  <c r="Q49"/>
  <c r="G47"/>
  <c r="H47" s="1"/>
  <c r="G46"/>
  <c r="H46" s="1"/>
  <c r="G37"/>
  <c r="H37" s="1"/>
  <c r="I37" l="1"/>
  <c r="R37"/>
  <c r="R46"/>
  <c r="I46"/>
  <c r="R47"/>
  <c r="I47"/>
  <c r="G44"/>
  <c r="H44" s="1"/>
  <c r="D9" i="14"/>
  <c r="A7"/>
  <c r="A6"/>
  <c r="A5"/>
  <c r="A4"/>
  <c r="V37" i="1" l="1"/>
  <c r="K37" s="1"/>
  <c r="L37" s="1"/>
  <c r="U37" s="1"/>
  <c r="V47"/>
  <c r="K47" s="1"/>
  <c r="L47" s="1"/>
  <c r="U47" s="1"/>
  <c r="V46"/>
  <c r="K46" s="1"/>
  <c r="L46" s="1"/>
  <c r="U46" s="1"/>
  <c r="N46"/>
  <c r="N37"/>
  <c r="N47"/>
  <c r="I44"/>
  <c r="R44"/>
  <c r="G43"/>
  <c r="H43" s="1"/>
  <c r="G42"/>
  <c r="H42" s="1"/>
  <c r="V44" l="1"/>
  <c r="K44" s="1"/>
  <c r="L44" s="1"/>
  <c r="U44" s="1"/>
  <c r="M47"/>
  <c r="Q47" s="1"/>
  <c r="M37"/>
  <c r="Q37" s="1"/>
  <c r="M46"/>
  <c r="Q46" s="1"/>
  <c r="R43"/>
  <c r="I43"/>
  <c r="N44"/>
  <c r="R42"/>
  <c r="I42"/>
  <c r="G41"/>
  <c r="H41" s="1"/>
  <c r="G39"/>
  <c r="H39" s="1"/>
  <c r="G36"/>
  <c r="H36" s="1"/>
  <c r="G35"/>
  <c r="H35" s="1"/>
  <c r="G34"/>
  <c r="H34" s="1"/>
  <c r="G33"/>
  <c r="H33" s="1"/>
  <c r="G31"/>
  <c r="H31" s="1"/>
  <c r="G52"/>
  <c r="H52" s="1"/>
  <c r="G29"/>
  <c r="H29" s="1"/>
  <c r="G28"/>
  <c r="H28" s="1"/>
  <c r="G27"/>
  <c r="H27" s="1"/>
  <c r="G20"/>
  <c r="G19"/>
  <c r="H19" s="1"/>
  <c r="G16"/>
  <c r="H16" s="1"/>
  <c r="G13"/>
  <c r="H13" s="1"/>
  <c r="G11"/>
  <c r="H11" s="1"/>
  <c r="G10"/>
  <c r="H10" s="1"/>
  <c r="G9"/>
  <c r="H9" s="1"/>
  <c r="G8"/>
  <c r="H8" s="1"/>
  <c r="G7"/>
  <c r="H7" s="1"/>
  <c r="G6"/>
  <c r="H6" s="1"/>
  <c r="V43" l="1"/>
  <c r="K43" s="1"/>
  <c r="L43" s="1"/>
  <c r="U43" s="1"/>
  <c r="V42"/>
  <c r="K42" s="1"/>
  <c r="L42" s="1"/>
  <c r="U42" s="1"/>
  <c r="R6"/>
  <c r="I6"/>
  <c r="R8"/>
  <c r="I8"/>
  <c r="I10"/>
  <c r="R10"/>
  <c r="R13"/>
  <c r="I13"/>
  <c r="R16"/>
  <c r="I16"/>
  <c r="I28"/>
  <c r="R28"/>
  <c r="R41"/>
  <c r="I41"/>
  <c r="N43"/>
  <c r="I7"/>
  <c r="R7"/>
  <c r="R9"/>
  <c r="I9"/>
  <c r="R11"/>
  <c r="I11"/>
  <c r="R19"/>
  <c r="I19"/>
  <c r="Q52"/>
  <c r="R52"/>
  <c r="I35"/>
  <c r="R35"/>
  <c r="I39"/>
  <c r="R39"/>
  <c r="M44"/>
  <c r="Q44" s="1"/>
  <c r="N42"/>
  <c r="R36"/>
  <c r="I36"/>
  <c r="I34"/>
  <c r="R34"/>
  <c r="I33"/>
  <c r="R33"/>
  <c r="R31"/>
  <c r="I31"/>
  <c r="R29"/>
  <c r="I29"/>
  <c r="R27"/>
  <c r="I27"/>
  <c r="H20"/>
  <c r="G53"/>
  <c r="V34" l="1"/>
  <c r="K34" s="1"/>
  <c r="L34" s="1"/>
  <c r="U34" s="1"/>
  <c r="V27"/>
  <c r="K27" s="1"/>
  <c r="L27" s="1"/>
  <c r="U27" s="1"/>
  <c r="V29"/>
  <c r="K29" s="1"/>
  <c r="L29" s="1"/>
  <c r="U29" s="1"/>
  <c r="V31"/>
  <c r="K31" s="1"/>
  <c r="L31" s="1"/>
  <c r="U31" s="1"/>
  <c r="V36"/>
  <c r="K36" s="1"/>
  <c r="L36" s="1"/>
  <c r="U36" s="1"/>
  <c r="V19"/>
  <c r="K19" s="1"/>
  <c r="L19" s="1"/>
  <c r="U19" s="1"/>
  <c r="V11"/>
  <c r="K11" s="1"/>
  <c r="L11" s="1"/>
  <c r="U11" s="1"/>
  <c r="V9"/>
  <c r="K9" s="1"/>
  <c r="L9" s="1"/>
  <c r="U9" s="1"/>
  <c r="V28"/>
  <c r="K28" s="1"/>
  <c r="L28" s="1"/>
  <c r="U28" s="1"/>
  <c r="V10"/>
  <c r="K10" s="1"/>
  <c r="L10" s="1"/>
  <c r="U10" s="1"/>
  <c r="V33"/>
  <c r="K33" s="1"/>
  <c r="L33" s="1"/>
  <c r="U33" s="1"/>
  <c r="V39"/>
  <c r="V35"/>
  <c r="K35" s="1"/>
  <c r="L35" s="1"/>
  <c r="U35" s="1"/>
  <c r="V7"/>
  <c r="K7" s="1"/>
  <c r="L7" s="1"/>
  <c r="U7" s="1"/>
  <c r="V41"/>
  <c r="K41" s="1"/>
  <c r="L41" s="1"/>
  <c r="U41" s="1"/>
  <c r="V16"/>
  <c r="K16" s="1"/>
  <c r="L16" s="1"/>
  <c r="U16" s="1"/>
  <c r="V13"/>
  <c r="K13" s="1"/>
  <c r="L13" s="1"/>
  <c r="U13" s="1"/>
  <c r="V8"/>
  <c r="K8" s="1"/>
  <c r="L8" s="1"/>
  <c r="U8" s="1"/>
  <c r="V6"/>
  <c r="K6" s="1"/>
  <c r="L6" s="1"/>
  <c r="U6" s="1"/>
  <c r="M43"/>
  <c r="Q43" s="1"/>
  <c r="N35"/>
  <c r="N19"/>
  <c r="N11"/>
  <c r="N28"/>
  <c r="N13"/>
  <c r="N10"/>
  <c r="N8"/>
  <c r="N39"/>
  <c r="N9"/>
  <c r="N7"/>
  <c r="N41"/>
  <c r="N16"/>
  <c r="N6"/>
  <c r="M42"/>
  <c r="Q42" s="1"/>
  <c r="N36"/>
  <c r="N34"/>
  <c r="N33"/>
  <c r="N31"/>
  <c r="N29"/>
  <c r="N27"/>
  <c r="R20"/>
  <c r="I20"/>
  <c r="H53"/>
  <c r="R53" s="1"/>
  <c r="O9" i="8"/>
  <c r="P9" s="1"/>
  <c r="N7"/>
  <c r="P10"/>
  <c r="N6"/>
  <c r="K39" i="1" l="1"/>
  <c r="L39" s="1"/>
  <c r="U39" s="1"/>
  <c r="V20"/>
  <c r="K20" s="1"/>
  <c r="L20" s="1"/>
  <c r="U20" s="1"/>
  <c r="M6"/>
  <c r="Q6" s="1"/>
  <c r="M16"/>
  <c r="Q16" s="1"/>
  <c r="M41"/>
  <c r="Q41" s="1"/>
  <c r="M7"/>
  <c r="Q7" s="1"/>
  <c r="M9"/>
  <c r="Q9" s="1"/>
  <c r="M8"/>
  <c r="Q8" s="1"/>
  <c r="M10"/>
  <c r="Q10" s="1"/>
  <c r="M13"/>
  <c r="Q13" s="1"/>
  <c r="M28"/>
  <c r="Q28" s="1"/>
  <c r="M11"/>
  <c r="Q11" s="1"/>
  <c r="M19"/>
  <c r="Q19" s="1"/>
  <c r="M35"/>
  <c r="Q35" s="1"/>
  <c r="M36"/>
  <c r="Q36" s="1"/>
  <c r="M34"/>
  <c r="Q34" s="1"/>
  <c r="M33"/>
  <c r="Q33" s="1"/>
  <c r="M31"/>
  <c r="Q31" s="1"/>
  <c r="M29"/>
  <c r="Q29" s="1"/>
  <c r="M27"/>
  <c r="Q27" s="1"/>
  <c r="N20"/>
  <c r="N53" s="1"/>
  <c r="I53"/>
  <c r="N11" i="8"/>
  <c r="N14" s="1"/>
  <c r="P15" s="1"/>
  <c r="O7" l="1"/>
  <c r="P7" s="1"/>
  <c r="M20" i="1" l="1"/>
  <c r="O8" i="8"/>
  <c r="P8" s="1"/>
  <c r="Q20" i="1" l="1"/>
  <c r="H53" i="2"/>
  <c r="M53"/>
  <c r="N53"/>
  <c r="P53"/>
  <c r="R53"/>
  <c r="S53"/>
  <c r="T53"/>
  <c r="W53"/>
  <c r="X53"/>
  <c r="AA53"/>
  <c r="L53" l="1"/>
  <c r="G53"/>
  <c r="K53"/>
  <c r="O53"/>
  <c r="Y53" l="1"/>
  <c r="J53" l="1"/>
  <c r="I53"/>
  <c r="AB53" s="1"/>
  <c r="O6" i="8" l="1"/>
  <c r="O12" l="1"/>
  <c r="P12" s="1"/>
  <c r="O13"/>
  <c r="P13" s="1"/>
  <c r="O11"/>
  <c r="P11" s="1"/>
  <c r="P6"/>
  <c r="O14" l="1"/>
  <c r="P14"/>
  <c r="O15" l="1"/>
  <c r="O16" l="1"/>
  <c r="P16"/>
  <c r="P17" s="1"/>
  <c r="F53" i="2" l="1"/>
  <c r="AC53" s="1"/>
  <c r="J53" i="1" l="1"/>
  <c r="L53" l="1"/>
  <c r="M39"/>
  <c r="M53" s="1"/>
  <c r="K53"/>
  <c r="Q39" l="1"/>
  <c r="Q53" s="1"/>
</calcChain>
</file>

<file path=xl/comments1.xml><?xml version="1.0" encoding="utf-8"?>
<comments xmlns="http://schemas.openxmlformats.org/spreadsheetml/2006/main">
  <authors>
    <author>ClaudiaM</author>
  </authors>
  <commentList>
    <comment ref="V9" authorId="0">
      <text>
        <r>
          <rPr>
            <b/>
            <sz val="8"/>
            <color indexed="81"/>
            <rFont val="Tahoma"/>
            <family val="2"/>
          </rPr>
          <t xml:space="preserve">20,00 descarga dia 24/03 sonda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28" authorId="0">
      <text>
        <r>
          <rPr>
            <b/>
            <sz val="8"/>
            <color indexed="81"/>
            <rFont val="Tahoma"/>
            <family val="2"/>
          </rPr>
          <t>Parc 4/8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<sst xmlns="http://schemas.openxmlformats.org/spreadsheetml/2006/main" count="952" uniqueCount="460">
  <si>
    <t>Frete Bruto</t>
  </si>
  <si>
    <t>Outros</t>
  </si>
  <si>
    <t>IRRF</t>
  </si>
  <si>
    <t>Edivan Gonçalves dos Santos</t>
  </si>
  <si>
    <t>José Edvaldo da Silva</t>
  </si>
  <si>
    <t>Marcelo Pereira da Silva</t>
  </si>
  <si>
    <t>Mauro Gardezanni</t>
  </si>
  <si>
    <t>Milton Borges Marques</t>
  </si>
  <si>
    <t>Ronaldo do Prado Silva</t>
  </si>
  <si>
    <t>Sergio Aparecido Murback</t>
  </si>
  <si>
    <t>Comb.</t>
  </si>
  <si>
    <t>CPF</t>
  </si>
  <si>
    <t>RG</t>
  </si>
  <si>
    <t>INSS/PIS</t>
  </si>
  <si>
    <t>Líquidos</t>
  </si>
  <si>
    <t>342.969.995-91</t>
  </si>
  <si>
    <t>028.547.304-29</t>
  </si>
  <si>
    <t>281.572.788-99</t>
  </si>
  <si>
    <t>828.833.608-63</t>
  </si>
  <si>
    <t>131.322.878-81</t>
  </si>
  <si>
    <t>Liquido</t>
  </si>
  <si>
    <t>Base INSS</t>
  </si>
  <si>
    <t>SEST/SENAT</t>
  </si>
  <si>
    <t>ADIANT.</t>
  </si>
  <si>
    <t>Durval Geronimo de Mendonça</t>
  </si>
  <si>
    <t>Luis José da Silva Filho</t>
  </si>
  <si>
    <t>Celso Gomes</t>
  </si>
  <si>
    <t>583.850.378-53</t>
  </si>
  <si>
    <t>Paulo de Lima</t>
  </si>
  <si>
    <t>Antonio Natalicio da Conceição</t>
  </si>
  <si>
    <t>655.109.768-53</t>
  </si>
  <si>
    <t>Marcos Silva Fraga</t>
  </si>
  <si>
    <t>600.963.815-15</t>
  </si>
  <si>
    <t>12467472592</t>
  </si>
  <si>
    <t>Clovis Francisco do Nascimento Filho</t>
  </si>
  <si>
    <t>203.614.084-04</t>
  </si>
  <si>
    <t>178.110.478-61</t>
  </si>
  <si>
    <t>Renato Fernandes</t>
  </si>
  <si>
    <t>Motorista (Agregado)</t>
  </si>
  <si>
    <t>Marcio da Silva</t>
  </si>
  <si>
    <t>PIS</t>
  </si>
  <si>
    <t>Carlito Carvalho da Silva</t>
  </si>
  <si>
    <t>EMPRESTIMO</t>
  </si>
  <si>
    <t>Antonio dos Santos Reis</t>
  </si>
  <si>
    <t>Marcelo Lopes Polastro</t>
  </si>
  <si>
    <t>324.266.328-44</t>
  </si>
  <si>
    <t>276.988.648-71</t>
  </si>
  <si>
    <t>Clovis Ribeiro da Silva</t>
  </si>
  <si>
    <t>037.974.778-21</t>
  </si>
  <si>
    <t>161.715.658-22</t>
  </si>
  <si>
    <t>Marcelo Roberto Pacheco</t>
  </si>
  <si>
    <t>264.166.768-18</t>
  </si>
  <si>
    <t>29.069.268-4</t>
  </si>
  <si>
    <t>MOTORISTA</t>
  </si>
  <si>
    <t xml:space="preserve">BANCO </t>
  </si>
  <si>
    <t>AG</t>
  </si>
  <si>
    <t>CC</t>
  </si>
  <si>
    <t>VALOR</t>
  </si>
  <si>
    <t>BB</t>
  </si>
  <si>
    <t>1834-1</t>
  </si>
  <si>
    <t>6962-0</t>
  </si>
  <si>
    <t>1412-5</t>
  </si>
  <si>
    <t>15184-X</t>
  </si>
  <si>
    <t>2207-1</t>
  </si>
  <si>
    <t>02044-4</t>
  </si>
  <si>
    <t>SERGIO APARECIDO MURBAK</t>
  </si>
  <si>
    <t>POUPANÇA</t>
  </si>
  <si>
    <t>03207-7</t>
  </si>
  <si>
    <t>013.0015.39.55-9</t>
  </si>
  <si>
    <t>Angela Maria S Oliveira</t>
  </si>
  <si>
    <t>Rodrigo Eugenio Tucci</t>
  </si>
  <si>
    <t>182.441.888-47</t>
  </si>
  <si>
    <t>16.577.4964</t>
  </si>
  <si>
    <t>10874710437</t>
  </si>
  <si>
    <t>José Roberto da Silva</t>
  </si>
  <si>
    <t>654.879.588-15</t>
  </si>
  <si>
    <t>Venicio Burati</t>
  </si>
  <si>
    <t>Nair Dutra Cintra</t>
  </si>
  <si>
    <t>Bernardino Ferreira Alves</t>
  </si>
  <si>
    <t>Felipe Gomes Chaves</t>
  </si>
  <si>
    <t>Adonira Alves Feliciano</t>
  </si>
  <si>
    <t>Willian Germano Pinto</t>
  </si>
  <si>
    <t>Givaldo Pereira da Silva</t>
  </si>
  <si>
    <t>142.496.358-30</t>
  </si>
  <si>
    <t>Manoelito Balleiro Santana</t>
  </si>
  <si>
    <t>Nelson Franco de Souza</t>
  </si>
  <si>
    <t>103.912.085.08</t>
  </si>
  <si>
    <t>301.534.478-18</t>
  </si>
  <si>
    <t>Benedito de Oliveira Monteiro</t>
  </si>
  <si>
    <t>Gilvan Rodrigues de Souza</t>
  </si>
  <si>
    <t>10882550990</t>
  </si>
  <si>
    <t>028.600.918-82</t>
  </si>
  <si>
    <t>321.365.438-81</t>
  </si>
  <si>
    <t>Gilberto Martinz Santos</t>
  </si>
  <si>
    <t>Maria Alda de Oliveira</t>
  </si>
  <si>
    <t xml:space="preserve">INSS </t>
  </si>
  <si>
    <t>461.660.504-10</t>
  </si>
  <si>
    <t>035.690.184-07</t>
  </si>
  <si>
    <t>085.339.298-62</t>
  </si>
  <si>
    <t>Fernando Bittencourt dos Santos</t>
  </si>
  <si>
    <t>Adalberto de Araujo Pereira</t>
  </si>
  <si>
    <t>Alexandre Carlos Gallo</t>
  </si>
  <si>
    <t>JOÃO PIRES</t>
  </si>
  <si>
    <t>0212-7</t>
  </si>
  <si>
    <t>1.019.651-0</t>
  </si>
  <si>
    <t>293.731.988-23</t>
  </si>
  <si>
    <t>Renato Agusto Mateus</t>
  </si>
  <si>
    <t>DANILO FINATTI</t>
  </si>
  <si>
    <t>2037-0</t>
  </si>
  <si>
    <t>1.001.266-0</t>
  </si>
  <si>
    <t>EUCLIDES BARBOSA PONTES</t>
  </si>
  <si>
    <t>0642-4</t>
  </si>
  <si>
    <t>1.006.530-5</t>
  </si>
  <si>
    <t>ADALBERTO DE ARAUJO PEREIRA</t>
  </si>
  <si>
    <t>1617-9</t>
  </si>
  <si>
    <t>100.002.685-4</t>
  </si>
  <si>
    <t>280.289.678-41</t>
  </si>
  <si>
    <t>JUCINALDO FRANCER</t>
  </si>
  <si>
    <t>246-1</t>
  </si>
  <si>
    <t>300.003.046-5</t>
  </si>
  <si>
    <t>MARCELO LOPES POLASTRO</t>
  </si>
  <si>
    <t>3004-X</t>
  </si>
  <si>
    <t>MAURO GARDESANI</t>
  </si>
  <si>
    <t>3021-X</t>
  </si>
  <si>
    <t>013.00.003.702-2</t>
  </si>
  <si>
    <t>013.00.001.732-0</t>
  </si>
  <si>
    <t xml:space="preserve">Bernardino </t>
  </si>
  <si>
    <t>2715-4</t>
  </si>
  <si>
    <t>10.718-2</t>
  </si>
  <si>
    <t>006.499.578-06</t>
  </si>
  <si>
    <t>Reinilda Fenelon</t>
  </si>
  <si>
    <t>Fernando Rodrigo de Oliveira</t>
  </si>
  <si>
    <t>0175-9</t>
  </si>
  <si>
    <t>516-9</t>
  </si>
  <si>
    <t>276.489.138.52</t>
  </si>
  <si>
    <t>2018-4</t>
  </si>
  <si>
    <t>4.439-3</t>
  </si>
  <si>
    <t>0272-0</t>
  </si>
  <si>
    <t>272.818.858-06</t>
  </si>
  <si>
    <t>José Ferreira da Silva</t>
  </si>
  <si>
    <t>1744-2</t>
  </si>
  <si>
    <t>33.808-7</t>
  </si>
  <si>
    <t xml:space="preserve">59724-0 </t>
  </si>
  <si>
    <t>RODRIGO EUGENIO</t>
  </si>
  <si>
    <t>6316-9</t>
  </si>
  <si>
    <t>2.392-5</t>
  </si>
  <si>
    <t>275.731.668-00</t>
  </si>
  <si>
    <t>31.775-6</t>
  </si>
  <si>
    <t>RAFAEL ANASTACIO FAVERO</t>
  </si>
  <si>
    <t>1356-0</t>
  </si>
  <si>
    <t>1.005.267-5</t>
  </si>
  <si>
    <t>GILVAN RODRIGUES DE SOUZA</t>
  </si>
  <si>
    <t>0257-7</t>
  </si>
  <si>
    <t>23.723-0</t>
  </si>
  <si>
    <t>890.586.234-91</t>
  </si>
  <si>
    <t>0461-8</t>
  </si>
  <si>
    <t>144.458-1</t>
  </si>
  <si>
    <t>Benedito Monteiro</t>
  </si>
  <si>
    <t>16.546-8</t>
  </si>
  <si>
    <t>Luiz José da Silva</t>
  </si>
  <si>
    <t>3435-5</t>
  </si>
  <si>
    <t>18.736-4</t>
  </si>
  <si>
    <t>0427-8</t>
  </si>
  <si>
    <t>4704-X</t>
  </si>
  <si>
    <t>11.576-2</t>
  </si>
  <si>
    <t>José Agmar</t>
  </si>
  <si>
    <t>Joilson Basseti</t>
  </si>
  <si>
    <t>1193-2</t>
  </si>
  <si>
    <t>60.744-4</t>
  </si>
  <si>
    <t>RELAÇÃO DADOS BANCARIOS - AGREGADOS</t>
  </si>
  <si>
    <t>228.327.428-15</t>
  </si>
  <si>
    <t>Jaime Luiz Peres</t>
  </si>
  <si>
    <t>0619-x</t>
  </si>
  <si>
    <t>88.102-3</t>
  </si>
  <si>
    <t>4230-7</t>
  </si>
  <si>
    <t>5.905-6</t>
  </si>
  <si>
    <t>Marcio Nunes</t>
  </si>
  <si>
    <t>0158.762-5</t>
  </si>
  <si>
    <t>José Francisco da Silva - 608</t>
  </si>
  <si>
    <t>18.003.-9</t>
  </si>
  <si>
    <t>Eduardo Dixini</t>
  </si>
  <si>
    <t>Sergio Maria</t>
  </si>
  <si>
    <t>156.058.068.23</t>
  </si>
  <si>
    <t>6968-x</t>
  </si>
  <si>
    <t>5971-4</t>
  </si>
  <si>
    <t>GISELE MARTINS DE O SILVA</t>
  </si>
  <si>
    <t>Otoniel da Silva Gois Junior</t>
  </si>
  <si>
    <t>Silas Ans Krauss</t>
  </si>
  <si>
    <t>Ricardo Cortiso</t>
  </si>
  <si>
    <t>494-4</t>
  </si>
  <si>
    <t>40601-5</t>
  </si>
  <si>
    <t>613.157.458-87</t>
  </si>
  <si>
    <t>Milton Costa Dutra</t>
  </si>
  <si>
    <t>Nelson Pinto(willian)</t>
  </si>
  <si>
    <t>Fernando Bitencourt</t>
  </si>
  <si>
    <t>Transações da conta</t>
  </si>
  <si>
    <t>1-Brasil SBC</t>
  </si>
  <si>
    <t>30/12/2010 até 30/12/2010</t>
  </si>
  <si>
    <t>Num</t>
  </si>
  <si>
    <t>Data</t>
  </si>
  <si>
    <t>Favorecido</t>
  </si>
  <si>
    <t>Competência</t>
  </si>
  <si>
    <t>Montante</t>
  </si>
  <si>
    <t>Movimentação do saldo</t>
  </si>
  <si>
    <t>Saldo de abertura a partir de 30/12/2010</t>
  </si>
  <si>
    <t>Mês terminando em 31/12/2010</t>
  </si>
  <si>
    <t>12-Dez : 2010</t>
  </si>
  <si>
    <t>Elcio Jose Cordeiro</t>
  </si>
  <si>
    <t>Euclides Barbosa Pontes</t>
  </si>
  <si>
    <t>Fernando Bitencourt dos Santos</t>
  </si>
  <si>
    <t>Jaime Luiz Perez Corizo</t>
  </si>
  <si>
    <t>João Batista Gracioli</t>
  </si>
  <si>
    <t>João Pires</t>
  </si>
  <si>
    <t>Jurandir Medeiros da Cruz</t>
  </si>
  <si>
    <t>Maria Aparecida Ferreira</t>
  </si>
  <si>
    <t>Mauricio Paniagua Aureana</t>
  </si>
  <si>
    <t>Mauro Gardesani</t>
  </si>
  <si>
    <t>Robernal Brito de Souza</t>
  </si>
  <si>
    <t>Total Mês terminando em 31/12/2010</t>
  </si>
  <si>
    <t>TOTAL</t>
  </si>
  <si>
    <t>Magda da Silva Braga</t>
  </si>
  <si>
    <t>Frete Bruto 2ªQuinz</t>
  </si>
  <si>
    <t>Frete Bruto 1ªQuinz</t>
  </si>
  <si>
    <t>Combustivel 2ªQuinz</t>
  </si>
  <si>
    <t xml:space="preserve"> Combustivel 1ªQuinz</t>
  </si>
  <si>
    <t>Emprestimo 2ªQuinz</t>
  </si>
  <si>
    <t>Emprestimo  1º Quinz</t>
  </si>
  <si>
    <t>Nextel           2ªQuinz</t>
  </si>
  <si>
    <t>Nextel                1ª Quinz</t>
  </si>
  <si>
    <t>Falta de Produto 2ªQuinz</t>
  </si>
  <si>
    <t>Falta de Produto 1ªQuinz</t>
  </si>
  <si>
    <t>Avaria                   2ªQuinz</t>
  </si>
  <si>
    <t>Avaria               1ªQuinz</t>
  </si>
  <si>
    <t>Pamcary 2ªQuinz</t>
  </si>
  <si>
    <t>Outros     2ªQuinz</t>
  </si>
  <si>
    <t>Outros     1ªQuinz</t>
  </si>
  <si>
    <t>Reembolso     2º Quinz</t>
  </si>
  <si>
    <t>Reembolso     1º Quinz</t>
  </si>
  <si>
    <t>Adiantamento 2ªQuinz</t>
  </si>
  <si>
    <t>Adiantamento 1ªQuinz</t>
  </si>
  <si>
    <t>Total Outros</t>
  </si>
  <si>
    <t>Base IRRF</t>
  </si>
  <si>
    <t>Total</t>
  </si>
  <si>
    <t>Antônio dos Santos Reis</t>
  </si>
  <si>
    <t>Antonio Natalicio da Conceiçao</t>
  </si>
  <si>
    <t>Jose Roberto da Silva</t>
  </si>
  <si>
    <t>Ricardo Cortiço</t>
  </si>
  <si>
    <t>George Michael Dias da Costa</t>
  </si>
  <si>
    <t>Transportadora</t>
  </si>
  <si>
    <t>Claudio Alves de Godoy</t>
  </si>
  <si>
    <t>20330-6</t>
  </si>
  <si>
    <t>Marcelo Gomes</t>
  </si>
  <si>
    <t>06329-1</t>
  </si>
  <si>
    <t>61632-7</t>
  </si>
  <si>
    <t>1ª Qz</t>
  </si>
  <si>
    <t>2ª Qz</t>
  </si>
  <si>
    <t>Combustivel</t>
  </si>
  <si>
    <t>Nextel</t>
  </si>
  <si>
    <t>Tarifa DOC</t>
  </si>
  <si>
    <t>Reembolso</t>
  </si>
  <si>
    <t>Subtotal</t>
  </si>
  <si>
    <t>INSS</t>
  </si>
  <si>
    <t>RECEBIDO</t>
  </si>
  <si>
    <t>06186-7</t>
  </si>
  <si>
    <t xml:space="preserve">Pamcary 1ªQuinz </t>
  </si>
  <si>
    <t>Gilmar Belo da Silva</t>
  </si>
  <si>
    <t>167.650.618-78</t>
  </si>
  <si>
    <t>11.395.385-9</t>
  </si>
  <si>
    <t>035.453.418-10</t>
  </si>
  <si>
    <t>407.704.944-04</t>
  </si>
  <si>
    <t xml:space="preserve">Nota Fiscal 2ªQz </t>
  </si>
  <si>
    <t xml:space="preserve">Nota Fiscal 1ªQuinz </t>
  </si>
  <si>
    <t>Maria Sonia de Souza</t>
  </si>
  <si>
    <t>10774282670</t>
  </si>
  <si>
    <t>155.547.798-40</t>
  </si>
  <si>
    <t>José Andre Oliveira</t>
  </si>
  <si>
    <t>008.936.118-08</t>
  </si>
  <si>
    <t>Anderson Conconi</t>
  </si>
  <si>
    <t>268.048.808-38</t>
  </si>
  <si>
    <t>Tabela IRRF 04/11</t>
  </si>
  <si>
    <t>De</t>
  </si>
  <si>
    <t>Até</t>
  </si>
  <si>
    <t>Contrib.</t>
  </si>
  <si>
    <t>P.Deduzir</t>
  </si>
  <si>
    <t>Dedução p/Dependente:</t>
  </si>
  <si>
    <t>Qtde dependentes:</t>
  </si>
  <si>
    <t>Ariano Coracin Longo</t>
  </si>
  <si>
    <t>27.816.295-2</t>
  </si>
  <si>
    <t>292.480.028-54</t>
  </si>
  <si>
    <t>Valgmar Soares Fernandes</t>
  </si>
  <si>
    <t>Joseildo Costa do Santos</t>
  </si>
  <si>
    <t>Marcelo Lopes  Polastro</t>
  </si>
  <si>
    <t>Rodolfo de Souza Tali</t>
  </si>
  <si>
    <t>391.075.198-93</t>
  </si>
  <si>
    <t>Jose Givaldo Gonçalves Lima ME</t>
  </si>
  <si>
    <t>124.25333.99.3</t>
  </si>
  <si>
    <t>ISS</t>
  </si>
  <si>
    <t>Ester Estevão Borsari</t>
  </si>
  <si>
    <t>093.156.118-37</t>
  </si>
  <si>
    <t>359.510.098-04</t>
  </si>
  <si>
    <t>028.253.264-10</t>
  </si>
  <si>
    <t>163.638.028-06</t>
  </si>
  <si>
    <t>752.363.628-49</t>
  </si>
  <si>
    <t>124.464.048-47</t>
  </si>
  <si>
    <t>Edivaldo da Silva Sampaio</t>
  </si>
  <si>
    <t>20731098</t>
  </si>
  <si>
    <t>872.247.478-15</t>
  </si>
  <si>
    <t>27816295-2</t>
  </si>
  <si>
    <t>426.543.604-82</t>
  </si>
  <si>
    <t>13401654895</t>
  </si>
  <si>
    <t>12352952079</t>
  </si>
  <si>
    <t>12279542155</t>
  </si>
  <si>
    <t>149.160.208-20</t>
  </si>
  <si>
    <t>15903404-8</t>
  </si>
  <si>
    <t>12193767655</t>
  </si>
  <si>
    <t>104.24369.78-5</t>
  </si>
  <si>
    <t>130.12241.81-6</t>
  </si>
  <si>
    <t>41.848.287-1</t>
  </si>
  <si>
    <t>310.412.018-85</t>
  </si>
  <si>
    <t>013.83609.18-9</t>
  </si>
  <si>
    <t>38.568.988-3</t>
  </si>
  <si>
    <t>121.91000.19-5</t>
  </si>
  <si>
    <t>126.86710.77-4</t>
  </si>
  <si>
    <t>110.27789.25-5</t>
  </si>
  <si>
    <t>105.61925.96-5</t>
  </si>
  <si>
    <t>111.57745.49-5</t>
  </si>
  <si>
    <t>110.34066.46-8</t>
  </si>
  <si>
    <t>6.130.909-6</t>
  </si>
  <si>
    <t>Marcio Pessotti</t>
  </si>
  <si>
    <t>180.272.528-81</t>
  </si>
  <si>
    <t>325.453.148-54</t>
  </si>
  <si>
    <t>112.159.501-44</t>
  </si>
  <si>
    <t>140.191.928-63</t>
  </si>
  <si>
    <t>130.6140.685-8</t>
  </si>
  <si>
    <t>27681169-0</t>
  </si>
  <si>
    <t>168.745.758-13</t>
  </si>
  <si>
    <t>10786506129</t>
  </si>
  <si>
    <t>27938472-5</t>
  </si>
  <si>
    <t>INSS Rec. Outra Transp</t>
  </si>
  <si>
    <t>INSS NBF</t>
  </si>
  <si>
    <t>30.289.132-8</t>
  </si>
  <si>
    <t>305.854.478-29</t>
  </si>
  <si>
    <t>José Valdemir Pereira da Silva</t>
  </si>
  <si>
    <t>072.652.518-90</t>
  </si>
  <si>
    <t>124.347.188-33</t>
  </si>
  <si>
    <t>12073057995</t>
  </si>
  <si>
    <t>Wagner Carvalho de Matos</t>
  </si>
  <si>
    <t>Gilson Bittercort Pereira da Silva</t>
  </si>
  <si>
    <t>José Aguimar dos Santos</t>
  </si>
  <si>
    <t>673.262.698-15</t>
  </si>
  <si>
    <t>182.820.118-94</t>
  </si>
  <si>
    <t>133.25810.85-2</t>
  </si>
  <si>
    <t>11952529020</t>
  </si>
  <si>
    <t>104.11305.64.3</t>
  </si>
  <si>
    <t>Daniel Santos de Jesus</t>
  </si>
  <si>
    <t>426.919.338-73</t>
  </si>
  <si>
    <t>001 20061 9</t>
  </si>
  <si>
    <t>José Aguimar</t>
  </si>
  <si>
    <t>0 33</t>
  </si>
  <si>
    <t>60-002017-5</t>
  </si>
  <si>
    <t>Santander</t>
  </si>
  <si>
    <t xml:space="preserve">João Pires </t>
  </si>
  <si>
    <t>01.011541-7</t>
  </si>
  <si>
    <t>Banco Mercantil do Brasil</t>
  </si>
  <si>
    <t>1415-0</t>
  </si>
  <si>
    <t>8597314-2</t>
  </si>
  <si>
    <t>Clovis Francisco</t>
  </si>
  <si>
    <t>45356-0</t>
  </si>
  <si>
    <t>0109-0</t>
  </si>
  <si>
    <t>0331403-0</t>
  </si>
  <si>
    <t>José Givaldo Gonçalves de Lima ME</t>
  </si>
  <si>
    <t>3167-4</t>
  </si>
  <si>
    <t>10225-4</t>
  </si>
  <si>
    <t>Rodolfo de Souza Toli</t>
  </si>
  <si>
    <t>73553-8</t>
  </si>
  <si>
    <t>6884-5</t>
  </si>
  <si>
    <t>5883-1</t>
  </si>
  <si>
    <t>Transferencia</t>
  </si>
  <si>
    <t xml:space="preserve"> Cheques</t>
  </si>
  <si>
    <t>Jose Ribeiro dos Santos</t>
  </si>
  <si>
    <t>Rodrigo Fabiano Sartori</t>
  </si>
  <si>
    <t>12702747819</t>
  </si>
  <si>
    <t>223.876.578-61</t>
  </si>
  <si>
    <t>151.091.588-51</t>
  </si>
  <si>
    <t>10804711426</t>
  </si>
  <si>
    <t>12.691.508-8</t>
  </si>
  <si>
    <t>007.141.648-01</t>
  </si>
  <si>
    <t>013.00.101.397-6</t>
  </si>
  <si>
    <t>Rodrigo F Sartori</t>
  </si>
  <si>
    <t xml:space="preserve">0 33 </t>
  </si>
  <si>
    <t>01084720-4</t>
  </si>
  <si>
    <t>0591-6</t>
  </si>
  <si>
    <t>1010936-1</t>
  </si>
  <si>
    <t>Conta Poupança</t>
  </si>
  <si>
    <t>00 17</t>
  </si>
  <si>
    <t>41407-9</t>
  </si>
  <si>
    <t>179.232.138-44</t>
  </si>
  <si>
    <t>Fernando Bittencourt dos Snatos</t>
  </si>
  <si>
    <t>07527-7</t>
  </si>
  <si>
    <t>Jose André Oliveira</t>
  </si>
  <si>
    <t>0 018</t>
  </si>
  <si>
    <t>08002-8</t>
  </si>
  <si>
    <t>Edson Ramos Biriba</t>
  </si>
  <si>
    <t>Reinilton Fernandes de Souza</t>
  </si>
  <si>
    <t>Anderson Carlos Fernandes</t>
  </si>
  <si>
    <t>Claudio Fassano</t>
  </si>
  <si>
    <t>Francisco Vanderlei da Silva</t>
  </si>
  <si>
    <t>12450986652</t>
  </si>
  <si>
    <t>259955681</t>
  </si>
  <si>
    <t>156.976.528-60</t>
  </si>
  <si>
    <t>586.240.314-00</t>
  </si>
  <si>
    <t>1.253.875.516-8</t>
  </si>
  <si>
    <t>270.832.108-02</t>
  </si>
  <si>
    <t>085.974.388-86</t>
  </si>
  <si>
    <t>60002017-5</t>
  </si>
  <si>
    <t>2565-8</t>
  </si>
  <si>
    <t>1008463-6</t>
  </si>
  <si>
    <t>Joabe de Melo da Silva</t>
  </si>
  <si>
    <t>6550-1</t>
  </si>
  <si>
    <t>37.963-8</t>
  </si>
  <si>
    <t>Angela Maria S. Oliveira</t>
  </si>
  <si>
    <t>013. 00.001934-5</t>
  </si>
  <si>
    <t>246.556.178-29</t>
  </si>
  <si>
    <t>01 000003-3</t>
  </si>
  <si>
    <t>01048010-9</t>
  </si>
  <si>
    <t>0155-4</t>
  </si>
  <si>
    <t>0098329-2</t>
  </si>
  <si>
    <t>Joseildo Costa dos Santos</t>
  </si>
  <si>
    <t>0 728</t>
  </si>
  <si>
    <t>27598-3</t>
  </si>
  <si>
    <t>Valgmar</t>
  </si>
  <si>
    <t>1820-1</t>
  </si>
  <si>
    <t>33.300-X</t>
  </si>
  <si>
    <t xml:space="preserve"> Lançamentos Negativos serão descontados como adiantamento de frete na próxima quinzena - R$ 298,27</t>
  </si>
  <si>
    <t>Jose Valdemir P Silva</t>
  </si>
  <si>
    <t>013.0021374-5</t>
  </si>
  <si>
    <t>José Lindolfo Soares Alves</t>
  </si>
  <si>
    <t>01004909-0</t>
  </si>
  <si>
    <t>155.289.128-30</t>
  </si>
  <si>
    <r>
      <t>Clovis Francisco  -</t>
    </r>
    <r>
      <rPr>
        <b/>
        <sz val="9"/>
        <color indexed="8"/>
        <rFont val="Arial"/>
        <family val="2"/>
      </rPr>
      <t xml:space="preserve"> p/ NBF</t>
    </r>
  </si>
  <si>
    <t>013.00004180-7</t>
  </si>
  <si>
    <t>Jose Raimundo Almeira Ferreira</t>
  </si>
  <si>
    <t>1003205-9</t>
  </si>
  <si>
    <t>269.254.968-06</t>
  </si>
  <si>
    <t>Leandro Capolupo</t>
  </si>
  <si>
    <t>0287-9</t>
  </si>
  <si>
    <t>0104838-4</t>
  </si>
  <si>
    <t>297.535.148-83</t>
  </si>
  <si>
    <t>Francisco Vicente Neto</t>
  </si>
  <si>
    <t>07046-1</t>
  </si>
  <si>
    <t>283.125.088-99</t>
  </si>
  <si>
    <t>Mauricio Paniagua</t>
  </si>
  <si>
    <t>42526-5</t>
  </si>
  <si>
    <t>Adriana Finatti</t>
  </si>
  <si>
    <t>Francisco Sergio Louzada Pacheco Junior</t>
  </si>
  <si>
    <t>3572-6</t>
  </si>
  <si>
    <t>4642-6</t>
  </si>
  <si>
    <t>Igor Gilson Brait</t>
  </si>
  <si>
    <t>15407-5</t>
  </si>
  <si>
    <t>292.556.158-66</t>
  </si>
</sst>
</file>

<file path=xl/styles.xml><?xml version="1.0" encoding="utf-8"?>
<styleSheet xmlns="http://schemas.openxmlformats.org/spreadsheetml/2006/main">
  <numFmts count="7">
    <numFmt numFmtId="8" formatCode="&quot;R$ &quot;#,##0.00_);[Red]\(&quot;R$ &quot;#,##0.00\)"/>
    <numFmt numFmtId="44" formatCode="_(&quot;R$ &quot;* #,##0.00_);_(&quot;R$ &quot;* \(#,##0.00\);_(&quot;R$ &quot;* &quot;-&quot;??_);_(@_)"/>
    <numFmt numFmtId="43" formatCode="_(* #,##0.00_);_(* \(#,##0.00\);_(* &quot;-&quot;??_);_(@_)"/>
    <numFmt numFmtId="164" formatCode="#,##0.00;[Red]#,##0.00"/>
    <numFmt numFmtId="165" formatCode="[$-416]mmmm\-yy;@"/>
    <numFmt numFmtId="166" formatCode="[$-416]mmm\-yy;@"/>
    <numFmt numFmtId="167" formatCode="&quot;R$ &quot;#,##0.00"/>
  </numFmts>
  <fonts count="2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8"/>
      <color rgb="FF3F3F3F"/>
      <name val="Arial"/>
      <family val="2"/>
    </font>
    <font>
      <b/>
      <sz val="10"/>
      <name val="Arial"/>
      <family val="2"/>
    </font>
    <font>
      <b/>
      <sz val="10"/>
      <color rgb="FF7030A0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9"/>
      <color rgb="FF3F3F3F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medium">
        <color theme="8" tint="-0.24994659260841701"/>
      </left>
      <right/>
      <top style="medium">
        <color theme="8" tint="-0.24994659260841701"/>
      </top>
      <bottom style="medium">
        <color theme="8" tint="-0.24994659260841701"/>
      </bottom>
      <diagonal/>
    </border>
    <border>
      <left/>
      <right/>
      <top style="medium">
        <color theme="8" tint="-0.24994659260841701"/>
      </top>
      <bottom style="medium">
        <color theme="8" tint="-0.24994659260841701"/>
      </bottom>
      <diagonal/>
    </border>
    <border>
      <left/>
      <right style="medium">
        <color theme="8" tint="-0.24994659260841701"/>
      </right>
      <top style="medium">
        <color theme="8" tint="-0.24994659260841701"/>
      </top>
      <bottom style="medium">
        <color theme="8" tint="-0.24994659260841701"/>
      </bottom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/>
      <right style="medium">
        <color rgb="FF00B050"/>
      </right>
      <top/>
      <bottom/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theme="9" tint="-0.24994659260841701"/>
      </left>
      <right/>
      <top/>
      <bottom/>
      <diagonal/>
    </border>
    <border>
      <left/>
      <right style="medium">
        <color theme="9" tint="-0.24994659260841701"/>
      </right>
      <top/>
      <bottom/>
      <diagonal/>
    </border>
    <border>
      <left style="medium">
        <color theme="9" tint="-0.24994659260841701"/>
      </left>
      <right/>
      <top/>
      <bottom style="medium">
        <color theme="9" tint="-0.24994659260841701"/>
      </bottom>
      <diagonal/>
    </border>
    <border>
      <left/>
      <right/>
      <top/>
      <bottom style="medium">
        <color theme="9" tint="-0.24994659260841701"/>
      </bottom>
      <diagonal/>
    </border>
    <border>
      <left/>
      <right style="medium">
        <color theme="9" tint="-0.24994659260841701"/>
      </right>
      <top/>
      <bottom style="medium">
        <color theme="9" tint="-0.24994659260841701"/>
      </bottom>
      <diagonal/>
    </border>
    <border>
      <left style="medium">
        <color theme="7" tint="-0.24994659260841701"/>
      </left>
      <right/>
      <top style="medium">
        <color theme="7" tint="-0.24994659260841701"/>
      </top>
      <bottom/>
      <diagonal/>
    </border>
    <border>
      <left/>
      <right/>
      <top style="medium">
        <color theme="7" tint="-0.24994659260841701"/>
      </top>
      <bottom/>
      <diagonal/>
    </border>
    <border>
      <left/>
      <right style="medium">
        <color theme="7" tint="-0.24994659260841701"/>
      </right>
      <top style="medium">
        <color theme="7" tint="-0.24994659260841701"/>
      </top>
      <bottom/>
      <diagonal/>
    </border>
    <border>
      <left style="medium">
        <color theme="7" tint="-0.24994659260841701"/>
      </left>
      <right/>
      <top/>
      <bottom/>
      <diagonal/>
    </border>
    <border>
      <left/>
      <right style="medium">
        <color theme="7" tint="-0.24994659260841701"/>
      </right>
      <top/>
      <bottom/>
      <diagonal/>
    </border>
    <border>
      <left style="medium">
        <color theme="7" tint="-0.24994659260841701"/>
      </left>
      <right/>
      <top/>
      <bottom style="medium">
        <color theme="7" tint="-0.24994659260841701"/>
      </bottom>
      <diagonal/>
    </border>
    <border>
      <left/>
      <right/>
      <top/>
      <bottom style="medium">
        <color theme="7" tint="-0.24994659260841701"/>
      </bottom>
      <diagonal/>
    </border>
    <border>
      <left/>
      <right style="medium">
        <color theme="7" tint="-0.24994659260841701"/>
      </right>
      <top/>
      <bottom style="medium">
        <color theme="7" tint="-0.24994659260841701"/>
      </bottom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/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/>
      <top/>
      <bottom/>
      <diagonal/>
    </border>
    <border>
      <left/>
      <right style="medium">
        <color rgb="FF7030A0"/>
      </right>
      <top/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0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Fill="1" applyBorder="1" applyAlignment="1" applyProtection="1">
      <protection locked="0"/>
    </xf>
    <xf numFmtId="0" fontId="5" fillId="0" borderId="0" xfId="0" applyFont="1" applyBorder="1" applyAlignment="1">
      <alignment horizontal="left"/>
    </xf>
    <xf numFmtId="0" fontId="5" fillId="0" borderId="0" xfId="0" applyFont="1" applyBorder="1"/>
    <xf numFmtId="9" fontId="5" fillId="0" borderId="0" xfId="2" applyFont="1" applyBorder="1"/>
    <xf numFmtId="0" fontId="8" fillId="0" borderId="0" xfId="0" applyFont="1" applyAlignment="1">
      <alignment horizontal="center"/>
    </xf>
    <xf numFmtId="44" fontId="8" fillId="0" borderId="0" xfId="1" applyFont="1" applyBorder="1" applyAlignment="1">
      <alignment horizontal="center"/>
    </xf>
    <xf numFmtId="44" fontId="8" fillId="0" borderId="0" xfId="1" applyFont="1" applyFill="1" applyBorder="1" applyAlignment="1">
      <alignment horizontal="center"/>
    </xf>
    <xf numFmtId="44" fontId="8" fillId="10" borderId="0" xfId="1" applyFont="1" applyFill="1" applyBorder="1" applyAlignment="1">
      <alignment horizontal="center"/>
    </xf>
    <xf numFmtId="44" fontId="8" fillId="0" borderId="0" xfId="0" applyNumberFormat="1" applyFont="1" applyAlignment="1">
      <alignment horizontal="center"/>
    </xf>
    <xf numFmtId="4" fontId="5" fillId="0" borderId="0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44" fontId="8" fillId="0" borderId="11" xfId="1" applyFont="1" applyFill="1" applyBorder="1" applyAlignment="1">
      <alignment horizontal="center"/>
    </xf>
    <xf numFmtId="44" fontId="8" fillId="0" borderId="13" xfId="1" applyFont="1" applyFill="1" applyBorder="1" applyAlignment="1">
      <alignment horizontal="center"/>
    </xf>
    <xf numFmtId="0" fontId="6" fillId="0" borderId="12" xfId="0" applyFont="1" applyFill="1" applyBorder="1" applyAlignment="1" applyProtection="1">
      <protection locked="0"/>
    </xf>
    <xf numFmtId="44" fontId="8" fillId="10" borderId="13" xfId="1" applyFont="1" applyFill="1" applyBorder="1" applyAlignment="1">
      <alignment horizontal="center"/>
    </xf>
    <xf numFmtId="0" fontId="6" fillId="0" borderId="14" xfId="0" applyFont="1" applyFill="1" applyBorder="1" applyAlignment="1" applyProtection="1">
      <protection locked="0"/>
    </xf>
    <xf numFmtId="0" fontId="5" fillId="0" borderId="15" xfId="0" applyFont="1" applyBorder="1" applyAlignment="1">
      <alignment horizontal="center"/>
    </xf>
    <xf numFmtId="0" fontId="6" fillId="0" borderId="17" xfId="0" applyFont="1" applyFill="1" applyBorder="1" applyAlignment="1" applyProtection="1">
      <protection locked="0"/>
    </xf>
    <xf numFmtId="0" fontId="5" fillId="0" borderId="18" xfId="0" applyFont="1" applyBorder="1" applyAlignment="1">
      <alignment horizontal="center"/>
    </xf>
    <xf numFmtId="44" fontId="8" fillId="0" borderId="19" xfId="1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44" fontId="8" fillId="0" borderId="21" xfId="1" applyFont="1" applyFill="1" applyBorder="1" applyAlignment="1">
      <alignment horizontal="center"/>
    </xf>
    <xf numFmtId="0" fontId="6" fillId="0" borderId="22" xfId="0" applyFont="1" applyFill="1" applyBorder="1" applyAlignment="1" applyProtection="1">
      <protection locked="0"/>
    </xf>
    <xf numFmtId="44" fontId="8" fillId="0" borderId="23" xfId="1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6" fillId="0" borderId="26" xfId="0" applyFont="1" applyFill="1" applyBorder="1" applyAlignment="1" applyProtection="1">
      <protection locked="0"/>
    </xf>
    <xf numFmtId="0" fontId="5" fillId="0" borderId="27" xfId="0" applyFont="1" applyBorder="1" applyAlignment="1">
      <alignment horizontal="center"/>
    </xf>
    <xf numFmtId="0" fontId="5" fillId="0" borderId="26" xfId="0" applyFont="1" applyFill="1" applyBorder="1" applyAlignment="1">
      <alignment horizontal="left"/>
    </xf>
    <xf numFmtId="0" fontId="6" fillId="0" borderId="26" xfId="0" applyFont="1" applyFill="1" applyBorder="1" applyProtection="1">
      <protection locked="0"/>
    </xf>
    <xf numFmtId="0" fontId="6" fillId="0" borderId="28" xfId="0" applyFont="1" applyFill="1" applyBorder="1" applyAlignment="1" applyProtection="1">
      <protection locked="0"/>
    </xf>
    <xf numFmtId="0" fontId="5" fillId="0" borderId="29" xfId="0" applyFont="1" applyBorder="1" applyAlignment="1">
      <alignment horizontal="center"/>
    </xf>
    <xf numFmtId="44" fontId="8" fillId="10" borderId="29" xfId="1" applyFont="1" applyFill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6" fillId="0" borderId="31" xfId="0" applyFont="1" applyFill="1" applyBorder="1" applyAlignment="1" applyProtection="1">
      <protection locked="0"/>
    </xf>
    <xf numFmtId="0" fontId="5" fillId="0" borderId="32" xfId="0" applyFont="1" applyBorder="1" applyAlignment="1">
      <alignment horizontal="center"/>
    </xf>
    <xf numFmtId="0" fontId="6" fillId="0" borderId="34" xfId="0" applyFont="1" applyFill="1" applyBorder="1" applyAlignment="1" applyProtection="1">
      <protection locked="0"/>
    </xf>
    <xf numFmtId="0" fontId="5" fillId="0" borderId="35" xfId="0" applyFont="1" applyBorder="1" applyAlignment="1">
      <alignment horizontal="center"/>
    </xf>
    <xf numFmtId="0" fontId="6" fillId="0" borderId="36" xfId="0" applyFont="1" applyFill="1" applyBorder="1" applyAlignment="1" applyProtection="1">
      <protection locked="0"/>
    </xf>
    <xf numFmtId="0" fontId="5" fillId="0" borderId="37" xfId="0" applyFont="1" applyBorder="1" applyAlignment="1">
      <alignment horizontal="center"/>
    </xf>
    <xf numFmtId="44" fontId="8" fillId="0" borderId="37" xfId="1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6" fillId="0" borderId="39" xfId="0" applyFont="1" applyFill="1" applyBorder="1" applyAlignment="1" applyProtection="1">
      <protection locked="0"/>
    </xf>
    <xf numFmtId="0" fontId="5" fillId="0" borderId="40" xfId="0" applyFont="1" applyBorder="1" applyAlignment="1">
      <alignment horizontal="center"/>
    </xf>
    <xf numFmtId="44" fontId="8" fillId="0" borderId="40" xfId="1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6" fillId="0" borderId="44" xfId="0" applyFont="1" applyFill="1" applyBorder="1" applyAlignment="1" applyProtection="1">
      <protection locked="0"/>
    </xf>
    <xf numFmtId="0" fontId="5" fillId="0" borderId="45" xfId="0" applyFont="1" applyBorder="1" applyAlignment="1">
      <alignment horizontal="center"/>
    </xf>
    <xf numFmtId="0" fontId="9" fillId="0" borderId="0" xfId="0" applyFont="1"/>
    <xf numFmtId="0" fontId="6" fillId="0" borderId="9" xfId="0" applyFont="1" applyFill="1" applyBorder="1" applyAlignment="1" applyProtection="1">
      <protection locked="0"/>
    </xf>
    <xf numFmtId="0" fontId="6" fillId="0" borderId="42" xfId="0" applyFont="1" applyFill="1" applyBorder="1" applyProtection="1">
      <protection locked="0"/>
    </xf>
    <xf numFmtId="0" fontId="6" fillId="0" borderId="47" xfId="0" applyFont="1" applyFill="1" applyBorder="1" applyAlignment="1" applyProtection="1">
      <protection locked="0"/>
    </xf>
    <xf numFmtId="0" fontId="5" fillId="0" borderId="12" xfId="0" applyFont="1" applyFill="1" applyBorder="1" applyAlignment="1">
      <alignment horizontal="center"/>
    </xf>
    <xf numFmtId="0" fontId="6" fillId="0" borderId="0" xfId="0" applyFont="1" applyFill="1" applyBorder="1" applyProtection="1">
      <protection locked="0"/>
    </xf>
    <xf numFmtId="0" fontId="6" fillId="0" borderId="48" xfId="0" applyFont="1" applyFill="1" applyBorder="1" applyProtection="1">
      <protection locked="0"/>
    </xf>
    <xf numFmtId="44" fontId="8" fillId="10" borderId="23" xfId="1" applyFont="1" applyFill="1" applyBorder="1" applyAlignment="1">
      <alignment horizontal="center"/>
    </xf>
    <xf numFmtId="44" fontId="8" fillId="0" borderId="23" xfId="1" applyFont="1" applyBorder="1" applyAlignment="1">
      <alignment horizontal="center"/>
    </xf>
    <xf numFmtId="44" fontId="8" fillId="0" borderId="13" xfId="1" applyFont="1" applyBorder="1" applyAlignment="1">
      <alignment horizontal="center"/>
    </xf>
    <xf numFmtId="44" fontId="8" fillId="0" borderId="25" xfId="1" applyFont="1" applyFill="1" applyBorder="1" applyAlignment="1">
      <alignment horizontal="center"/>
    </xf>
    <xf numFmtId="44" fontId="8" fillId="0" borderId="16" xfId="1" applyFont="1" applyBorder="1" applyAlignment="1">
      <alignment horizontal="center"/>
    </xf>
    <xf numFmtId="44" fontId="8" fillId="0" borderId="45" xfId="1" applyFont="1" applyFill="1" applyBorder="1" applyAlignment="1">
      <alignment horizontal="center"/>
    </xf>
    <xf numFmtId="44" fontId="8" fillId="0" borderId="32" xfId="1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0" fontId="5" fillId="0" borderId="27" xfId="0" applyFont="1" applyBorder="1" applyAlignment="1">
      <alignment horizontal="left"/>
    </xf>
    <xf numFmtId="0" fontId="5" fillId="0" borderId="33" xfId="0" applyFont="1" applyBorder="1" applyAlignment="1">
      <alignment horizontal="left"/>
    </xf>
    <xf numFmtId="8" fontId="0" fillId="0" borderId="0" xfId="0" applyNumberFormat="1"/>
    <xf numFmtId="14" fontId="0" fillId="0" borderId="0" xfId="0" applyNumberFormat="1"/>
    <xf numFmtId="0" fontId="5" fillId="0" borderId="12" xfId="0" applyFont="1" applyFill="1" applyBorder="1" applyAlignment="1">
      <alignment horizontal="left"/>
    </xf>
    <xf numFmtId="0" fontId="1" fillId="0" borderId="0" xfId="0" applyFont="1" applyBorder="1" applyProtection="1"/>
    <xf numFmtId="44" fontId="1" fillId="0" borderId="0" xfId="1" applyFont="1" applyBorder="1" applyAlignment="1" applyProtection="1"/>
    <xf numFmtId="44" fontId="11" fillId="0" borderId="0" xfId="1" applyFont="1" applyFill="1" applyBorder="1" applyAlignment="1" applyProtection="1"/>
    <xf numFmtId="49" fontId="1" fillId="0" borderId="0" xfId="0" applyNumberFormat="1" applyFont="1" applyBorder="1" applyAlignment="1" applyProtection="1"/>
    <xf numFmtId="0" fontId="1" fillId="0" borderId="0" xfId="0" applyFont="1" applyBorder="1" applyAlignment="1" applyProtection="1"/>
    <xf numFmtId="49" fontId="1" fillId="0" borderId="0" xfId="0" applyNumberFormat="1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44" fontId="10" fillId="13" borderId="8" xfId="1" applyFont="1" applyFill="1" applyBorder="1" applyAlignment="1" applyProtection="1">
      <alignment horizontal="center" vertical="center"/>
    </xf>
    <xf numFmtId="4" fontId="1" fillId="0" borderId="3" xfId="1" applyNumberFormat="1" applyFont="1" applyFill="1" applyBorder="1" applyAlignment="1" applyProtection="1">
      <alignment vertical="center" wrapText="1"/>
    </xf>
    <xf numFmtId="4" fontId="1" fillId="5" borderId="3" xfId="1" applyNumberFormat="1" applyFont="1" applyFill="1" applyBorder="1" applyAlignment="1" applyProtection="1">
      <alignment vertical="center"/>
    </xf>
    <xf numFmtId="4" fontId="1" fillId="0" borderId="3" xfId="1" applyNumberFormat="1" applyFont="1" applyFill="1" applyBorder="1" applyAlignment="1" applyProtection="1">
      <alignment vertical="center"/>
    </xf>
    <xf numFmtId="4" fontId="12" fillId="0" borderId="0" xfId="3" applyNumberFormat="1" applyFont="1" applyFill="1" applyBorder="1" applyAlignment="1" applyProtection="1">
      <alignment vertical="center"/>
    </xf>
    <xf numFmtId="4" fontId="12" fillId="0" borderId="7" xfId="3" applyNumberFormat="1" applyFont="1" applyFill="1" applyBorder="1" applyAlignment="1" applyProtection="1">
      <alignment vertical="center"/>
    </xf>
    <xf numFmtId="0" fontId="12" fillId="0" borderId="0" xfId="0" applyFont="1" applyFill="1" applyBorder="1" applyAlignment="1" applyProtection="1">
      <alignment horizontal="left" vertical="center"/>
    </xf>
    <xf numFmtId="0" fontId="12" fillId="0" borderId="0" xfId="0" applyFont="1" applyFill="1" applyBorder="1" applyAlignment="1" applyProtection="1">
      <alignment vertical="center"/>
    </xf>
    <xf numFmtId="4" fontId="10" fillId="14" borderId="52" xfId="1" applyNumberFormat="1" applyFont="1" applyFill="1" applyBorder="1" applyAlignment="1" applyProtection="1">
      <alignment vertical="center"/>
    </xf>
    <xf numFmtId="4" fontId="12" fillId="0" borderId="0" xfId="0" applyNumberFormat="1" applyFont="1" applyFill="1" applyBorder="1" applyAlignment="1" applyProtection="1">
      <alignment vertical="center"/>
    </xf>
    <xf numFmtId="0" fontId="10" fillId="0" borderId="0" xfId="0" applyFont="1" applyFill="1" applyBorder="1" applyProtection="1"/>
    <xf numFmtId="0" fontId="10" fillId="17" borderId="59" xfId="0" applyFont="1" applyFill="1" applyBorder="1"/>
    <xf numFmtId="0" fontId="0" fillId="17" borderId="60" xfId="0" applyFill="1" applyBorder="1"/>
    <xf numFmtId="0" fontId="0" fillId="17" borderId="61" xfId="0" applyFill="1" applyBorder="1"/>
    <xf numFmtId="0" fontId="0" fillId="17" borderId="62" xfId="0" applyFill="1" applyBorder="1"/>
    <xf numFmtId="0" fontId="0" fillId="17" borderId="0" xfId="0" applyFill="1" applyBorder="1"/>
    <xf numFmtId="0" fontId="0" fillId="17" borderId="49" xfId="0" applyFill="1" applyBorder="1"/>
    <xf numFmtId="4" fontId="0" fillId="17" borderId="0" xfId="0" applyNumberFormat="1" applyFill="1" applyBorder="1"/>
    <xf numFmtId="4" fontId="0" fillId="17" borderId="49" xfId="0" applyNumberFormat="1" applyFill="1" applyBorder="1"/>
    <xf numFmtId="0" fontId="0" fillId="17" borderId="63" xfId="0" applyFill="1" applyBorder="1"/>
    <xf numFmtId="0" fontId="0" fillId="17" borderId="64" xfId="0" applyFill="1" applyBorder="1"/>
    <xf numFmtId="4" fontId="0" fillId="17" borderId="65" xfId="0" applyNumberFormat="1" applyFill="1" applyBorder="1"/>
    <xf numFmtId="0" fontId="0" fillId="17" borderId="66" xfId="0" applyFill="1" applyBorder="1"/>
    <xf numFmtId="4" fontId="0" fillId="17" borderId="66" xfId="0" applyNumberFormat="1" applyFill="1" applyBorder="1"/>
    <xf numFmtId="0" fontId="0" fillId="18" borderId="7" xfId="0" applyFill="1" applyBorder="1" applyAlignment="1">
      <alignment horizontal="center"/>
    </xf>
    <xf numFmtId="0" fontId="10" fillId="18" borderId="7" xfId="0" applyFont="1" applyFill="1" applyBorder="1"/>
    <xf numFmtId="4" fontId="10" fillId="18" borderId="7" xfId="0" applyNumberFormat="1" applyFont="1" applyFill="1" applyBorder="1"/>
    <xf numFmtId="4" fontId="10" fillId="0" borderId="2" xfId="1" applyNumberFormat="1" applyFont="1" applyFill="1" applyBorder="1" applyAlignment="1" applyProtection="1">
      <alignment vertical="center"/>
    </xf>
    <xf numFmtId="0" fontId="6" fillId="0" borderId="42" xfId="0" applyFont="1" applyFill="1" applyBorder="1" applyAlignment="1" applyProtection="1">
      <protection locked="0"/>
    </xf>
    <xf numFmtId="4" fontId="12" fillId="0" borderId="0" xfId="3" applyNumberFormat="1" applyFont="1" applyFill="1" applyBorder="1" applyAlignment="1" applyProtection="1">
      <alignment vertical="center"/>
    </xf>
    <xf numFmtId="1" fontId="12" fillId="0" borderId="0" xfId="0" applyNumberFormat="1" applyFont="1" applyBorder="1" applyAlignment="1" applyProtection="1"/>
    <xf numFmtId="1" fontId="12" fillId="0" borderId="0" xfId="3" applyNumberFormat="1" applyFont="1" applyFill="1" applyBorder="1" applyAlignment="1" applyProtection="1">
      <alignment vertical="center"/>
    </xf>
    <xf numFmtId="44" fontId="13" fillId="5" borderId="55" xfId="1" applyFont="1" applyFill="1" applyBorder="1" applyAlignment="1" applyProtection="1">
      <alignment horizontal="center" vertical="center" wrapText="1"/>
      <protection locked="0"/>
    </xf>
    <xf numFmtId="43" fontId="13" fillId="3" borderId="55" xfId="3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Fill="1" applyAlignment="1" applyProtection="1">
      <alignment horizontal="center"/>
      <protection locked="0"/>
    </xf>
    <xf numFmtId="0" fontId="13" fillId="0" borderId="0" xfId="0" applyFont="1" applyAlignment="1" applyProtection="1">
      <alignment horizontal="center"/>
      <protection locked="0"/>
    </xf>
    <xf numFmtId="4" fontId="13" fillId="5" borderId="3" xfId="3" applyNumberFormat="1" applyFont="1" applyFill="1" applyBorder="1" applyProtection="1"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Protection="1">
      <protection locked="0"/>
    </xf>
    <xf numFmtId="0" fontId="13" fillId="0" borderId="50" xfId="0" applyFont="1" applyFill="1" applyBorder="1" applyProtection="1">
      <protection locked="0"/>
    </xf>
    <xf numFmtId="39" fontId="13" fillId="0" borderId="52" xfId="1" applyNumberFormat="1" applyFont="1" applyBorder="1" applyProtection="1">
      <protection locked="0"/>
    </xf>
    <xf numFmtId="43" fontId="13" fillId="0" borderId="0" xfId="3" applyFont="1" applyBorder="1" applyProtection="1">
      <protection locked="0"/>
    </xf>
    <xf numFmtId="43" fontId="13" fillId="0" borderId="0" xfId="3" applyFont="1" applyBorder="1" applyAlignment="1" applyProtection="1">
      <alignment horizontal="right"/>
      <protection locked="0"/>
    </xf>
    <xf numFmtId="0" fontId="13" fillId="0" borderId="1" xfId="0" applyFont="1" applyFill="1" applyBorder="1" applyAlignment="1" applyProtection="1">
      <protection locked="0"/>
    </xf>
    <xf numFmtId="0" fontId="13" fillId="0" borderId="1" xfId="0" applyFont="1" applyFill="1" applyBorder="1" applyProtection="1">
      <protection locked="0"/>
    </xf>
    <xf numFmtId="4" fontId="13" fillId="5" borderId="6" xfId="3" applyNumberFormat="1" applyFont="1" applyFill="1" applyBorder="1" applyProtection="1">
      <protection locked="0"/>
    </xf>
    <xf numFmtId="4" fontId="13" fillId="0" borderId="0" xfId="0" applyNumberFormat="1" applyFont="1" applyFill="1" applyProtection="1">
      <protection locked="0"/>
    </xf>
    <xf numFmtId="4" fontId="13" fillId="3" borderId="3" xfId="3" applyNumberFormat="1" applyFont="1" applyFill="1" applyBorder="1" applyProtection="1">
      <protection locked="0"/>
    </xf>
    <xf numFmtId="4" fontId="13" fillId="2" borderId="3" xfId="3" applyNumberFormat="1" applyFont="1" applyFill="1" applyBorder="1" applyProtection="1">
      <protection locked="0"/>
    </xf>
    <xf numFmtId="4" fontId="13" fillId="2" borderId="2" xfId="3" applyNumberFormat="1" applyFont="1" applyFill="1" applyBorder="1" applyProtection="1">
      <protection locked="0"/>
    </xf>
    <xf numFmtId="4" fontId="13" fillId="16" borderId="3" xfId="1" applyNumberFormat="1" applyFont="1" applyFill="1" applyBorder="1" applyProtection="1">
      <protection locked="0"/>
    </xf>
    <xf numFmtId="4" fontId="13" fillId="5" borderId="3" xfId="1" applyNumberFormat="1" applyFont="1" applyFill="1" applyBorder="1" applyProtection="1">
      <protection locked="0"/>
    </xf>
    <xf numFmtId="4" fontId="13" fillId="11" borderId="3" xfId="3" applyNumberFormat="1" applyFont="1" applyFill="1" applyBorder="1" applyProtection="1">
      <protection locked="0"/>
    </xf>
    <xf numFmtId="4" fontId="13" fillId="2" borderId="2" xfId="3" applyNumberFormat="1" applyFont="1" applyFill="1" applyBorder="1" applyAlignment="1" applyProtection="1">
      <alignment horizontal="right"/>
      <protection locked="0"/>
    </xf>
    <xf numFmtId="4" fontId="13" fillId="5" borderId="68" xfId="3" applyNumberFormat="1" applyFont="1" applyFill="1" applyBorder="1" applyProtection="1">
      <protection locked="0"/>
    </xf>
    <xf numFmtId="4" fontId="13" fillId="3" borderId="68" xfId="3" applyNumberFormat="1" applyFont="1" applyFill="1" applyBorder="1" applyProtection="1">
      <protection locked="0"/>
    </xf>
    <xf numFmtId="4" fontId="13" fillId="11" borderId="68" xfId="3" applyNumberFormat="1" applyFont="1" applyFill="1" applyBorder="1" applyProtection="1">
      <protection locked="0"/>
    </xf>
    <xf numFmtId="4" fontId="13" fillId="2" borderId="69" xfId="3" applyNumberFormat="1" applyFont="1" applyFill="1" applyBorder="1" applyProtection="1">
      <protection locked="0"/>
    </xf>
    <xf numFmtId="43" fontId="13" fillId="0" borderId="0" xfId="3" applyFont="1" applyProtection="1">
      <protection locked="0"/>
    </xf>
    <xf numFmtId="165" fontId="13" fillId="0" borderId="54" xfId="0" applyNumberFormat="1" applyFont="1" applyFill="1" applyBorder="1" applyAlignment="1" applyProtection="1">
      <alignment horizontal="center" vertical="center"/>
      <protection locked="0"/>
    </xf>
    <xf numFmtId="43" fontId="13" fillId="16" borderId="55" xfId="3" applyFont="1" applyFill="1" applyBorder="1" applyAlignment="1" applyProtection="1">
      <alignment horizontal="center" vertical="center" wrapText="1"/>
      <protection locked="0"/>
    </xf>
    <xf numFmtId="164" fontId="13" fillId="16" borderId="55" xfId="3" applyNumberFormat="1" applyFont="1" applyFill="1" applyBorder="1" applyAlignment="1" applyProtection="1">
      <alignment horizontal="center" vertical="center" wrapText="1"/>
      <protection locked="0"/>
    </xf>
    <xf numFmtId="43" fontId="13" fillId="7" borderId="55" xfId="3" applyFont="1" applyFill="1" applyBorder="1" applyAlignment="1" applyProtection="1">
      <alignment horizontal="center" vertical="center" wrapText="1"/>
      <protection locked="0"/>
    </xf>
    <xf numFmtId="43" fontId="13" fillId="8" borderId="55" xfId="3" applyFont="1" applyFill="1" applyBorder="1" applyAlignment="1" applyProtection="1">
      <alignment horizontal="center" vertical="center" wrapText="1"/>
      <protection locked="0"/>
    </xf>
    <xf numFmtId="43" fontId="13" fillId="9" borderId="55" xfId="3" applyFont="1" applyFill="1" applyBorder="1" applyAlignment="1" applyProtection="1">
      <alignment horizontal="center" vertical="center" wrapText="1"/>
      <protection locked="0"/>
    </xf>
    <xf numFmtId="43" fontId="13" fillId="12" borderId="55" xfId="3" applyFont="1" applyFill="1" applyBorder="1" applyAlignment="1" applyProtection="1">
      <alignment horizontal="center" vertical="center" wrapText="1"/>
      <protection locked="0"/>
    </xf>
    <xf numFmtId="43" fontId="13" fillId="2" borderId="55" xfId="3" applyFont="1" applyFill="1" applyBorder="1" applyAlignment="1" applyProtection="1">
      <alignment horizontal="center" vertical="center" wrapText="1"/>
      <protection locked="0"/>
    </xf>
    <xf numFmtId="43" fontId="13" fillId="4" borderId="55" xfId="3" applyFont="1" applyFill="1" applyBorder="1" applyAlignment="1" applyProtection="1">
      <alignment horizontal="center" vertical="center" wrapText="1"/>
      <protection locked="0"/>
    </xf>
    <xf numFmtId="43" fontId="13" fillId="5" borderId="55" xfId="3" applyFont="1" applyFill="1" applyBorder="1" applyAlignment="1" applyProtection="1">
      <alignment horizontal="center" vertical="center" wrapText="1"/>
      <protection locked="0"/>
    </xf>
    <xf numFmtId="43" fontId="13" fillId="6" borderId="55" xfId="3" applyFont="1" applyFill="1" applyBorder="1" applyAlignment="1" applyProtection="1">
      <alignment horizontal="center" vertical="center" wrapText="1"/>
      <protection locked="0"/>
    </xf>
    <xf numFmtId="43" fontId="13" fillId="15" borderId="55" xfId="3" applyFont="1" applyFill="1" applyBorder="1" applyAlignment="1" applyProtection="1">
      <alignment horizontal="center" vertical="center" wrapText="1"/>
      <protection locked="0"/>
    </xf>
    <xf numFmtId="43" fontId="13" fillId="2" borderId="57" xfId="3" applyFont="1" applyFill="1" applyBorder="1" applyAlignment="1" applyProtection="1">
      <alignment horizontal="center" vertical="center" wrapText="1"/>
      <protection locked="0"/>
    </xf>
    <xf numFmtId="4" fontId="13" fillId="16" borderId="6" xfId="3" applyNumberFormat="1" applyFont="1" applyFill="1" applyBorder="1" applyProtection="1">
      <protection locked="0"/>
    </xf>
    <xf numFmtId="4" fontId="13" fillId="7" borderId="6" xfId="3" applyNumberFormat="1" applyFont="1" applyFill="1" applyBorder="1" applyProtection="1">
      <protection locked="0"/>
    </xf>
    <xf numFmtId="4" fontId="13" fillId="15" borderId="6" xfId="3" applyNumberFormat="1" applyFont="1" applyFill="1" applyBorder="1" applyProtection="1">
      <protection locked="0"/>
    </xf>
    <xf numFmtId="4" fontId="13" fillId="7" borderId="3" xfId="3" applyNumberFormat="1" applyFont="1" applyFill="1" applyBorder="1" applyProtection="1">
      <protection locked="0"/>
    </xf>
    <xf numFmtId="4" fontId="13" fillId="8" borderId="3" xfId="3" applyNumberFormat="1" applyFont="1" applyFill="1" applyBorder="1" applyProtection="1">
      <protection locked="0"/>
    </xf>
    <xf numFmtId="4" fontId="13" fillId="9" borderId="3" xfId="3" applyNumberFormat="1" applyFont="1" applyFill="1" applyBorder="1" applyProtection="1">
      <protection locked="0"/>
    </xf>
    <xf numFmtId="4" fontId="13" fillId="12" borderId="3" xfId="3" applyNumberFormat="1" applyFont="1" applyFill="1" applyBorder="1" applyProtection="1">
      <protection locked="0"/>
    </xf>
    <xf numFmtId="4" fontId="13" fillId="4" borderId="3" xfId="3" applyNumberFormat="1" applyFont="1" applyFill="1" applyBorder="1" applyProtection="1">
      <protection locked="0"/>
    </xf>
    <xf numFmtId="4" fontId="13" fillId="6" borderId="3" xfId="3" applyNumberFormat="1" applyFont="1" applyFill="1" applyBorder="1" applyProtection="1">
      <protection locked="0"/>
    </xf>
    <xf numFmtId="4" fontId="13" fillId="16" borderId="3" xfId="3" applyNumberFormat="1" applyFont="1" applyFill="1" applyBorder="1" applyProtection="1">
      <protection locked="0"/>
    </xf>
    <xf numFmtId="0" fontId="13" fillId="0" borderId="67" xfId="0" applyFont="1" applyFill="1" applyBorder="1" applyAlignment="1" applyProtection="1">
      <protection locked="0"/>
    </xf>
    <xf numFmtId="4" fontId="13" fillId="16" borderId="68" xfId="1" applyNumberFormat="1" applyFont="1" applyFill="1" applyBorder="1" applyProtection="1">
      <protection locked="0"/>
    </xf>
    <xf numFmtId="4" fontId="13" fillId="16" borderId="68" xfId="3" applyNumberFormat="1" applyFont="1" applyFill="1" applyBorder="1" applyProtection="1">
      <protection locked="0"/>
    </xf>
    <xf numFmtId="4" fontId="13" fillId="7" borderId="68" xfId="3" applyNumberFormat="1" applyFont="1" applyFill="1" applyBorder="1" applyProtection="1">
      <protection locked="0"/>
    </xf>
    <xf numFmtId="4" fontId="13" fillId="8" borderId="68" xfId="3" applyNumberFormat="1" applyFont="1" applyFill="1" applyBorder="1" applyProtection="1">
      <protection locked="0"/>
    </xf>
    <xf numFmtId="4" fontId="13" fillId="9" borderId="68" xfId="3" applyNumberFormat="1" applyFont="1" applyFill="1" applyBorder="1" applyProtection="1">
      <protection locked="0"/>
    </xf>
    <xf numFmtId="4" fontId="13" fillId="12" borderId="68" xfId="3" applyNumberFormat="1" applyFont="1" applyFill="1" applyBorder="1" applyProtection="1">
      <protection locked="0"/>
    </xf>
    <xf numFmtId="4" fontId="13" fillId="2" borderId="68" xfId="3" applyNumberFormat="1" applyFont="1" applyFill="1" applyBorder="1" applyProtection="1">
      <protection locked="0"/>
    </xf>
    <xf numFmtId="4" fontId="13" fillId="4" borderId="68" xfId="3" applyNumberFormat="1" applyFont="1" applyFill="1" applyBorder="1" applyProtection="1">
      <protection locked="0"/>
    </xf>
    <xf numFmtId="4" fontId="13" fillId="6" borderId="68" xfId="3" applyNumberFormat="1" applyFont="1" applyFill="1" applyBorder="1" applyProtection="1">
      <protection locked="0"/>
    </xf>
    <xf numFmtId="44" fontId="13" fillId="0" borderId="52" xfId="1" applyFont="1" applyBorder="1" applyProtection="1">
      <protection locked="0"/>
    </xf>
    <xf numFmtId="39" fontId="13" fillId="0" borderId="53" xfId="1" applyNumberFormat="1" applyFont="1" applyBorder="1" applyProtection="1">
      <protection locked="0"/>
    </xf>
    <xf numFmtId="44" fontId="13" fillId="0" borderId="0" xfId="1" applyFont="1" applyProtection="1">
      <protection locked="0"/>
    </xf>
    <xf numFmtId="164" fontId="13" fillId="0" borderId="0" xfId="3" applyNumberFormat="1" applyFont="1" applyBorder="1" applyAlignment="1" applyProtection="1">
      <alignment horizontal="center"/>
      <protection locked="0"/>
    </xf>
    <xf numFmtId="43" fontId="13" fillId="0" borderId="0" xfId="3" applyFont="1" applyFill="1" applyBorder="1" applyProtection="1">
      <protection locked="0"/>
    </xf>
    <xf numFmtId="164" fontId="13" fillId="0" borderId="0" xfId="3" applyNumberFormat="1" applyFont="1" applyBorder="1" applyProtection="1">
      <protection locked="0"/>
    </xf>
    <xf numFmtId="43" fontId="13" fillId="0" borderId="0" xfId="0" applyNumberFormat="1" applyFont="1" applyProtection="1">
      <protection locked="0"/>
    </xf>
    <xf numFmtId="164" fontId="13" fillId="0" borderId="0" xfId="3" applyNumberFormat="1" applyFont="1" applyProtection="1">
      <protection locked="0"/>
    </xf>
    <xf numFmtId="164" fontId="13" fillId="0" borderId="0" xfId="0" applyNumberFormat="1" applyFont="1" applyProtection="1">
      <protection locked="0"/>
    </xf>
    <xf numFmtId="0" fontId="10" fillId="0" borderId="0" xfId="0" applyFont="1" applyBorder="1" applyProtection="1"/>
    <xf numFmtId="1" fontId="14" fillId="13" borderId="5" xfId="0" applyNumberFormat="1" applyFont="1" applyFill="1" applyBorder="1" applyAlignment="1" applyProtection="1">
      <alignment horizontal="center" vertical="center"/>
    </xf>
    <xf numFmtId="1" fontId="10" fillId="13" borderId="5" xfId="0" applyNumberFormat="1" applyFont="1" applyFill="1" applyBorder="1" applyAlignment="1" applyProtection="1">
      <alignment horizontal="center" vertical="center"/>
    </xf>
    <xf numFmtId="44" fontId="10" fillId="13" borderId="5" xfId="1" applyFont="1" applyFill="1" applyBorder="1" applyAlignment="1" applyProtection="1">
      <alignment horizontal="center" vertical="center" wrapText="1"/>
    </xf>
    <xf numFmtId="44" fontId="10" fillId="13" borderId="5" xfId="1" applyFont="1" applyFill="1" applyBorder="1" applyAlignment="1" applyProtection="1">
      <alignment horizontal="center" vertical="center"/>
    </xf>
    <xf numFmtId="1" fontId="14" fillId="0" borderId="0" xfId="3" applyNumberFormat="1" applyFont="1" applyFill="1" applyBorder="1" applyAlignment="1" applyProtection="1">
      <alignment horizontal="center" vertical="center"/>
    </xf>
    <xf numFmtId="49" fontId="14" fillId="0" borderId="0" xfId="3" applyNumberFormat="1" applyFont="1" applyFill="1" applyBorder="1" applyAlignment="1" applyProtection="1">
      <alignment horizontal="center" vertical="center"/>
    </xf>
    <xf numFmtId="43" fontId="14" fillId="0" borderId="7" xfId="3" applyFont="1" applyFill="1" applyBorder="1" applyAlignment="1" applyProtection="1">
      <alignment horizontal="center" vertical="center"/>
    </xf>
    <xf numFmtId="0" fontId="14" fillId="0" borderId="0" xfId="0" applyFont="1" applyFill="1" applyBorder="1" applyAlignment="1" applyProtection="1">
      <alignment horizontal="center" vertical="center"/>
    </xf>
    <xf numFmtId="4" fontId="10" fillId="14" borderId="53" xfId="1" applyNumberFormat="1" applyFont="1" applyFill="1" applyBorder="1" applyAlignment="1" applyProtection="1">
      <alignment vertical="center"/>
    </xf>
    <xf numFmtId="0" fontId="13" fillId="17" borderId="58" xfId="0" applyFont="1" applyFill="1" applyBorder="1" applyAlignment="1" applyProtection="1">
      <alignment horizontal="center" vertical="center"/>
      <protection locked="0"/>
    </xf>
    <xf numFmtId="166" fontId="13" fillId="17" borderId="56" xfId="1" applyNumberFormat="1" applyFont="1" applyFill="1" applyBorder="1" applyAlignment="1" applyProtection="1">
      <alignment horizontal="center" vertical="center" wrapText="1"/>
      <protection locked="0"/>
    </xf>
    <xf numFmtId="0" fontId="13" fillId="17" borderId="0" xfId="0" applyFont="1" applyFill="1" applyAlignment="1" applyProtection="1">
      <alignment horizontal="center"/>
      <protection locked="0"/>
    </xf>
    <xf numFmtId="39" fontId="13" fillId="17" borderId="52" xfId="1" applyNumberFormat="1" applyFont="1" applyFill="1" applyBorder="1" applyProtection="1">
      <protection locked="0"/>
    </xf>
    <xf numFmtId="4" fontId="10" fillId="0" borderId="0" xfId="0" applyNumberFormat="1" applyFont="1"/>
    <xf numFmtId="4" fontId="0" fillId="0" borderId="0" xfId="0" applyNumberFormat="1"/>
    <xf numFmtId="4" fontId="10" fillId="0" borderId="70" xfId="0" applyNumberFormat="1" applyFont="1" applyBorder="1"/>
    <xf numFmtId="4" fontId="10" fillId="0" borderId="7" xfId="0" applyNumberFormat="1" applyFont="1" applyBorder="1"/>
    <xf numFmtId="4" fontId="10" fillId="0" borderId="71" xfId="0" applyNumberFormat="1" applyFont="1" applyBorder="1"/>
    <xf numFmtId="4" fontId="0" fillId="0" borderId="49" xfId="0" applyNumberFormat="1" applyBorder="1"/>
    <xf numFmtId="4" fontId="0" fillId="0" borderId="66" xfId="0" applyNumberFormat="1" applyBorder="1"/>
    <xf numFmtId="10" fontId="0" fillId="0" borderId="66" xfId="0" applyNumberFormat="1" applyBorder="1"/>
    <xf numFmtId="0" fontId="0" fillId="0" borderId="62" xfId="0" applyBorder="1"/>
    <xf numFmtId="4" fontId="0" fillId="0" borderId="0" xfId="0" applyNumberFormat="1" applyAlignment="1">
      <alignment horizontal="right"/>
    </xf>
    <xf numFmtId="3" fontId="0" fillId="0" borderId="0" xfId="0" applyNumberFormat="1"/>
    <xf numFmtId="4" fontId="12" fillId="0" borderId="0" xfId="3" applyNumberFormat="1" applyFont="1" applyFill="1" applyBorder="1" applyAlignment="1" applyProtection="1">
      <alignment vertical="center"/>
    </xf>
    <xf numFmtId="4" fontId="13" fillId="2" borderId="3" xfId="3" quotePrefix="1" applyNumberFormat="1" applyFont="1" applyFill="1" applyBorder="1" applyProtection="1">
      <protection locked="0"/>
    </xf>
    <xf numFmtId="4" fontId="10" fillId="17" borderId="2" xfId="1" applyNumberFormat="1" applyFont="1" applyFill="1" applyBorder="1" applyAlignment="1" applyProtection="1">
      <alignment vertical="center"/>
    </xf>
    <xf numFmtId="0" fontId="10" fillId="13" borderId="4" xfId="0" applyFont="1" applyFill="1" applyBorder="1" applyAlignment="1" applyProtection="1">
      <alignment horizontal="center" vertical="center"/>
    </xf>
    <xf numFmtId="0" fontId="10" fillId="10" borderId="1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</xf>
    <xf numFmtId="4" fontId="13" fillId="0" borderId="0" xfId="0" applyNumberFormat="1" applyFont="1" applyFill="1" applyAlignment="1" applyProtection="1">
      <alignment horizontal="center"/>
      <protection locked="0"/>
    </xf>
    <xf numFmtId="0" fontId="10" fillId="17" borderId="1" xfId="0" applyFont="1" applyFill="1" applyBorder="1" applyAlignment="1" applyProtection="1">
      <alignment horizontal="left" vertical="center"/>
    </xf>
    <xf numFmtId="4" fontId="1" fillId="17" borderId="3" xfId="1" applyNumberFormat="1" applyFont="1" applyFill="1" applyBorder="1" applyAlignment="1" applyProtection="1">
      <alignment vertical="center" wrapText="1"/>
    </xf>
    <xf numFmtId="0" fontId="15" fillId="19" borderId="1" xfId="0" applyFont="1" applyFill="1" applyBorder="1" applyAlignment="1" applyProtection="1">
      <alignment horizontal="left" vertical="center"/>
    </xf>
    <xf numFmtId="4" fontId="1" fillId="19" borderId="3" xfId="1" applyNumberFormat="1" applyFont="1" applyFill="1" applyBorder="1" applyAlignment="1" applyProtection="1">
      <alignment vertical="center" wrapText="1"/>
    </xf>
    <xf numFmtId="4" fontId="1" fillId="19" borderId="3" xfId="1" applyNumberFormat="1" applyFont="1" applyFill="1" applyBorder="1" applyAlignment="1" applyProtection="1">
      <alignment horizontal="right" vertical="center"/>
    </xf>
    <xf numFmtId="4" fontId="1" fillId="19" borderId="3" xfId="1" applyNumberFormat="1" applyFont="1" applyFill="1" applyBorder="1" applyAlignment="1" applyProtection="1">
      <alignment vertical="center"/>
    </xf>
    <xf numFmtId="44" fontId="11" fillId="0" borderId="0" xfId="1" applyFont="1" applyFill="1" applyBorder="1" applyAlignment="1" applyProtection="1">
      <alignment horizontal="left"/>
    </xf>
    <xf numFmtId="44" fontId="10" fillId="0" borderId="0" xfId="1" applyFont="1" applyFill="1" applyBorder="1" applyAlignment="1" applyProtection="1">
      <alignment horizontal="left" vertical="center"/>
    </xf>
    <xf numFmtId="4" fontId="10" fillId="0" borderId="0" xfId="1" applyNumberFormat="1" applyFont="1" applyFill="1" applyBorder="1" applyAlignment="1" applyProtection="1">
      <alignment horizontal="left" vertical="center"/>
    </xf>
    <xf numFmtId="0" fontId="10" fillId="0" borderId="1" xfId="0" applyFont="1" applyFill="1" applyBorder="1" applyAlignment="1" applyProtection="1">
      <alignment horizontal="left" vertical="center"/>
    </xf>
    <xf numFmtId="1" fontId="12" fillId="0" borderId="3" xfId="0" applyNumberFormat="1" applyFont="1" applyFill="1" applyBorder="1" applyAlignment="1" applyProtection="1">
      <alignment horizontal="center" vertical="center"/>
    </xf>
    <xf numFmtId="1" fontId="1" fillId="0" borderId="3" xfId="0" applyNumberFormat="1" applyFont="1" applyFill="1" applyBorder="1" applyAlignment="1" applyProtection="1">
      <alignment horizontal="center" vertical="center"/>
    </xf>
    <xf numFmtId="1" fontId="12" fillId="0" borderId="66" xfId="0" applyNumberFormat="1" applyFont="1" applyFill="1" applyBorder="1" applyAlignment="1" applyProtection="1">
      <alignment horizontal="center" vertical="center"/>
    </xf>
    <xf numFmtId="3" fontId="1" fillId="0" borderId="68" xfId="0" applyNumberFormat="1" applyFont="1" applyFill="1" applyBorder="1" applyAlignment="1">
      <alignment horizontal="center" vertical="center"/>
    </xf>
    <xf numFmtId="1" fontId="13" fillId="0" borderId="3" xfId="0" applyNumberFormat="1" applyFont="1" applyFill="1" applyBorder="1" applyAlignment="1" applyProtection="1">
      <alignment horizontal="center" vertical="center"/>
    </xf>
    <xf numFmtId="3" fontId="13" fillId="0" borderId="3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49" fontId="13" fillId="0" borderId="3" xfId="0" applyNumberFormat="1" applyFont="1" applyFill="1" applyBorder="1" applyAlignment="1" applyProtection="1">
      <alignment horizontal="center" vertical="center"/>
      <protection locked="0"/>
    </xf>
    <xf numFmtId="4" fontId="13" fillId="0" borderId="3" xfId="0" applyNumberFormat="1" applyFont="1" applyFill="1" applyBorder="1" applyAlignment="1" applyProtection="1">
      <alignment horizontal="center" vertical="center"/>
      <protection locked="0"/>
    </xf>
    <xf numFmtId="4" fontId="13" fillId="0" borderId="3" xfId="0" applyNumberFormat="1" applyFont="1" applyFill="1" applyBorder="1" applyAlignment="1">
      <alignment horizontal="center" vertical="center"/>
    </xf>
    <xf numFmtId="1" fontId="13" fillId="0" borderId="68" xfId="0" applyNumberFormat="1" applyFont="1" applyFill="1" applyBorder="1" applyAlignment="1" applyProtection="1">
      <alignment horizontal="center" vertical="center"/>
    </xf>
    <xf numFmtId="49" fontId="13" fillId="0" borderId="68" xfId="0" applyNumberFormat="1" applyFont="1" applyFill="1" applyBorder="1" applyAlignment="1" applyProtection="1">
      <alignment horizontal="center" vertical="center"/>
      <protection locked="0"/>
    </xf>
    <xf numFmtId="3" fontId="13" fillId="0" borderId="68" xfId="0" applyNumberFormat="1" applyFont="1" applyFill="1" applyBorder="1" applyAlignment="1">
      <alignment horizontal="center" vertical="center"/>
    </xf>
    <xf numFmtId="0" fontId="13" fillId="0" borderId="68" xfId="0" applyFont="1" applyFill="1" applyBorder="1" applyAlignment="1">
      <alignment horizontal="center" vertical="center"/>
    </xf>
    <xf numFmtId="49" fontId="13" fillId="0" borderId="50" xfId="0" applyNumberFormat="1" applyFont="1" applyFill="1" applyBorder="1" applyAlignment="1" applyProtection="1">
      <alignment horizontal="center" vertical="center"/>
      <protection locked="0"/>
    </xf>
    <xf numFmtId="49" fontId="13" fillId="0" borderId="51" xfId="0" applyNumberFormat="1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Alignment="1" applyProtection="1">
      <alignment horizontal="center" vertical="center"/>
      <protection locked="0"/>
    </xf>
    <xf numFmtId="0" fontId="13" fillId="20" borderId="1" xfId="0" applyFont="1" applyFill="1" applyBorder="1" applyAlignment="1" applyProtection="1">
      <protection locked="0"/>
    </xf>
    <xf numFmtId="49" fontId="13" fillId="20" borderId="3" xfId="0" applyNumberFormat="1" applyFont="1" applyFill="1" applyBorder="1" applyAlignment="1" applyProtection="1">
      <alignment horizontal="center" vertical="center"/>
      <protection locked="0"/>
    </xf>
    <xf numFmtId="3" fontId="13" fillId="20" borderId="3" xfId="0" applyNumberFormat="1" applyFont="1" applyFill="1" applyBorder="1" applyAlignment="1">
      <alignment horizontal="center" vertical="center"/>
    </xf>
    <xf numFmtId="0" fontId="13" fillId="20" borderId="3" xfId="0" applyFont="1" applyFill="1" applyBorder="1" applyAlignment="1">
      <alignment horizontal="center" vertical="center"/>
    </xf>
    <xf numFmtId="4" fontId="10" fillId="0" borderId="72" xfId="1" applyNumberFormat="1" applyFont="1" applyFill="1" applyBorder="1" applyAlignment="1" applyProtection="1">
      <alignment vertical="center"/>
    </xf>
    <xf numFmtId="0" fontId="5" fillId="0" borderId="0" xfId="0" applyFont="1" applyAlignment="1">
      <alignment horizontal="left"/>
    </xf>
    <xf numFmtId="4" fontId="1" fillId="17" borderId="3" xfId="1" applyNumberFormat="1" applyFont="1" applyFill="1" applyBorder="1" applyAlignment="1" applyProtection="1">
      <alignment vertical="center"/>
    </xf>
    <xf numFmtId="44" fontId="13" fillId="13" borderId="5" xfId="1" applyFont="1" applyFill="1" applyBorder="1" applyAlignment="1" applyProtection="1">
      <alignment horizontal="center" vertical="center" wrapText="1"/>
    </xf>
    <xf numFmtId="43" fontId="14" fillId="0" borderId="7" xfId="3" applyFont="1" applyFill="1" applyBorder="1" applyAlignment="1" applyProtection="1">
      <alignment horizontal="center" vertical="center" wrapText="1"/>
    </xf>
    <xf numFmtId="3" fontId="1" fillId="0" borderId="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8" fillId="0" borderId="73" xfId="0" applyFont="1" applyBorder="1" applyAlignment="1">
      <alignment horizontal="center"/>
    </xf>
    <xf numFmtId="0" fontId="8" fillId="0" borderId="73" xfId="0" applyFont="1" applyBorder="1" applyAlignment="1">
      <alignment horizontal="left"/>
    </xf>
    <xf numFmtId="0" fontId="8" fillId="0" borderId="0" xfId="0" applyFont="1"/>
    <xf numFmtId="0" fontId="5" fillId="0" borderId="50" xfId="0" applyFont="1" applyBorder="1" applyAlignment="1">
      <alignment horizontal="center"/>
    </xf>
    <xf numFmtId="44" fontId="8" fillId="17" borderId="50" xfId="1" applyFont="1" applyFill="1" applyBorder="1" applyAlignment="1">
      <alignment horizontal="center"/>
    </xf>
    <xf numFmtId="0" fontId="5" fillId="0" borderId="75" xfId="0" applyFont="1" applyBorder="1" applyAlignment="1">
      <alignment horizontal="left"/>
    </xf>
    <xf numFmtId="0" fontId="6" fillId="0" borderId="76" xfId="0" applyFont="1" applyFill="1" applyBorder="1" applyAlignment="1" applyProtection="1">
      <protection locked="0"/>
    </xf>
    <xf numFmtId="44" fontId="8" fillId="17" borderId="0" xfId="1" applyFont="1" applyFill="1" applyBorder="1" applyAlignment="1">
      <alignment horizontal="center"/>
    </xf>
    <xf numFmtId="0" fontId="5" fillId="0" borderId="77" xfId="0" applyFont="1" applyBorder="1" applyAlignment="1">
      <alignment horizontal="left"/>
    </xf>
    <xf numFmtId="0" fontId="6" fillId="0" borderId="78" xfId="0" applyFont="1" applyFill="1" applyBorder="1" applyAlignment="1" applyProtection="1">
      <protection locked="0"/>
    </xf>
    <xf numFmtId="0" fontId="5" fillId="0" borderId="73" xfId="0" applyFont="1" applyBorder="1" applyAlignment="1">
      <alignment horizontal="center"/>
    </xf>
    <xf numFmtId="44" fontId="8" fillId="17" borderId="73" xfId="1" applyFont="1" applyFill="1" applyBorder="1" applyAlignment="1">
      <alignment horizontal="center"/>
    </xf>
    <xf numFmtId="0" fontId="5" fillId="0" borderId="79" xfId="0" applyFont="1" applyBorder="1" applyAlignment="1">
      <alignment horizontal="left"/>
    </xf>
    <xf numFmtId="0" fontId="5" fillId="0" borderId="73" xfId="0" applyFont="1" applyFill="1" applyBorder="1" applyAlignment="1">
      <alignment horizontal="center"/>
    </xf>
    <xf numFmtId="0" fontId="5" fillId="0" borderId="79" xfId="0" applyFont="1" applyFill="1" applyBorder="1" applyAlignment="1">
      <alignment horizontal="left"/>
    </xf>
    <xf numFmtId="0" fontId="5" fillId="0" borderId="0" xfId="0" applyFont="1" applyFill="1" applyBorder="1"/>
    <xf numFmtId="0" fontId="5" fillId="0" borderId="80" xfId="0" applyFont="1" applyFill="1" applyBorder="1" applyAlignment="1">
      <alignment horizontal="center"/>
    </xf>
    <xf numFmtId="44" fontId="8" fillId="17" borderId="80" xfId="1" applyFont="1" applyFill="1" applyBorder="1" applyAlignment="1">
      <alignment horizontal="center"/>
    </xf>
    <xf numFmtId="0" fontId="5" fillId="0" borderId="78" xfId="0" applyFont="1" applyBorder="1" applyAlignment="1">
      <alignment horizontal="center"/>
    </xf>
    <xf numFmtId="0" fontId="8" fillId="0" borderId="80" xfId="0" applyFont="1" applyFill="1" applyBorder="1" applyAlignment="1">
      <alignment horizontal="center"/>
    </xf>
    <xf numFmtId="0" fontId="5" fillId="0" borderId="81" xfId="0" applyFont="1" applyBorder="1" applyAlignment="1">
      <alignment horizontal="left"/>
    </xf>
    <xf numFmtId="0" fontId="5" fillId="0" borderId="5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76" xfId="0" applyFont="1" applyFill="1" applyBorder="1" applyAlignment="1" applyProtection="1">
      <alignment horizontal="left"/>
      <protection locked="0"/>
    </xf>
    <xf numFmtId="1" fontId="5" fillId="0" borderId="0" xfId="0" applyNumberFormat="1" applyFont="1" applyFill="1" applyBorder="1" applyAlignment="1" applyProtection="1">
      <alignment horizontal="center" vertical="center"/>
    </xf>
    <xf numFmtId="0" fontId="6" fillId="0" borderId="78" xfId="0" applyFont="1" applyFill="1" applyBorder="1" applyProtection="1">
      <protection locked="0"/>
    </xf>
    <xf numFmtId="0" fontId="6" fillId="0" borderId="74" xfId="0" applyFont="1" applyFill="1" applyBorder="1" applyAlignment="1" applyProtection="1">
      <alignment horizontal="left"/>
      <protection locked="0"/>
    </xf>
    <xf numFmtId="1" fontId="5" fillId="0" borderId="0" xfId="0" applyNumberFormat="1" applyFont="1" applyBorder="1" applyAlignment="1">
      <alignment horizontal="center"/>
    </xf>
    <xf numFmtId="0" fontId="6" fillId="0" borderId="78" xfId="0" applyFont="1" applyFill="1" applyBorder="1" applyAlignment="1" applyProtection="1">
      <alignment horizontal="left"/>
      <protection locked="0"/>
    </xf>
    <xf numFmtId="44" fontId="8" fillId="0" borderId="73" xfId="1" applyFont="1" applyBorder="1" applyAlignment="1">
      <alignment horizontal="center"/>
    </xf>
    <xf numFmtId="0" fontId="6" fillId="0" borderId="74" xfId="0" applyFont="1" applyFill="1" applyBorder="1" applyProtection="1">
      <protection locked="0"/>
    </xf>
    <xf numFmtId="0" fontId="16" fillId="21" borderId="82" xfId="0" applyFont="1" applyFill="1" applyBorder="1" applyAlignment="1">
      <alignment horizontal="right"/>
    </xf>
    <xf numFmtId="44" fontId="17" fillId="21" borderId="81" xfId="0" applyNumberFormat="1" applyFont="1" applyFill="1" applyBorder="1" applyAlignment="1">
      <alignment horizontal="right"/>
    </xf>
    <xf numFmtId="0" fontId="16" fillId="21" borderId="82" xfId="0" applyFont="1" applyFill="1" applyBorder="1" applyAlignment="1">
      <alignment horizontal="center"/>
    </xf>
    <xf numFmtId="44" fontId="5" fillId="0" borderId="0" xfId="0" applyNumberFormat="1" applyFont="1"/>
    <xf numFmtId="0" fontId="18" fillId="0" borderId="0" xfId="0" applyFont="1" applyFill="1" applyBorder="1" applyAlignment="1" applyProtection="1">
      <protection locked="0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/>
    <xf numFmtId="0" fontId="6" fillId="0" borderId="82" xfId="0" applyFont="1" applyFill="1" applyBorder="1" applyAlignment="1" applyProtection="1">
      <protection locked="0"/>
    </xf>
    <xf numFmtId="0" fontId="5" fillId="0" borderId="80" xfId="0" applyFont="1" applyBorder="1" applyAlignment="1">
      <alignment horizontal="center"/>
    </xf>
    <xf numFmtId="1" fontId="12" fillId="19" borderId="3" xfId="0" applyNumberFormat="1" applyFont="1" applyFill="1" applyBorder="1" applyAlignment="1" applyProtection="1">
      <alignment horizontal="center" vertical="center"/>
    </xf>
    <xf numFmtId="1" fontId="1" fillId="19" borderId="3" xfId="0" applyNumberFormat="1" applyFont="1" applyFill="1" applyBorder="1" applyAlignment="1" applyProtection="1">
      <alignment horizontal="center" vertical="center"/>
    </xf>
    <xf numFmtId="0" fontId="12" fillId="0" borderId="0" xfId="0" applyFont="1" applyFill="1" applyBorder="1" applyAlignment="1" applyProtection="1">
      <alignment horizontal="center" vertical="center"/>
    </xf>
    <xf numFmtId="0" fontId="10" fillId="14" borderId="51" xfId="0" applyFont="1" applyFill="1" applyBorder="1" applyAlignment="1" applyProtection="1">
      <alignment horizontal="center" vertical="center"/>
    </xf>
    <xf numFmtId="1" fontId="1" fillId="0" borderId="0" xfId="0" applyNumberFormat="1" applyFont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" fontId="19" fillId="0" borderId="3" xfId="0" applyNumberFormat="1" applyFont="1" applyFill="1" applyBorder="1" applyAlignment="1" applyProtection="1">
      <alignment horizontal="center" vertical="center"/>
    </xf>
    <xf numFmtId="0" fontId="6" fillId="0" borderId="74" xfId="0" applyFont="1" applyFill="1" applyBorder="1" applyAlignment="1" applyProtection="1">
      <protection locked="0"/>
    </xf>
    <xf numFmtId="3" fontId="5" fillId="0" borderId="50" xfId="0" applyNumberFormat="1" applyFont="1" applyBorder="1" applyAlignment="1">
      <alignment horizontal="center"/>
    </xf>
    <xf numFmtId="44" fontId="8" fillId="0" borderId="77" xfId="1" applyFont="1" applyFill="1" applyBorder="1" applyAlignment="1">
      <alignment horizontal="left"/>
    </xf>
    <xf numFmtId="0" fontId="13" fillId="0" borderId="77" xfId="0" applyFont="1" applyFill="1" applyBorder="1" applyAlignment="1">
      <alignment horizontal="center" vertical="center"/>
    </xf>
    <xf numFmtId="167" fontId="8" fillId="0" borderId="0" xfId="0" applyNumberFormat="1" applyFont="1" applyAlignment="1">
      <alignment horizontal="right"/>
    </xf>
    <xf numFmtId="0" fontId="6" fillId="0" borderId="82" xfId="0" applyFont="1" applyFill="1" applyBorder="1" applyProtection="1">
      <protection locked="0"/>
    </xf>
    <xf numFmtId="4" fontId="12" fillId="0" borderId="83" xfId="3" applyNumberFormat="1" applyFont="1" applyFill="1" applyBorder="1" applyAlignment="1" applyProtection="1">
      <alignment vertical="center"/>
    </xf>
    <xf numFmtId="4" fontId="1" fillId="0" borderId="68" xfId="1" applyNumberFormat="1" applyFont="1" applyFill="1" applyBorder="1" applyAlignment="1" applyProtection="1">
      <alignment vertical="center"/>
    </xf>
    <xf numFmtId="4" fontId="12" fillId="0" borderId="60" xfId="3" applyNumberFormat="1" applyFont="1" applyFill="1" applyBorder="1" applyAlignment="1" applyProtection="1">
      <alignment vertical="center"/>
    </xf>
    <xf numFmtId="4" fontId="1" fillId="0" borderId="60" xfId="1" applyNumberFormat="1" applyFont="1" applyFill="1" applyBorder="1" applyAlignment="1" applyProtection="1">
      <alignment vertical="center"/>
    </xf>
    <xf numFmtId="0" fontId="12" fillId="0" borderId="60" xfId="0" applyFont="1" applyFill="1" applyBorder="1" applyAlignment="1" applyProtection="1">
      <alignment horizontal="left" vertical="center"/>
    </xf>
    <xf numFmtId="4" fontId="1" fillId="0" borderId="0" xfId="1" applyNumberFormat="1" applyFont="1" applyFill="1" applyBorder="1" applyAlignment="1" applyProtection="1">
      <alignment vertical="center"/>
    </xf>
    <xf numFmtId="4" fontId="5" fillId="0" borderId="73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76" xfId="0" applyFont="1" applyFill="1" applyBorder="1" applyProtection="1">
      <protection locked="0"/>
    </xf>
    <xf numFmtId="0" fontId="20" fillId="0" borderId="76" xfId="0" applyFont="1" applyFill="1" applyBorder="1"/>
    <xf numFmtId="3" fontId="5" fillId="0" borderId="0" xfId="0" applyNumberFormat="1" applyFont="1" applyBorder="1" applyAlignment="1">
      <alignment horizontal="center"/>
    </xf>
    <xf numFmtId="0" fontId="5" fillId="0" borderId="73" xfId="0" applyFont="1" applyFill="1" applyBorder="1" applyAlignment="1">
      <alignment horizontal="center" vertical="center"/>
    </xf>
    <xf numFmtId="4" fontId="15" fillId="0" borderId="2" xfId="1" applyNumberFormat="1" applyFont="1" applyFill="1" applyBorder="1" applyAlignment="1" applyProtection="1">
      <alignment vertical="center"/>
    </xf>
    <xf numFmtId="4" fontId="15" fillId="17" borderId="2" xfId="1" applyNumberFormat="1" applyFont="1" applyFill="1" applyBorder="1" applyAlignment="1" applyProtection="1">
      <alignment vertical="center"/>
    </xf>
    <xf numFmtId="0" fontId="5" fillId="0" borderId="0" xfId="0" applyFont="1" applyAlignment="1">
      <alignment horizontal="center"/>
    </xf>
    <xf numFmtId="167" fontId="12" fillId="0" borderId="0" xfId="3" applyNumberFormat="1" applyFont="1" applyFill="1" applyBorder="1" applyAlignment="1" applyProtection="1">
      <alignment vertical="center"/>
    </xf>
    <xf numFmtId="0" fontId="6" fillId="17" borderId="78" xfId="0" applyFont="1" applyFill="1" applyBorder="1" applyAlignment="1" applyProtection="1">
      <alignment horizontal="left"/>
      <protection locked="0"/>
    </xf>
    <xf numFmtId="0" fontId="5" fillId="17" borderId="73" xfId="0" applyFont="1" applyFill="1" applyBorder="1" applyAlignment="1">
      <alignment horizontal="center"/>
    </xf>
    <xf numFmtId="0" fontId="6" fillId="17" borderId="74" xfId="0" applyFont="1" applyFill="1" applyBorder="1" applyProtection="1">
      <protection locked="0"/>
    </xf>
    <xf numFmtId="0" fontId="5" fillId="17" borderId="50" xfId="0" applyFont="1" applyFill="1" applyBorder="1" applyAlignment="1">
      <alignment horizontal="center"/>
    </xf>
    <xf numFmtId="44" fontId="8" fillId="0" borderId="50" xfId="1" applyFont="1" applyFill="1" applyBorder="1" applyAlignment="1">
      <alignment horizontal="center"/>
    </xf>
    <xf numFmtId="0" fontId="5" fillId="0" borderId="75" xfId="0" applyFont="1" applyFill="1" applyBorder="1" applyAlignment="1">
      <alignment horizontal="left"/>
    </xf>
    <xf numFmtId="0" fontId="13" fillId="0" borderId="55" xfId="0" applyFont="1" applyFill="1" applyBorder="1" applyAlignment="1" applyProtection="1">
      <alignment horizontal="center" vertical="center"/>
      <protection locked="0"/>
    </xf>
    <xf numFmtId="0" fontId="13" fillId="0" borderId="56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/>
    </xf>
    <xf numFmtId="167" fontId="5" fillId="0" borderId="0" xfId="0" applyNumberFormat="1" applyFont="1" applyAlignment="1">
      <alignment horizontal="right"/>
    </xf>
    <xf numFmtId="167" fontId="8" fillId="0" borderId="0" xfId="0" applyNumberFormat="1" applyFont="1" applyBorder="1" applyAlignment="1">
      <alignment horizontal="right"/>
    </xf>
    <xf numFmtId="167" fontId="8" fillId="0" borderId="0" xfId="0" applyNumberFormat="1" applyFont="1" applyAlignment="1">
      <alignment horizontal="center"/>
    </xf>
    <xf numFmtId="167" fontId="5" fillId="0" borderId="0" xfId="0" applyNumberFormat="1" applyFont="1"/>
    <xf numFmtId="1" fontId="12" fillId="17" borderId="3" xfId="0" applyNumberFormat="1" applyFont="1" applyFill="1" applyBorder="1" applyAlignment="1" applyProtection="1">
      <alignment horizontal="center" vertical="center"/>
    </xf>
    <xf numFmtId="1" fontId="1" fillId="17" borderId="3" xfId="0" applyNumberFormat="1" applyFont="1" applyFill="1" applyBorder="1" applyAlignment="1" applyProtection="1">
      <alignment horizontal="center" vertical="center"/>
    </xf>
    <xf numFmtId="1" fontId="12" fillId="17" borderId="66" xfId="0" applyNumberFormat="1" applyFont="1" applyFill="1" applyBorder="1" applyAlignment="1" applyProtection="1">
      <alignment horizontal="center" vertical="center"/>
    </xf>
    <xf numFmtId="4" fontId="15" fillId="17" borderId="72" xfId="1" applyNumberFormat="1" applyFont="1" applyFill="1" applyBorder="1" applyAlignment="1" applyProtection="1">
      <alignment vertical="center"/>
    </xf>
    <xf numFmtId="1" fontId="12" fillId="17" borderId="6" xfId="0" applyNumberFormat="1" applyFont="1" applyFill="1" applyBorder="1" applyAlignment="1" applyProtection="1">
      <alignment horizontal="center" vertical="center"/>
    </xf>
    <xf numFmtId="3" fontId="1" fillId="17" borderId="3" xfId="0" applyNumberFormat="1" applyFont="1" applyFill="1" applyBorder="1" applyAlignment="1">
      <alignment horizontal="center" vertical="center"/>
    </xf>
  </cellXfs>
  <cellStyles count="4">
    <cellStyle name="Moeda" xfId="1" builtinId="4"/>
    <cellStyle name="Normal" xfId="0" builtinId="0"/>
    <cellStyle name="Porcentagem" xfId="2" builtinId="5"/>
    <cellStyle name="Separador de milhares" xfId="3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lha%20Frete%20MATRIZ%20Mar&#231;o%2020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"/>
      <sheetName val="Março2012"/>
      <sheetName val="Outros"/>
      <sheetName val="Nextel"/>
      <sheetName val="Comb"/>
      <sheetName val="lançar valores"/>
      <sheetName val="Plan2"/>
      <sheetName val="Plan1"/>
      <sheetName val="Transf 2º Quinz de Fevereiro-12"/>
      <sheetName val="Transf 1º Quinz de Março-12"/>
      <sheetName val="Tabela de IRRF"/>
      <sheetName val="Plan3"/>
      <sheetName val="Plan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2">
          <cell r="A12" t="str">
            <v>ADEILDO FRANCISCO SILVA DUARTE</v>
          </cell>
          <cell r="B12" t="str">
            <v>ADEILDO FRANCISCO SILVA DUARTE</v>
          </cell>
          <cell r="C12" t="str">
            <v/>
          </cell>
        </row>
        <row r="13">
          <cell r="A13" t="str">
            <v>ADELINO DE OLIVEIRA AMARAL</v>
          </cell>
          <cell r="B13" t="str">
            <v>ADELINO DE OLIVEIRA AMARAL</v>
          </cell>
          <cell r="C13" t="str">
            <v>10404573980</v>
          </cell>
        </row>
        <row r="14">
          <cell r="A14" t="str">
            <v>ADEMAR DOS SANTOS SILVA</v>
          </cell>
          <cell r="B14" t="str">
            <v>ADEMAR DOS SANTOS SILVA</v>
          </cell>
          <cell r="C14" t="str">
            <v>10855804154</v>
          </cell>
        </row>
        <row r="15">
          <cell r="A15" t="str">
            <v>ADEMIR APARECIDO FERMIANO</v>
          </cell>
          <cell r="B15" t="str">
            <v>ADEMIR APARECIDO FERMINIANO</v>
          </cell>
          <cell r="C15" t="str">
            <v>12240650836</v>
          </cell>
        </row>
        <row r="16">
          <cell r="A16" t="str">
            <v>ADEMIR DOS SANTOS</v>
          </cell>
          <cell r="B16" t="str">
            <v>ADEMIR DOS SANTOS</v>
          </cell>
          <cell r="C16" t="str">
            <v/>
          </cell>
        </row>
        <row r="17">
          <cell r="A17" t="str">
            <v>ADENIZIO DA SILVA MIRANDA</v>
          </cell>
          <cell r="B17" t="str">
            <v>ADENIZIO DA SILVA MIRANDA</v>
          </cell>
          <cell r="C17" t="str">
            <v>13581991933</v>
          </cell>
        </row>
        <row r="18">
          <cell r="A18" t="str">
            <v>ADILSON MOREIRA</v>
          </cell>
          <cell r="B18" t="str">
            <v>ADILSON MOREIRA</v>
          </cell>
          <cell r="C18" t="str">
            <v/>
          </cell>
        </row>
        <row r="19">
          <cell r="A19" t="str">
            <v>ADILSON RIBEIRO GUIMARÃES</v>
          </cell>
          <cell r="B19" t="str">
            <v>ADILSON RIBEIRO GUIMARÃES</v>
          </cell>
          <cell r="C19" t="str">
            <v/>
          </cell>
        </row>
        <row r="20">
          <cell r="A20" t="str">
            <v>ADILSON ROBERTO PERIN</v>
          </cell>
          <cell r="B20" t="str">
            <v>ADILSON ROBERTO PERIN</v>
          </cell>
          <cell r="C20" t="str">
            <v>1028668260201</v>
          </cell>
        </row>
        <row r="21">
          <cell r="A21" t="str">
            <v>ADOLFO MAFRA DO SANTOS</v>
          </cell>
          <cell r="B21" t="str">
            <v>ADOLFO MAFRA DO SANTOS Q</v>
          </cell>
          <cell r="C21" t="str">
            <v>13513089855</v>
          </cell>
        </row>
        <row r="22">
          <cell r="A22" t="str">
            <v>ADOLFO OSVALDO KLINKE</v>
          </cell>
          <cell r="B22" t="str">
            <v>ADOLFO OSVALDO KLINKE</v>
          </cell>
          <cell r="C22" t="str">
            <v/>
          </cell>
        </row>
        <row r="23">
          <cell r="A23" t="str">
            <v>ADOLPHO TAKASHI UTINO</v>
          </cell>
          <cell r="B23" t="str">
            <v>ADOLPHO TAKASHI UTINO</v>
          </cell>
          <cell r="C23" t="str">
            <v/>
          </cell>
        </row>
        <row r="24">
          <cell r="A24" t="str">
            <v>ADRIANO DE LIMA MACENA</v>
          </cell>
          <cell r="B24" t="str">
            <v>VALDEMIR DE BARROS FRANCISCO</v>
          </cell>
          <cell r="C24" t="str">
            <v/>
          </cell>
        </row>
        <row r="25">
          <cell r="A25" t="str">
            <v>ADRIANO JOSE DOS SANTOS</v>
          </cell>
          <cell r="B25" t="str">
            <v>ADRIANO JOSE DOS SANTOS</v>
          </cell>
          <cell r="C25" t="str">
            <v>12003408284</v>
          </cell>
        </row>
        <row r="26">
          <cell r="A26" t="str">
            <v>ADRIANO PEREIRA DOS SANTOS</v>
          </cell>
          <cell r="B26" t="str">
            <v>ADRIANO PAREIRA DOS SANTOS</v>
          </cell>
          <cell r="C26" t="str">
            <v>13139246896</v>
          </cell>
        </row>
        <row r="27">
          <cell r="A27" t="str">
            <v>ADRIANO PEREIRA MOURATO DE CARVALHO</v>
          </cell>
          <cell r="B27" t="str">
            <v>SERGIO DE LIMA MENDES</v>
          </cell>
          <cell r="C27" t="str">
            <v>12515825895</v>
          </cell>
        </row>
        <row r="28">
          <cell r="A28" t="str">
            <v>ADRIANO ZAMBÃO BOTTON</v>
          </cell>
          <cell r="B28" t="str">
            <v>ALEXANDRE ZAMBAO BOTTON</v>
          </cell>
          <cell r="C28" t="str">
            <v/>
          </cell>
        </row>
        <row r="29">
          <cell r="A29" t="str">
            <v>AGNALDO AUGUSTO</v>
          </cell>
          <cell r="B29" t="str">
            <v>MARCO ANTONIO PIRE DE ANDRADE</v>
          </cell>
          <cell r="C29" t="str">
            <v/>
          </cell>
        </row>
        <row r="30">
          <cell r="A30" t="str">
            <v>AGNALDO BORSARI</v>
          </cell>
          <cell r="B30" t="str">
            <v>AGNALDO BORSARI</v>
          </cell>
          <cell r="C30" t="str">
            <v/>
          </cell>
        </row>
        <row r="31">
          <cell r="A31" t="str">
            <v>AGNALDO LEITÃO</v>
          </cell>
          <cell r="B31" t="str">
            <v>GERALDO ALVES LEITAO FILHO</v>
          </cell>
          <cell r="C31" t="str">
            <v/>
          </cell>
        </row>
        <row r="32">
          <cell r="A32" t="str">
            <v>AGOSTINHO DE JESUS FERREIRA</v>
          </cell>
          <cell r="B32" t="str">
            <v>AGOSTINHO DE JESUS FERREIRA</v>
          </cell>
          <cell r="C32" t="str">
            <v>12142226460</v>
          </cell>
        </row>
        <row r="33">
          <cell r="A33" t="str">
            <v>AGOSTINHO JACINTO ESCALEIRA</v>
          </cell>
          <cell r="B33" t="str">
            <v>AGOSTINHO JACINTO ESCALEIRA</v>
          </cell>
          <cell r="C33" t="str">
            <v/>
          </cell>
        </row>
        <row r="34">
          <cell r="A34" t="str">
            <v>AGUINALDO CESAR TALLI</v>
          </cell>
          <cell r="B34" t="str">
            <v>AGUINALDO CESAR TALLI</v>
          </cell>
          <cell r="C34" t="str">
            <v>10694012197</v>
          </cell>
        </row>
        <row r="35">
          <cell r="A35" t="str">
            <v>AILTON PUTINI CARVALHO</v>
          </cell>
          <cell r="B35" t="str">
            <v>AILTON PUTINI CARVALHO</v>
          </cell>
          <cell r="C35" t="str">
            <v/>
          </cell>
        </row>
        <row r="36">
          <cell r="A36" t="str">
            <v>AILTON TORRES</v>
          </cell>
          <cell r="B36" t="str">
            <v>AILTON TORRES</v>
          </cell>
          <cell r="C36" t="str">
            <v>1248743830-2</v>
          </cell>
        </row>
        <row r="37">
          <cell r="A37" t="str">
            <v>ALAM CAZARINI CARDOSO</v>
          </cell>
          <cell r="B37" t="str">
            <v>ALAM CAZARINI CARDOSO</v>
          </cell>
          <cell r="C37" t="str">
            <v>12454851298</v>
          </cell>
        </row>
        <row r="38">
          <cell r="A38" t="str">
            <v>ALBERTO BATISTA DA SILVA</v>
          </cell>
          <cell r="B38" t="str">
            <v>ALBERTO BATISTA DA SILVA</v>
          </cell>
          <cell r="C38" t="str">
            <v/>
          </cell>
        </row>
        <row r="39">
          <cell r="A39" t="str">
            <v>ALBERTO LEITE MACHADO</v>
          </cell>
          <cell r="B39" t="str">
            <v>ALBERTO LEITE MACHADO</v>
          </cell>
          <cell r="C39" t="str">
            <v/>
          </cell>
        </row>
        <row r="40">
          <cell r="A40" t="str">
            <v>ALCIR ALVES DA SILVA</v>
          </cell>
          <cell r="B40" t="str">
            <v>Alcir Alves da Silva</v>
          </cell>
          <cell r="C40" t="str">
            <v/>
          </cell>
        </row>
        <row r="41">
          <cell r="A41" t="str">
            <v>ALESSANDRO ALLAN RIGON</v>
          </cell>
          <cell r="B41" t="str">
            <v>ANTONIO BENEDITO RIGON</v>
          </cell>
          <cell r="C41" t="str">
            <v>10027610826</v>
          </cell>
        </row>
        <row r="42">
          <cell r="A42" t="str">
            <v>ALESSANDRO AUGUSTO DA SILVA</v>
          </cell>
          <cell r="B42" t="str">
            <v>ALESSANDRO AUGUSTO DA SILVA</v>
          </cell>
          <cell r="C42" t="str">
            <v>12396749228</v>
          </cell>
        </row>
        <row r="43">
          <cell r="A43" t="str">
            <v>ALESSANDRO PEREIRA MARTINS</v>
          </cell>
          <cell r="B43" t="str">
            <v>ALESSANDRO PEREIRA MARTINS</v>
          </cell>
          <cell r="C43" t="str">
            <v/>
          </cell>
        </row>
        <row r="44">
          <cell r="A44" t="str">
            <v>ALESSANDRO SANTOS DA SILVA</v>
          </cell>
          <cell r="B44" t="str">
            <v>CARLOS ANTONIO AMORIM</v>
          </cell>
          <cell r="C44" t="str">
            <v/>
          </cell>
        </row>
        <row r="45">
          <cell r="A45" t="str">
            <v>ALESSON VASILIAUSKAS</v>
          </cell>
          <cell r="B45" t="str">
            <v>ALESSON VASILIAUSKAS</v>
          </cell>
          <cell r="C45" t="str">
            <v>12737143774</v>
          </cell>
        </row>
        <row r="46">
          <cell r="A46" t="str">
            <v>ALEX BOMFIM</v>
          </cell>
          <cell r="B46" t="str">
            <v>ALEX BOMFIM</v>
          </cell>
          <cell r="C46" t="str">
            <v>126.696.358-91</v>
          </cell>
        </row>
        <row r="47">
          <cell r="A47" t="str">
            <v>ALEX SANDRO BARBOSA ALVES</v>
          </cell>
          <cell r="B47" t="str">
            <v>ALEX SANDRO BARBOSA ALVES</v>
          </cell>
          <cell r="C47" t="str">
            <v>12707547893</v>
          </cell>
        </row>
        <row r="48">
          <cell r="A48" t="str">
            <v>ALEXANDRE BARBOSA</v>
          </cell>
          <cell r="B48" t="str">
            <v>ALEXANDRE BARBOSA</v>
          </cell>
          <cell r="C48" t="str">
            <v/>
          </cell>
        </row>
        <row r="49">
          <cell r="A49" t="str">
            <v>ALEXANDRE DOS SANTOS PEREIRA</v>
          </cell>
          <cell r="B49" t="str">
            <v>ALEXANDRE DOS SANTOS PEREIRA</v>
          </cell>
          <cell r="C49" t="str">
            <v/>
          </cell>
        </row>
        <row r="50">
          <cell r="A50" t="str">
            <v>ALEXANDRE GONÇALES SILVA</v>
          </cell>
          <cell r="B50" t="str">
            <v>ALEXANDRE GONÇALES SILVA</v>
          </cell>
          <cell r="C50" t="str">
            <v/>
          </cell>
        </row>
        <row r="51">
          <cell r="A51" t="str">
            <v>ALEXANDRE RAMOS</v>
          </cell>
          <cell r="B51" t="str">
            <v>ALEXANDRE RAMOS</v>
          </cell>
          <cell r="C51" t="str">
            <v>125.83175.89.2</v>
          </cell>
        </row>
        <row r="52">
          <cell r="A52" t="str">
            <v>ALEXANDRE RIBEIRO</v>
          </cell>
          <cell r="B52" t="str">
            <v>ALEXANDRE RIBEIRO</v>
          </cell>
          <cell r="C52" t="str">
            <v/>
          </cell>
        </row>
        <row r="53">
          <cell r="A53" t="str">
            <v>ALEXANDRE SANTOS DA POCA</v>
          </cell>
          <cell r="B53" t="str">
            <v>ALEXANDRE SANTOS DA POCA</v>
          </cell>
          <cell r="C53" t="str">
            <v>10899524661</v>
          </cell>
        </row>
        <row r="54">
          <cell r="A54" t="str">
            <v>ALEXSANDRO ALVES DOS SANTOS</v>
          </cell>
          <cell r="B54" t="str">
            <v>MANUEL REIS DE SOUZA</v>
          </cell>
          <cell r="C54" t="str">
            <v/>
          </cell>
        </row>
        <row r="55">
          <cell r="A55" t="str">
            <v>ALTAIR SILVA GRAVEL</v>
          </cell>
          <cell r="B55" t="str">
            <v>ALTAIR SILVA GRAVEL</v>
          </cell>
          <cell r="C55" t="str">
            <v>12509914083</v>
          </cell>
        </row>
        <row r="56">
          <cell r="A56" t="str">
            <v>ALTEMAR CAVALCANTE DE ALBUQUERQUE</v>
          </cell>
          <cell r="B56" t="str">
            <v>ALTEMAR CALVACANTE DE ALBUQUERQUE</v>
          </cell>
          <cell r="C56" t="str">
            <v>1086444221902</v>
          </cell>
        </row>
        <row r="57">
          <cell r="A57" t="str">
            <v>ALVARO IURI SIMIONI</v>
          </cell>
          <cell r="B57" t="str">
            <v>LUIZ PAULO DA SILVA</v>
          </cell>
          <cell r="C57" t="str">
            <v/>
          </cell>
        </row>
        <row r="58">
          <cell r="A58" t="str">
            <v>ALVARO VIEIRA FARTO</v>
          </cell>
          <cell r="B58" t="str">
            <v>ALVARO VIEIRA FARTO</v>
          </cell>
          <cell r="C58" t="str">
            <v/>
          </cell>
        </row>
        <row r="59">
          <cell r="A59" t="str">
            <v>ALEXANDRE CARLOS GALLO</v>
          </cell>
          <cell r="B59" t="str">
            <v>ALEXANDRE CARLOS GALLO</v>
          </cell>
          <cell r="C59" t="str">
            <v>1219100019-5</v>
          </cell>
        </row>
        <row r="60">
          <cell r="A60" t="str">
            <v>AMARILDO DE BARROS REIS</v>
          </cell>
          <cell r="B60" t="str">
            <v>AMARILDO DE BARROS REIS</v>
          </cell>
          <cell r="C60" t="str">
            <v>12540077899</v>
          </cell>
        </row>
        <row r="61">
          <cell r="A61" t="str">
            <v>AMARO GOMES DO NASCIMENTO</v>
          </cell>
          <cell r="B61" t="str">
            <v>Amaro Gomes do Nascimento</v>
          </cell>
          <cell r="C61" t="str">
            <v/>
          </cell>
        </row>
        <row r="62">
          <cell r="A62" t="str">
            <v>AMAURI DO NASCIMENTO</v>
          </cell>
          <cell r="B62" t="str">
            <v>AMAURI DO NASCIMENTO</v>
          </cell>
          <cell r="C62" t="str">
            <v/>
          </cell>
        </row>
        <row r="63">
          <cell r="A63" t="str">
            <v>ANA MARIA SANTOS</v>
          </cell>
          <cell r="B63" t="str">
            <v>CLAUDIO BARROS DE LIRA</v>
          </cell>
          <cell r="C63" t="str">
            <v>11387922496</v>
          </cell>
        </row>
        <row r="64">
          <cell r="A64" t="str">
            <v>ANA PAULA DE MELO</v>
          </cell>
          <cell r="B64" t="str">
            <v>ANDERSON JOSÉ DE MELO</v>
          </cell>
          <cell r="C64" t="str">
            <v/>
          </cell>
        </row>
        <row r="65">
          <cell r="A65" t="str">
            <v>ANDERSON CARLOS FERNANDES</v>
          </cell>
          <cell r="B65" t="str">
            <v>FABIO JESUS COELHO</v>
          </cell>
          <cell r="C65" t="str">
            <v>12450986652</v>
          </cell>
        </row>
        <row r="66">
          <cell r="A66" t="str">
            <v>ANDERSON CONCONI</v>
          </cell>
          <cell r="B66" t="str">
            <v>ANDERSON CONCONI</v>
          </cell>
          <cell r="C66" t="str">
            <v>126.86710.77-4</v>
          </cell>
        </row>
        <row r="67">
          <cell r="A67" t="str">
            <v>ANDERSON RODRIGUES DE SOUZA</v>
          </cell>
          <cell r="B67" t="str">
            <v>ANDERSON RODRIGUES DE SOUZA</v>
          </cell>
          <cell r="C67" t="str">
            <v>13092680935</v>
          </cell>
        </row>
        <row r="68">
          <cell r="A68" t="str">
            <v>ANDERSON SILVA DE SOUZA</v>
          </cell>
          <cell r="B68" t="str">
            <v>ANDERSON SILVA DE SOUZA</v>
          </cell>
          <cell r="C68" t="str">
            <v/>
          </cell>
        </row>
        <row r="69">
          <cell r="A69" t="str">
            <v>ANDRE DE SOUZA GONÇALVES</v>
          </cell>
          <cell r="B69" t="str">
            <v>ANDRE DE SOUZA GONÇALVES</v>
          </cell>
          <cell r="C69" t="str">
            <v>12497540952</v>
          </cell>
        </row>
        <row r="70">
          <cell r="A70" t="str">
            <v>ANDRE MIGUEL DA SILVA</v>
          </cell>
          <cell r="B70" t="str">
            <v>ANDRE MIGUEL DA SILVA</v>
          </cell>
          <cell r="C70" t="str">
            <v/>
          </cell>
        </row>
        <row r="71">
          <cell r="A71" t="str">
            <v>ANDRE NASCIMENTO DA SILVA</v>
          </cell>
          <cell r="B71" t="str">
            <v>ANDRE NASCIMENTO DA SILVA</v>
          </cell>
          <cell r="C71" t="str">
            <v/>
          </cell>
        </row>
        <row r="72">
          <cell r="A72" t="str">
            <v>ANDRE RICARDO DA SILVA</v>
          </cell>
          <cell r="B72" t="str">
            <v>ANDRE RICARDO DA SILVA</v>
          </cell>
          <cell r="C72" t="str">
            <v>12621242121</v>
          </cell>
        </row>
        <row r="73">
          <cell r="A73" t="str">
            <v>ANDREIA DE SOUZA BARROS</v>
          </cell>
          <cell r="B73" t="str">
            <v>KLEBER PEREIRA DE OLIVEIRA</v>
          </cell>
          <cell r="C73" t="str">
            <v>12888423776</v>
          </cell>
        </row>
        <row r="74">
          <cell r="A74" t="str">
            <v>ANDRISON GOMES DE MENDONÇA</v>
          </cell>
          <cell r="B74" t="str">
            <v>ANDRISON GOMES DE MENDONÇA</v>
          </cell>
          <cell r="C74" t="str">
            <v/>
          </cell>
        </row>
        <row r="75">
          <cell r="A75" t="str">
            <v>ANGELA MARIA S OLIVEIRA</v>
          </cell>
          <cell r="B75" t="str">
            <v>CLOVIS GRACIANO</v>
          </cell>
          <cell r="C75" t="str">
            <v>10769032106</v>
          </cell>
        </row>
        <row r="76">
          <cell r="A76" t="str">
            <v>ANGELITA FERNANDES VIDAL</v>
          </cell>
          <cell r="B76" t="str">
            <v>CARLOS EDUARDO DA SILVA TAVARES</v>
          </cell>
          <cell r="C76" t="str">
            <v/>
          </cell>
        </row>
        <row r="77">
          <cell r="A77" t="str">
            <v>ANILTON BARBOSA LIMA</v>
          </cell>
          <cell r="B77" t="str">
            <v>ANILTON BARBOSA LIMA</v>
          </cell>
          <cell r="C77" t="str">
            <v>1212947527401</v>
          </cell>
        </row>
        <row r="78">
          <cell r="A78" t="str">
            <v>ANTONIO ANTERO ROCHA</v>
          </cell>
          <cell r="B78" t="str">
            <v>ANTONIO ANTERO ROCHA</v>
          </cell>
          <cell r="C78" t="str">
            <v>16863947561</v>
          </cell>
        </row>
        <row r="79">
          <cell r="A79" t="str">
            <v>ANTONIO BARROS DE OLIVEIRA</v>
          </cell>
          <cell r="B79" t="str">
            <v>ANTONIO BARROS DE OLIVEIRA</v>
          </cell>
          <cell r="C79" t="str">
            <v>10551847678</v>
          </cell>
        </row>
        <row r="80">
          <cell r="A80" t="str">
            <v>ANTONIO BELO FILHO</v>
          </cell>
          <cell r="B80" t="str">
            <v>ANTONIO BELO FILHO</v>
          </cell>
          <cell r="C80" t="str">
            <v>Aposentado</v>
          </cell>
        </row>
        <row r="81">
          <cell r="A81" t="str">
            <v>ANTONIO CARLOS CIQUEIRA DOS SANTOS</v>
          </cell>
          <cell r="B81" t="str">
            <v>ANTONIO CARLOS CIQUEIRA DOS SANTOS</v>
          </cell>
          <cell r="C81" t="str">
            <v>10800734138</v>
          </cell>
        </row>
        <row r="82">
          <cell r="A82" t="str">
            <v>ANTONIO CARLOS MAGALHAES</v>
          </cell>
          <cell r="B82" t="str">
            <v>ANTONIO CARLOS MAGALHAES</v>
          </cell>
          <cell r="C82" t="str">
            <v>106945158</v>
          </cell>
        </row>
        <row r="83">
          <cell r="A83" t="str">
            <v>ANTONIO CARLOS MUNIZ BUENO</v>
          </cell>
          <cell r="B83" t="str">
            <v>ANTONIO CARLOS MUNIZ BUENO</v>
          </cell>
          <cell r="C83" t="str">
            <v>12252266254</v>
          </cell>
        </row>
        <row r="84">
          <cell r="A84" t="str">
            <v>ANTONIO CASTILHO DA SILVA FRAGA</v>
          </cell>
          <cell r="B84" t="str">
            <v>ANTONIO CASTILHO DA SILVA FRAGA</v>
          </cell>
          <cell r="C84" t="str">
            <v>10770014744</v>
          </cell>
        </row>
        <row r="85">
          <cell r="A85" t="str">
            <v>ANTONIO CEDECY DA SILVA</v>
          </cell>
          <cell r="B85" t="str">
            <v>ANTONIO CEDECY DA SILVA</v>
          </cell>
          <cell r="C85" t="str">
            <v>12289495540</v>
          </cell>
        </row>
        <row r="86">
          <cell r="A86" t="str">
            <v>ANTONIO DA PAZ SABINO</v>
          </cell>
          <cell r="B86" t="str">
            <v>ANTONIO SA PAZ SABINO</v>
          </cell>
          <cell r="C86" t="str">
            <v/>
          </cell>
        </row>
        <row r="87">
          <cell r="A87" t="str">
            <v>ANTONIO DOMINGOS DA SILVA</v>
          </cell>
          <cell r="B87" t="str">
            <v>ANTONIO DOMINGOS DA SILVA</v>
          </cell>
          <cell r="C87" t="str">
            <v/>
          </cell>
        </row>
        <row r="88">
          <cell r="A88" t="str">
            <v>ANTÔNIO DOS SANTOS REIS</v>
          </cell>
          <cell r="B88" t="str">
            <v>Antônio dos Santos Reis</v>
          </cell>
          <cell r="C88" t="str">
            <v>11.027.789.255</v>
          </cell>
        </row>
        <row r="89">
          <cell r="A89" t="str">
            <v>ANTONIO JERONIMO NETO</v>
          </cell>
          <cell r="B89" t="str">
            <v>EDNALDO ERNESTO DIAS</v>
          </cell>
          <cell r="C89" t="str">
            <v>10807029871</v>
          </cell>
        </row>
        <row r="90">
          <cell r="A90" t="str">
            <v>ANTONIO JOSÉ DA SILVA</v>
          </cell>
          <cell r="B90" t="str">
            <v>Antonio José da Silva</v>
          </cell>
          <cell r="C90" t="str">
            <v/>
          </cell>
        </row>
        <row r="91">
          <cell r="A91" t="str">
            <v>ANTONIO MARCOS DA SILVA</v>
          </cell>
          <cell r="B91" t="str">
            <v>ANTONIO MARCOS DA SILVA</v>
          </cell>
          <cell r="C91" t="str">
            <v>123456</v>
          </cell>
        </row>
        <row r="92">
          <cell r="A92" t="str">
            <v>ANTONIO NATALICIO DA CONCEIÇAO</v>
          </cell>
          <cell r="B92" t="str">
            <v>ANTONIO NATALICIO DA CONCEIÇAO</v>
          </cell>
          <cell r="C92" t="str">
            <v>10407202762</v>
          </cell>
        </row>
        <row r="93">
          <cell r="A93" t="str">
            <v>ANTONIO OLIMPIO DOS SANTOS</v>
          </cell>
          <cell r="B93" t="str">
            <v>ANTONIO OLIMPIO DOS SANTOS</v>
          </cell>
          <cell r="C93" t="str">
            <v>108711601</v>
          </cell>
        </row>
        <row r="94">
          <cell r="A94" t="str">
            <v>ANTONIO SANCHES HERRERA</v>
          </cell>
          <cell r="B94" t="str">
            <v>ANTONIO SANCHES HERRE</v>
          </cell>
          <cell r="C94" t="str">
            <v>10730474612</v>
          </cell>
        </row>
        <row r="95">
          <cell r="A95" t="str">
            <v>ANTONIO SEBASTIAO DE FALCHI</v>
          </cell>
          <cell r="B95" t="str">
            <v>ANTONIO SEBASTIAO DE FALCHI</v>
          </cell>
          <cell r="C95" t="str">
            <v/>
          </cell>
        </row>
        <row r="96">
          <cell r="A96" t="str">
            <v>APARECIDO BATISTA LEMES</v>
          </cell>
          <cell r="B96" t="str">
            <v>APARECIDO BATISTA LEMES</v>
          </cell>
          <cell r="C96" t="str">
            <v>12697794818</v>
          </cell>
        </row>
        <row r="97">
          <cell r="A97" t="str">
            <v>APARECIDO VITURINO DOS SANTOS</v>
          </cell>
          <cell r="B97" t="str">
            <v>APARECIDO VITURINO DOS SANTOS</v>
          </cell>
          <cell r="C97" t="str">
            <v>10854732168</v>
          </cell>
        </row>
        <row r="98">
          <cell r="A98" t="str">
            <v>AQUINO DE BRITO FILHO</v>
          </cell>
          <cell r="B98" t="str">
            <v>AQUINO MORAES DE BRITO FILHO</v>
          </cell>
          <cell r="C98" t="str">
            <v>12466047146</v>
          </cell>
        </row>
        <row r="99">
          <cell r="A99" t="str">
            <v>ARAMIS LEMOS DE SOUZA</v>
          </cell>
          <cell r="B99" t="str">
            <v>Aramis Lemos Souza</v>
          </cell>
          <cell r="C99" t="str">
            <v>12.105.362.852</v>
          </cell>
        </row>
        <row r="100">
          <cell r="A100" t="str">
            <v>ARIANO CORACIN LONGO</v>
          </cell>
          <cell r="B100" t="str">
            <v>ARIANO CORACIN LONGO</v>
          </cell>
          <cell r="C100" t="str">
            <v/>
          </cell>
        </row>
        <row r="101">
          <cell r="A101" t="str">
            <v>Arilza Rosemari de Souza</v>
          </cell>
          <cell r="B101" t="str">
            <v>Arilza Rosemari de Souza</v>
          </cell>
          <cell r="C101" t="str">
            <v>106.984.30376</v>
          </cell>
        </row>
        <row r="102">
          <cell r="A102" t="str">
            <v>ARILZO LUIZ DE CARVALHO</v>
          </cell>
          <cell r="B102" t="str">
            <v>ARILZO LUIZ DE CARVALHO</v>
          </cell>
          <cell r="C102" t="str">
            <v>000000000000000</v>
          </cell>
        </row>
        <row r="103">
          <cell r="A103" t="str">
            <v>ARISIDES DIAS GIRON</v>
          </cell>
          <cell r="B103" t="str">
            <v>ARISTIDES DIAS GIRON</v>
          </cell>
          <cell r="C103" t="str">
            <v>10293050861</v>
          </cell>
        </row>
        <row r="104">
          <cell r="A104" t="str">
            <v>ARLENE ALVES ROCHA</v>
          </cell>
          <cell r="B104" t="str">
            <v>PAULO NEI ROCHA</v>
          </cell>
          <cell r="C104" t="str">
            <v/>
          </cell>
        </row>
        <row r="105">
          <cell r="A105" t="str">
            <v>ARLINDO MATOS PEREIRA</v>
          </cell>
          <cell r="B105" t="str">
            <v>EDSON DA SILVA PEREIRA</v>
          </cell>
          <cell r="C105" t="str">
            <v>12501615621</v>
          </cell>
        </row>
        <row r="106">
          <cell r="A106" t="str">
            <v>ARMANDO ALGUSTO SILVANO</v>
          </cell>
          <cell r="B106" t="str">
            <v>ARMANDO AULGUSTO SILVANO</v>
          </cell>
          <cell r="C106" t="str">
            <v>carta frete</v>
          </cell>
        </row>
        <row r="107">
          <cell r="A107" t="str">
            <v>BALTAZAR LIMA MACENA</v>
          </cell>
          <cell r="B107" t="str">
            <v>BALTAZAR LIMA MACENA</v>
          </cell>
          <cell r="C107" t="str">
            <v/>
          </cell>
        </row>
        <row r="108">
          <cell r="A108" t="str">
            <v>BARTOLOMEU LIMA DUTRA</v>
          </cell>
          <cell r="B108" t="str">
            <v>ROGERIO DA SILVA</v>
          </cell>
          <cell r="C108" t="str">
            <v>1328288077301</v>
          </cell>
        </row>
        <row r="109">
          <cell r="A109" t="str">
            <v>BENEDITO DE OLIVEIRA MONTEIRO</v>
          </cell>
          <cell r="B109" t="str">
            <v>Benedito de Oliveira Monteiro</v>
          </cell>
          <cell r="C109" t="str">
            <v>11.157.745.495</v>
          </cell>
        </row>
        <row r="110">
          <cell r="A110" t="str">
            <v>BENEDITO RIBEIRO NEVES FILHO</v>
          </cell>
          <cell r="B110" t="str">
            <v>BENEDITO RIBEIRO NEVES FILHO</v>
          </cell>
          <cell r="C110" t="str">
            <v/>
          </cell>
        </row>
        <row r="111">
          <cell r="A111" t="str">
            <v>BENTO DE SOUZA ROSA</v>
          </cell>
          <cell r="B111" t="str">
            <v>BENTO DE SOUZA ROSA</v>
          </cell>
          <cell r="C111" t="str">
            <v>05373123820</v>
          </cell>
        </row>
        <row r="112">
          <cell r="A112" t="str">
            <v>BERNARDINO FERREIRA ALVES</v>
          </cell>
          <cell r="B112" t="str">
            <v>BERNARDINO FERREIRA ALVES</v>
          </cell>
          <cell r="C112" t="str">
            <v>10716904060</v>
          </cell>
        </row>
        <row r="113">
          <cell r="A113" t="str">
            <v>BRUNO ADILSON PASQUAL</v>
          </cell>
          <cell r="B113" t="str">
            <v>BRUNO ADILSON PASQUAL</v>
          </cell>
          <cell r="C113" t="str">
            <v>11140730481</v>
          </cell>
        </row>
        <row r="114">
          <cell r="A114" t="str">
            <v>BRUNO PEREIRA LIMA</v>
          </cell>
          <cell r="B114" t="str">
            <v>BRUNO PEREIRA LIMA</v>
          </cell>
          <cell r="C114" t="str">
            <v/>
          </cell>
        </row>
        <row r="115">
          <cell r="A115" t="str">
            <v>BRUNO PIMENTEL</v>
          </cell>
          <cell r="B115" t="str">
            <v>BRUNO PIMENTEL</v>
          </cell>
          <cell r="C115" t="str">
            <v>131.63077.89.6</v>
          </cell>
        </row>
        <row r="116">
          <cell r="A116" t="str">
            <v>CARLOS ALBERTO DA FONSECA AFONSO</v>
          </cell>
          <cell r="B116" t="str">
            <v>Carlos Alberto da Fonseca Afonso</v>
          </cell>
          <cell r="C116" t="str">
            <v>11.212.339.031</v>
          </cell>
        </row>
        <row r="117">
          <cell r="A117" t="str">
            <v>CARLOS ALBERTO FURTUNATO SILVA</v>
          </cell>
          <cell r="B117" t="str">
            <v>CARLOS ALBERTO FURTUNATO SILVA</v>
          </cell>
          <cell r="C117" t="str">
            <v>12390653393</v>
          </cell>
        </row>
        <row r="118">
          <cell r="A118" t="str">
            <v>CARLOS ALBERTO MORENO PAES</v>
          </cell>
          <cell r="B118" t="str">
            <v>CARLOS ALBERTO MORENO PAES</v>
          </cell>
          <cell r="C118" t="str">
            <v/>
          </cell>
        </row>
        <row r="119">
          <cell r="A119" t="str">
            <v>CARLOS ALBERTO PESSOA ARAUJO</v>
          </cell>
          <cell r="B119" t="str">
            <v>CARLOS ALBERTO PESSOA ARAUJO</v>
          </cell>
          <cell r="C119" t="str">
            <v>12125976414</v>
          </cell>
        </row>
        <row r="120">
          <cell r="A120" t="str">
            <v>CARLOS CEZARIO NUNES</v>
          </cell>
          <cell r="B120" t="str">
            <v>CARLOS CEZARIO NUMES</v>
          </cell>
          <cell r="C120" t="str">
            <v>10874710437</v>
          </cell>
        </row>
        <row r="121">
          <cell r="A121" t="str">
            <v>CARLOS DALBERTO CARDOSO</v>
          </cell>
          <cell r="B121" t="str">
            <v>CARLOS DALBERTO CARDOSA</v>
          </cell>
          <cell r="C121" t="str">
            <v>12285072203</v>
          </cell>
        </row>
        <row r="122">
          <cell r="A122" t="str">
            <v>CARLOS EDUARDO ARAUJO NOGUEIRA</v>
          </cell>
          <cell r="B122" t="str">
            <v>CARLOS EDUARDO ARAUJO NOGUEIR</v>
          </cell>
          <cell r="C122" t="str">
            <v>12498858026</v>
          </cell>
        </row>
        <row r="123">
          <cell r="A123" t="str">
            <v>CARLOS EDUARDO DA SILVA</v>
          </cell>
          <cell r="B123" t="str">
            <v>CARLOS EDUARDO DA SILVA</v>
          </cell>
          <cell r="C123" t="str">
            <v>1223180214901</v>
          </cell>
        </row>
        <row r="124">
          <cell r="A124" t="str">
            <v>CARLOS EDUARDO FELTRIN</v>
          </cell>
          <cell r="B124" t="str">
            <v>CARLOS EDUARDO FELTRIN</v>
          </cell>
          <cell r="C124" t="str">
            <v>20030250077</v>
          </cell>
        </row>
        <row r="125">
          <cell r="A125" t="str">
            <v>CARLOS FRANCISCO BERTOLA DO CARMO</v>
          </cell>
          <cell r="B125" t="str">
            <v>CARLOS FRANCISCO BERTOLA DO CARMO</v>
          </cell>
          <cell r="C125" t="str">
            <v>10894471896</v>
          </cell>
        </row>
        <row r="126">
          <cell r="A126" t="str">
            <v>CARLOS MOURA ANDRADE</v>
          </cell>
          <cell r="B126" t="str">
            <v>CARLOS MOURA ANDRADE</v>
          </cell>
          <cell r="C126" t="str">
            <v>12289435580</v>
          </cell>
        </row>
        <row r="127">
          <cell r="A127" t="str">
            <v>CARLOS ROBERTO CALIARI</v>
          </cell>
          <cell r="B127" t="str">
            <v>CARLOS ROBERTO CALIARI</v>
          </cell>
          <cell r="C127" t="str">
            <v>121546000184</v>
          </cell>
        </row>
        <row r="128">
          <cell r="A128" t="str">
            <v>CARLOS ROBERTO DABALLO</v>
          </cell>
          <cell r="B128" t="str">
            <v>CARLOS ROBERTO DABALLO</v>
          </cell>
          <cell r="C128" t="str">
            <v>0280212321</v>
          </cell>
        </row>
        <row r="129">
          <cell r="A129" t="str">
            <v>CARLOS ROBERTO DE CARVALHO</v>
          </cell>
          <cell r="B129" t="str">
            <v>CARLOS ROBERTO DE CARVALHO</v>
          </cell>
          <cell r="C129" t="str">
            <v>12129368680</v>
          </cell>
        </row>
        <row r="130">
          <cell r="A130" t="str">
            <v>Carlos Sergio Bertolosso</v>
          </cell>
          <cell r="B130" t="str">
            <v>Carlos Sergio Bortolosso</v>
          </cell>
          <cell r="C130" t="str">
            <v>12213733882</v>
          </cell>
        </row>
        <row r="131">
          <cell r="A131" t="str">
            <v>CELIO ROBERTO GONÇALVES PEREIRA</v>
          </cell>
          <cell r="B131" t="str">
            <v>CELIO ROBERTO GONÇALVES PEREIRA</v>
          </cell>
          <cell r="C131" t="str">
            <v>16311057875</v>
          </cell>
        </row>
        <row r="132">
          <cell r="A132" t="str">
            <v>CELSO DE BARROS SILVA</v>
          </cell>
          <cell r="B132" t="str">
            <v>Celso de Barros Silva</v>
          </cell>
          <cell r="C132" t="str">
            <v/>
          </cell>
        </row>
        <row r="133">
          <cell r="A133" t="str">
            <v>CELSO GOMES</v>
          </cell>
          <cell r="B133" t="str">
            <v>CELSO GOMES</v>
          </cell>
          <cell r="C133" t="str">
            <v>10406573880</v>
          </cell>
        </row>
        <row r="134">
          <cell r="A134" t="str">
            <v>CICERO PEREIRA QUEIROZ</v>
          </cell>
          <cell r="B134" t="str">
            <v>CICERO PEREIRA DE QUEIROZ</v>
          </cell>
          <cell r="C134" t="str">
            <v/>
          </cell>
        </row>
        <row r="135">
          <cell r="A135" t="str">
            <v>CICERO TEIXEIRA DA SILVA</v>
          </cell>
          <cell r="B135" t="str">
            <v>CICERO TEIXEIRA DA SILVA</v>
          </cell>
          <cell r="C135" t="str">
            <v>12334585973</v>
          </cell>
        </row>
        <row r="136">
          <cell r="A136" t="str">
            <v>CLAUDEMIR FURTADO</v>
          </cell>
          <cell r="B136" t="str">
            <v>CLAUDEMIR FURTADO</v>
          </cell>
          <cell r="C136" t="str">
            <v>10562944718</v>
          </cell>
        </row>
        <row r="137">
          <cell r="A137" t="str">
            <v>Claudinei Eduardo Saltarelli</v>
          </cell>
          <cell r="B137" t="str">
            <v>Claudinei Eduardo Saltarelli</v>
          </cell>
          <cell r="C137" t="str">
            <v>10291742282</v>
          </cell>
        </row>
        <row r="138">
          <cell r="A138" t="str">
            <v>CLAUDINEI SILVA</v>
          </cell>
          <cell r="B138" t="str">
            <v>CLAUDINEI SILVA</v>
          </cell>
          <cell r="C138" t="str">
            <v>10433353802</v>
          </cell>
        </row>
        <row r="139">
          <cell r="A139" t="str">
            <v>CLAUDIO ALVES DE GODOY</v>
          </cell>
          <cell r="B139" t="str">
            <v>CLAUDIO ALVES DE GODOY</v>
          </cell>
          <cell r="C139" t="str">
            <v/>
          </cell>
        </row>
        <row r="140">
          <cell r="A140" t="str">
            <v>CLAUDIO BARROS DE LIRA</v>
          </cell>
          <cell r="B140" t="str">
            <v>Edson Santos de Almeida</v>
          </cell>
          <cell r="C140" t="str">
            <v/>
          </cell>
        </row>
        <row r="141">
          <cell r="A141" t="str">
            <v>CLAUDIO CARASSOLI</v>
          </cell>
          <cell r="B141" t="str">
            <v>CLAUDIO CARSSOLI</v>
          </cell>
          <cell r="C141" t="str">
            <v>10890079754</v>
          </cell>
        </row>
        <row r="142">
          <cell r="A142" t="str">
            <v>CLAUDIO CORREIA DE LACERDA</v>
          </cell>
          <cell r="B142" t="str">
            <v>CLAUDIO CORREIA DE LACERDA</v>
          </cell>
          <cell r="C142" t="str">
            <v>10677603875</v>
          </cell>
        </row>
        <row r="143">
          <cell r="A143" t="str">
            <v>CLAUDIO JOSE BULLE</v>
          </cell>
          <cell r="B143" t="str">
            <v>CLAUDIO JOSE BULLE</v>
          </cell>
          <cell r="C143" t="str">
            <v>10635296303</v>
          </cell>
        </row>
        <row r="144">
          <cell r="A144" t="str">
            <v>CLAUDIO JOSE DOS SANTOS</v>
          </cell>
          <cell r="B144" t="str">
            <v>CLAUDIO JOSE DOS SANTOS</v>
          </cell>
          <cell r="C144" t="str">
            <v/>
          </cell>
        </row>
        <row r="145">
          <cell r="A145" t="str">
            <v>CLAUDIO LAUREANO SA SILVA</v>
          </cell>
          <cell r="B145" t="str">
            <v>CLAUDIO LAUREANO DA SILVA</v>
          </cell>
          <cell r="C145" t="str">
            <v/>
          </cell>
        </row>
        <row r="146">
          <cell r="A146" t="str">
            <v>CLAUDIO ROCHA PEREIRA</v>
          </cell>
          <cell r="B146" t="str">
            <v>CLAUDIO ROCHA PEREIRA</v>
          </cell>
          <cell r="C146" t="str">
            <v/>
          </cell>
        </row>
        <row r="147">
          <cell r="A147" t="str">
            <v>CLAUDIO ROGERIO DA SILVA</v>
          </cell>
          <cell r="B147" t="str">
            <v>CLAUDIO ROGERIO DA SILVA</v>
          </cell>
          <cell r="C147" t="str">
            <v>12900351857</v>
          </cell>
        </row>
        <row r="148">
          <cell r="A148" t="str">
            <v>CLAUDIONOR ROSA</v>
          </cell>
          <cell r="B148" t="str">
            <v>CLAUDIONOR ROSA</v>
          </cell>
          <cell r="C148" t="str">
            <v>129.054.738-10</v>
          </cell>
        </row>
        <row r="149">
          <cell r="A149" t="str">
            <v>CLEBER ARANDA</v>
          </cell>
          <cell r="B149" t="str">
            <v>CLEBER ARANDA</v>
          </cell>
          <cell r="C149" t="str">
            <v>13497518939</v>
          </cell>
        </row>
        <row r="150">
          <cell r="A150" t="str">
            <v>CLEBER FLOR DE SOUZA</v>
          </cell>
          <cell r="B150" t="str">
            <v>CLEBER FLOR DE SOUZA</v>
          </cell>
          <cell r="C150" t="str">
            <v/>
          </cell>
        </row>
        <row r="151">
          <cell r="A151" t="str">
            <v>CLECIA BARBOSA CARVALHO PEREIRA</v>
          </cell>
          <cell r="B151" t="str">
            <v>DANIEL SANTOS PEREIRA</v>
          </cell>
          <cell r="C151" t="str">
            <v/>
          </cell>
        </row>
        <row r="152">
          <cell r="A152" t="str">
            <v>CLEDINALDO DAS GRAÇAS DE S JUNIOR</v>
          </cell>
          <cell r="B152" t="str">
            <v>CLEDINALDO DAS GRAÇAS DE S JUNIOR</v>
          </cell>
          <cell r="C152" t="str">
            <v>1330457089-5</v>
          </cell>
        </row>
        <row r="153">
          <cell r="A153" t="str">
            <v>CLEIDE COMITRE</v>
          </cell>
          <cell r="B153" t="str">
            <v>JAIME DE MIRANDA DANTAS</v>
          </cell>
          <cell r="C153" t="str">
            <v/>
          </cell>
        </row>
        <row r="154">
          <cell r="A154" t="str">
            <v>CLEMENTE LUIZ DO AMARAL FILHO</v>
          </cell>
          <cell r="B154" t="str">
            <v>CLEMENTE LUIZ DO AMARAL FILHO</v>
          </cell>
          <cell r="C154" t="str">
            <v>10376039768</v>
          </cell>
        </row>
        <row r="155">
          <cell r="A155" t="str">
            <v>CLOVIS FRANCISCO DO NASCIMENTO FILHO</v>
          </cell>
          <cell r="B155" t="str">
            <v>CLOVIS FRANCISCO DO NASCIMENTO FILHO</v>
          </cell>
          <cell r="C155" t="str">
            <v>12240340675</v>
          </cell>
        </row>
        <row r="156">
          <cell r="A156" t="str">
            <v>CLOVIS LUIZ DOS SANTOS AMARAL</v>
          </cell>
          <cell r="B156" t="str">
            <v>CLOVIS LUIZ DOS SANTOS  AMARAL</v>
          </cell>
          <cell r="C156" t="str">
            <v>12843699772</v>
          </cell>
        </row>
        <row r="157">
          <cell r="A157" t="str">
            <v>CLOVIS RIBEIRO DA SILVA</v>
          </cell>
          <cell r="B157" t="str">
            <v>CLOVIS RIBEIRO DA SILVA</v>
          </cell>
          <cell r="C157" t="str">
            <v/>
          </cell>
        </row>
        <row r="158">
          <cell r="A158" t="str">
            <v>DANIEL ANDRADE ALVES</v>
          </cell>
          <cell r="B158" t="str">
            <v>JOAO NASCIMENTO CAVALCANTI</v>
          </cell>
          <cell r="C158" t="str">
            <v>1.167.015.228-0</v>
          </cell>
        </row>
        <row r="159">
          <cell r="A159" t="str">
            <v>DANIEL ANDRADE ALVES CGL 8831</v>
          </cell>
          <cell r="B159" t="str">
            <v>VALDIR VENANCIO NASCIMENTO</v>
          </cell>
          <cell r="C159" t="str">
            <v/>
          </cell>
        </row>
        <row r="160">
          <cell r="A160" t="str">
            <v>DANIEL DA SILVA</v>
          </cell>
          <cell r="B160" t="str">
            <v>DANIEL DA SILVA</v>
          </cell>
          <cell r="C160" t="str">
            <v>12372981988</v>
          </cell>
        </row>
        <row r="161">
          <cell r="A161" t="str">
            <v>DANIEL DELAMURA</v>
          </cell>
          <cell r="B161" t="str">
            <v>DANIEL DELAMURA</v>
          </cell>
          <cell r="C161" t="str">
            <v>10778705916</v>
          </cell>
        </row>
        <row r="162">
          <cell r="A162" t="str">
            <v>DANIEL GASPAR</v>
          </cell>
          <cell r="B162" t="str">
            <v>CLAUDIO GAMBRIN</v>
          </cell>
          <cell r="C162" t="str">
            <v/>
          </cell>
        </row>
        <row r="163">
          <cell r="A163" t="str">
            <v>DANIEL RAMOS BARBOSA</v>
          </cell>
          <cell r="B163" t="str">
            <v>DANIEL RAMOS BARBOSA</v>
          </cell>
          <cell r="C163" t="str">
            <v>10880470914</v>
          </cell>
        </row>
        <row r="164">
          <cell r="A164" t="str">
            <v>DANIEL SIMON DA SILVA</v>
          </cell>
          <cell r="B164" t="str">
            <v>DANIEL SIMON DA SILVA</v>
          </cell>
          <cell r="C164" t="str">
            <v>13051823480</v>
          </cell>
        </row>
        <row r="165">
          <cell r="A165" t="str">
            <v>DANIELE NEVES DOS SANTOS</v>
          </cell>
          <cell r="B165" t="str">
            <v>DENIS PARRILHA</v>
          </cell>
          <cell r="C165" t="str">
            <v/>
          </cell>
        </row>
        <row r="166">
          <cell r="A166" t="str">
            <v>DANILO FINATTI</v>
          </cell>
          <cell r="B166" t="str">
            <v>DANILO FINATTI</v>
          </cell>
          <cell r="C166" t="str">
            <v>12918090931</v>
          </cell>
        </row>
        <row r="167">
          <cell r="A167" t="str">
            <v>DEIVIS GONÇALVES DOS SANTOS</v>
          </cell>
          <cell r="B167" t="str">
            <v>DEIVIS GONÇALVES DOS SANTOS</v>
          </cell>
          <cell r="C167" t="str">
            <v>12877803890</v>
          </cell>
        </row>
        <row r="168">
          <cell r="A168" t="str">
            <v>DELIO RUBEM DE MACEDO</v>
          </cell>
          <cell r="B168" t="str">
            <v>DELIO RUBEM  DE MACEDO JUNIOR</v>
          </cell>
          <cell r="C168" t="str">
            <v>20939010407</v>
          </cell>
        </row>
        <row r="169">
          <cell r="A169" t="str">
            <v>DELVITO JOSE ROCHA</v>
          </cell>
          <cell r="B169" t="str">
            <v>URIEL SOUZA ROCHA</v>
          </cell>
          <cell r="C169" t="str">
            <v>10413082153</v>
          </cell>
        </row>
        <row r="170">
          <cell r="A170" t="str">
            <v>DEMERVAL DONIZETTE CORREA</v>
          </cell>
          <cell r="B170" t="str">
            <v>DEMERVAL DONIZETTE CORREA</v>
          </cell>
          <cell r="C170" t="str">
            <v>APOSENTADO</v>
          </cell>
        </row>
        <row r="171">
          <cell r="A171" t="str">
            <v>DENILSON ALMEIDA</v>
          </cell>
          <cell r="B171" t="str">
            <v>DENILSON ALMEIDA SANTOS</v>
          </cell>
          <cell r="C171" t="str">
            <v>12384894279</v>
          </cell>
        </row>
        <row r="172">
          <cell r="A172" t="str">
            <v>DENILSON PANARELI</v>
          </cell>
          <cell r="B172" t="str">
            <v>DENILSON PANARELI</v>
          </cell>
          <cell r="C172" t="str">
            <v>12545875300</v>
          </cell>
        </row>
        <row r="173">
          <cell r="A173" t="str">
            <v>DENIS ADRIELE DE LIMA</v>
          </cell>
          <cell r="B173" t="str">
            <v>DENIS ANDRIELE DE LIMA</v>
          </cell>
          <cell r="C173" t="str">
            <v>129.27025.81.0</v>
          </cell>
        </row>
        <row r="174">
          <cell r="A174" t="str">
            <v>DENIS ALONSO RUIZ</v>
          </cell>
          <cell r="B174" t="str">
            <v>DENIS ALONSO RUIZ</v>
          </cell>
          <cell r="C174" t="str">
            <v/>
          </cell>
        </row>
        <row r="175">
          <cell r="A175" t="str">
            <v>DENIS PARRILHA</v>
          </cell>
          <cell r="B175" t="str">
            <v>DENIS PARRILHA</v>
          </cell>
          <cell r="C175" t="str">
            <v/>
          </cell>
        </row>
        <row r="176">
          <cell r="A176" t="str">
            <v>DIEGO MORENO SILVA</v>
          </cell>
          <cell r="B176" t="str">
            <v>DIEGO MORENO SILVA</v>
          </cell>
          <cell r="C176" t="str">
            <v/>
          </cell>
        </row>
        <row r="177">
          <cell r="A177" t="str">
            <v>DIEGO ROSSI DE SOUZA</v>
          </cell>
          <cell r="B177" t="str">
            <v>DIEGO ROSSI DE SOUZA</v>
          </cell>
          <cell r="C177" t="str">
            <v/>
          </cell>
        </row>
        <row r="178">
          <cell r="A178" t="str">
            <v>DIOGENES APARECIDO PIRES</v>
          </cell>
          <cell r="B178" t="str">
            <v>DIOGENES APARECIDO PIRES</v>
          </cell>
          <cell r="C178" t="str">
            <v/>
          </cell>
        </row>
        <row r="179">
          <cell r="A179" t="str">
            <v>DIOGO NOGUEIRA MAGALHAES</v>
          </cell>
          <cell r="B179" t="str">
            <v>DIOGO NOGUEIRA MAGALHAES</v>
          </cell>
          <cell r="C179" t="str">
            <v>12553832925</v>
          </cell>
        </row>
        <row r="180">
          <cell r="A180" t="str">
            <v>Divaney Santana de Souza</v>
          </cell>
          <cell r="B180" t="str">
            <v>Divaney Santana de Souza</v>
          </cell>
          <cell r="C180" t="str">
            <v>12391283018</v>
          </cell>
        </row>
        <row r="181">
          <cell r="A181" t="str">
            <v>DIVINO MORGON MAINETTI</v>
          </cell>
          <cell r="B181" t="str">
            <v>DIVINO MORGON MAINETTI</v>
          </cell>
          <cell r="C181" t="str">
            <v/>
          </cell>
        </row>
        <row r="182">
          <cell r="A182" t="str">
            <v>DOMINGOS JOSÉ ALVES</v>
          </cell>
          <cell r="B182" t="str">
            <v>WILTON PEREIRA COSTA</v>
          </cell>
          <cell r="C182" t="str">
            <v/>
          </cell>
        </row>
        <row r="183">
          <cell r="A183" t="str">
            <v>DOMINGOS PEREIRA DE FARIA</v>
          </cell>
          <cell r="B183" t="str">
            <v>DOMINGOS PEREIRA DE FARIA</v>
          </cell>
          <cell r="C183" t="str">
            <v>10663015437</v>
          </cell>
        </row>
        <row r="184">
          <cell r="A184" t="str">
            <v>DONIZETTI APARECIDO SOARES DE OLIVEIRA</v>
          </cell>
          <cell r="B184" t="str">
            <v>DONIZETTI APARECIDO SOARES DE OLIVEIRA</v>
          </cell>
          <cell r="C184" t="str">
            <v/>
          </cell>
        </row>
        <row r="185">
          <cell r="A185" t="str">
            <v>DOUGLAS ARAUJO GATTI</v>
          </cell>
          <cell r="B185" t="str">
            <v>DOUGLAS PEREIRA GATTI</v>
          </cell>
          <cell r="C185" t="str">
            <v/>
          </cell>
        </row>
        <row r="186">
          <cell r="A186" t="str">
            <v>DOUGLAS EVARISTO DA SILVA</v>
          </cell>
          <cell r="B186" t="str">
            <v>DOUGLAS EVARISTO DA SILVA</v>
          </cell>
          <cell r="C186" t="str">
            <v/>
          </cell>
        </row>
        <row r="187">
          <cell r="A187" t="str">
            <v>DURVAL GERONIMO DE MENDONÇA</v>
          </cell>
          <cell r="B187" t="str">
            <v>DURVAL GERONIMO DE MENDONÇA</v>
          </cell>
          <cell r="C187" t="str">
            <v>10548450479</v>
          </cell>
        </row>
        <row r="188">
          <cell r="A188" t="str">
            <v>EDDY CARLO GONÇALVES DE AGUIAR</v>
          </cell>
          <cell r="B188" t="str">
            <v>EDDY CARLO GONÇALVES DE AGUIAR</v>
          </cell>
          <cell r="C188" t="str">
            <v/>
          </cell>
        </row>
        <row r="189">
          <cell r="A189" t="str">
            <v>EDER BARROS DE JESUS</v>
          </cell>
          <cell r="B189" t="str">
            <v>EDER BARROS DE JESUS</v>
          </cell>
          <cell r="C189" t="str">
            <v>13046522850</v>
          </cell>
        </row>
        <row r="190">
          <cell r="A190" t="str">
            <v>EDER SANTOS DA SILVA</v>
          </cell>
          <cell r="B190" t="str">
            <v>EDER SANTOS DA SILVA</v>
          </cell>
          <cell r="C190" t="str">
            <v>12753732932</v>
          </cell>
        </row>
        <row r="191">
          <cell r="A191" t="str">
            <v>EDGAR NASCIMENTO</v>
          </cell>
          <cell r="B191" t="str">
            <v>EDGAR NASCIMENTO</v>
          </cell>
          <cell r="C191" t="str">
            <v>12925992856</v>
          </cell>
        </row>
        <row r="192">
          <cell r="A192" t="str">
            <v>EDILSON VERISSIMO CARNEIRO</v>
          </cell>
          <cell r="B192" t="str">
            <v>EDILSON VERISSIMO</v>
          </cell>
          <cell r="C192" t="str">
            <v/>
          </cell>
        </row>
        <row r="193">
          <cell r="A193" t="str">
            <v>EDINALDO TOMAS DA SILVA</v>
          </cell>
          <cell r="B193" t="str">
            <v>EDINALDO TOMAS DA SILVA</v>
          </cell>
          <cell r="C193" t="str">
            <v>1069992752502</v>
          </cell>
        </row>
        <row r="194">
          <cell r="A194" t="str">
            <v>EDINELSON BATISTA</v>
          </cell>
          <cell r="B194" t="str">
            <v>EDINELSON BATISTA</v>
          </cell>
          <cell r="C194" t="str">
            <v>12340206520</v>
          </cell>
        </row>
        <row r="195">
          <cell r="A195" t="str">
            <v>EDIVALDO BARBOSA DOS SANTOS</v>
          </cell>
          <cell r="B195" t="str">
            <v>EDIVALDO BAROBSA DOS SANTOS</v>
          </cell>
          <cell r="C195" t="str">
            <v>12289775993</v>
          </cell>
        </row>
        <row r="196">
          <cell r="A196" t="str">
            <v>EDIVAN GONSALVES DOS SANTOS</v>
          </cell>
          <cell r="B196" t="str">
            <v>Edivan Gonsalves dos Santos</v>
          </cell>
          <cell r="C196" t="str">
            <v/>
          </cell>
        </row>
        <row r="197">
          <cell r="A197" t="str">
            <v>EDMILSON DOS SANTOS SANTANA</v>
          </cell>
          <cell r="B197" t="str">
            <v>EDMILSON DOS SANTOS SANTANA</v>
          </cell>
          <cell r="C197" t="str">
            <v>12432730617</v>
          </cell>
        </row>
        <row r="198">
          <cell r="A198" t="str">
            <v>EDNALDO ANTONIO DA SILVA</v>
          </cell>
          <cell r="B198" t="str">
            <v>VALDECY NICOLAU  DA SILVA</v>
          </cell>
          <cell r="C198" t="str">
            <v>10836778763</v>
          </cell>
        </row>
        <row r="199">
          <cell r="A199" t="str">
            <v>EDSON BARBOSA DA SILVA</v>
          </cell>
          <cell r="B199" t="str">
            <v>EDSON BARBOSA DA SILVA</v>
          </cell>
          <cell r="C199" t="str">
            <v>10377542226</v>
          </cell>
        </row>
        <row r="200">
          <cell r="A200" t="str">
            <v>EDSON ELISIO TEIXEIRA</v>
          </cell>
          <cell r="B200" t="str">
            <v>EDSON ELISIO TEIXEIRA</v>
          </cell>
          <cell r="C200" t="str">
            <v>12421699527</v>
          </cell>
        </row>
        <row r="201">
          <cell r="A201" t="str">
            <v>EDSON FRANCISCO DA SILVA</v>
          </cell>
          <cell r="B201" t="str">
            <v>EDSON FRANCISCO DA SILVA</v>
          </cell>
          <cell r="C201" t="str">
            <v>12364137642</v>
          </cell>
        </row>
        <row r="202">
          <cell r="A202" t="str">
            <v>EDSON GOMES DOS SANTOS</v>
          </cell>
          <cell r="B202" t="str">
            <v>EDSON GOMES DOS SANTOS</v>
          </cell>
          <cell r="C202" t="str">
            <v/>
          </cell>
        </row>
        <row r="203">
          <cell r="A203" t="str">
            <v>EDSON LUIZ FERNANDES</v>
          </cell>
          <cell r="B203" t="str">
            <v>EDSON LUIZ FERNANDES</v>
          </cell>
          <cell r="C203" t="str">
            <v/>
          </cell>
        </row>
        <row r="204">
          <cell r="A204" t="str">
            <v>EDSON OLIVEIRA DA SILVA</v>
          </cell>
          <cell r="B204" t="str">
            <v>EDSON OLIVEIRA DA SILVA</v>
          </cell>
          <cell r="C204" t="str">
            <v>12281267751</v>
          </cell>
        </row>
        <row r="205">
          <cell r="A205" t="str">
            <v>EDUARDO CARVALHO WIVAS E GOMES</v>
          </cell>
          <cell r="B205" t="str">
            <v>EDUARDO CARVALHO WIVAS E GOMES</v>
          </cell>
          <cell r="C205" t="str">
            <v>12915248771</v>
          </cell>
        </row>
        <row r="206">
          <cell r="A206" t="str">
            <v>EDUARDO DIXINI</v>
          </cell>
          <cell r="B206" t="str">
            <v>EDUARDO DIXINI</v>
          </cell>
          <cell r="C206" t="str">
            <v>13150352850</v>
          </cell>
        </row>
        <row r="207">
          <cell r="A207" t="str">
            <v>EDUARDO ZANINI</v>
          </cell>
          <cell r="B207" t="str">
            <v>EDUARDO ZANINI</v>
          </cell>
          <cell r="C207" t="str">
            <v>12314295473</v>
          </cell>
        </row>
        <row r="208">
          <cell r="A208" t="str">
            <v>EDVALDO PAULINO DA SILVA</v>
          </cell>
          <cell r="B208" t="str">
            <v>EDVALDO PAULINO DA SILVA</v>
          </cell>
          <cell r="C208" t="str">
            <v>10826588171</v>
          </cell>
        </row>
        <row r="209">
          <cell r="A209" t="str">
            <v>EDVANDO DE JESUS SOUZA</v>
          </cell>
          <cell r="B209" t="str">
            <v>EDVANDO DE JESUS SOUZA</v>
          </cell>
          <cell r="C209" t="str">
            <v/>
          </cell>
        </row>
        <row r="210">
          <cell r="A210" t="str">
            <v>EDVANDO DE JESUS SOUZA</v>
          </cell>
          <cell r="B210" t="str">
            <v>GINE LANE DE LIMA</v>
          </cell>
          <cell r="C210" t="str">
            <v/>
          </cell>
        </row>
        <row r="211">
          <cell r="A211" t="str">
            <v>ELAINE CRISTINA FURLAN CORREA</v>
          </cell>
          <cell r="B211" t="str">
            <v>CLAUDIO ALVES MENEZES</v>
          </cell>
          <cell r="C211" t="str">
            <v/>
          </cell>
        </row>
        <row r="212">
          <cell r="A212" t="str">
            <v>ELCIO JOSE CORDEIRO</v>
          </cell>
          <cell r="B212" t="str">
            <v>ELCIO JOSE CORDEIRO</v>
          </cell>
          <cell r="C212" t="str">
            <v/>
          </cell>
        </row>
        <row r="213">
          <cell r="A213" t="str">
            <v>ELIAS CATARINO DA SILVA</v>
          </cell>
          <cell r="B213" t="str">
            <v>FRANCISCO EDSON SOARES VIEIRA</v>
          </cell>
          <cell r="C213" t="str">
            <v>12271384925</v>
          </cell>
        </row>
        <row r="214">
          <cell r="A214" t="str">
            <v>ELIAS FERREIRA MACHADO</v>
          </cell>
          <cell r="B214" t="str">
            <v>ELIAS FERREIRA MACHADO</v>
          </cell>
          <cell r="C214" t="str">
            <v>10434864371</v>
          </cell>
        </row>
        <row r="215">
          <cell r="A215" t="str">
            <v>ELIAS FERREIRA MACHADO</v>
          </cell>
          <cell r="B215" t="str">
            <v>ERIVALDO LOBO PEDRA</v>
          </cell>
          <cell r="C215" t="str">
            <v/>
          </cell>
        </row>
        <row r="216">
          <cell r="A216" t="str">
            <v>ELIAS PEREIRA DE CARVALHO</v>
          </cell>
          <cell r="B216" t="str">
            <v>ELIAS PEREIRA DE CARVALHO</v>
          </cell>
          <cell r="C216" t="str">
            <v/>
          </cell>
        </row>
        <row r="217">
          <cell r="A217" t="str">
            <v>ELICIO JOSE BELICIO</v>
          </cell>
          <cell r="B217" t="str">
            <v>MARCIO ANTONIO NASCIMENTO</v>
          </cell>
          <cell r="C217" t="str">
            <v/>
          </cell>
        </row>
        <row r="218">
          <cell r="A218" t="str">
            <v>ELIEU DA SILVA SANTOS</v>
          </cell>
          <cell r="B218" t="str">
            <v>ELIEU DA SILVA SANTOS</v>
          </cell>
          <cell r="C218" t="str">
            <v/>
          </cell>
        </row>
        <row r="219">
          <cell r="A219" t="str">
            <v>ELIEZER RUFINO BEZERRA</v>
          </cell>
          <cell r="B219" t="str">
            <v>ELIEZER RUFINO BEZERRA</v>
          </cell>
          <cell r="C219" t="str">
            <v/>
          </cell>
        </row>
        <row r="220">
          <cell r="A220" t="str">
            <v>ELIO SATURNINO</v>
          </cell>
          <cell r="B220" t="str">
            <v>Elio Saturnino</v>
          </cell>
          <cell r="C220" t="str">
            <v>11.628.095.339</v>
          </cell>
        </row>
        <row r="221">
          <cell r="A221" t="str">
            <v>ELIZEU DO ESPIRITO SANTO</v>
          </cell>
          <cell r="B221" t="str">
            <v>ELIZEU DO ESPIRITO SANTO</v>
          </cell>
          <cell r="C221" t="str">
            <v>12080744986</v>
          </cell>
        </row>
        <row r="222">
          <cell r="A222" t="str">
            <v>ELPIDIO BARBIERE</v>
          </cell>
          <cell r="B222" t="str">
            <v>ELPIDIO BARBIERI</v>
          </cell>
          <cell r="C222" t="str">
            <v>12501101806</v>
          </cell>
        </row>
        <row r="223">
          <cell r="A223" t="str">
            <v>ELTON SANDRO DE OLIVEIRA</v>
          </cell>
          <cell r="B223" t="str">
            <v>ELTON SANDRO DE OLIVEIRA</v>
          </cell>
          <cell r="C223" t="str">
            <v>12739524775</v>
          </cell>
        </row>
        <row r="224">
          <cell r="A224" t="str">
            <v>EMERSON GONÇALVES CALDEIRAS</v>
          </cell>
          <cell r="B224" t="str">
            <v>EMERSON GONÇALVES CALDEIRA</v>
          </cell>
          <cell r="C224" t="str">
            <v>1252749149001</v>
          </cell>
        </row>
        <row r="225">
          <cell r="A225" t="str">
            <v>ENIVALDO PEREIRA FAGUNDES</v>
          </cell>
          <cell r="B225" t="str">
            <v>MARCIO FAGUNDES</v>
          </cell>
          <cell r="C225" t="str">
            <v>11237097937</v>
          </cell>
        </row>
        <row r="226">
          <cell r="A226" t="str">
            <v>ERIBALDO VALENTIM FERREIRA</v>
          </cell>
          <cell r="B226" t="str">
            <v>ERIBALDO VALENTIM FERREIRA</v>
          </cell>
          <cell r="C226" t="str">
            <v>12324634521</v>
          </cell>
        </row>
        <row r="227">
          <cell r="A227" t="str">
            <v>ERIC BRITO DA SILVA</v>
          </cell>
          <cell r="B227" t="str">
            <v>ERIC BRITO DA SILVA</v>
          </cell>
          <cell r="C227" t="str">
            <v>12820914812</v>
          </cell>
        </row>
        <row r="228">
          <cell r="A228" t="str">
            <v>ERIKA SANTOS FERREIRA</v>
          </cell>
          <cell r="B228" t="str">
            <v>ERIKA SANTOS FERREIRA</v>
          </cell>
          <cell r="C228" t="str">
            <v>16111899032</v>
          </cell>
        </row>
        <row r="229">
          <cell r="A229" t="str">
            <v>ERIVALDO PEREIRA DA SILVA</v>
          </cell>
          <cell r="B229" t="str">
            <v>ERIVALDO PEREIRA DA SILVA</v>
          </cell>
          <cell r="C229" t="str">
            <v>124.16483.220</v>
          </cell>
        </row>
        <row r="230">
          <cell r="A230" t="str">
            <v>Ermínio Moreira dos Santos</v>
          </cell>
          <cell r="B230" t="str">
            <v>Ermínio Moreira dos Santos</v>
          </cell>
          <cell r="C230" t="str">
            <v/>
          </cell>
        </row>
        <row r="231">
          <cell r="A231" t="str">
            <v>ETEVALDO DANTAS</v>
          </cell>
          <cell r="B231" t="str">
            <v>ETEVALDO DANTAS</v>
          </cell>
          <cell r="C231" t="str">
            <v>12302446889</v>
          </cell>
        </row>
        <row r="232">
          <cell r="A232" t="str">
            <v>EUCLIDES BARBOSA PONTES FILHO</v>
          </cell>
          <cell r="B232" t="str">
            <v>EUCLIDES BARBOSA PONTES FILHO</v>
          </cell>
          <cell r="C232" t="str">
            <v>10841112506</v>
          </cell>
        </row>
        <row r="233">
          <cell r="A233" t="str">
            <v>EUCLIDES BARBOSA PONTES FILHO</v>
          </cell>
          <cell r="B233" t="str">
            <v>EUGENIO CARLOS SILVEIRA MACHADO</v>
          </cell>
          <cell r="C233" t="str">
            <v/>
          </cell>
        </row>
        <row r="234">
          <cell r="A234" t="str">
            <v>EUCLIDES GENARI</v>
          </cell>
          <cell r="B234" t="str">
            <v>EUCLIDES GENARI</v>
          </cell>
          <cell r="C234" t="str">
            <v>106621141714</v>
          </cell>
        </row>
        <row r="235">
          <cell r="A235" t="str">
            <v>EURES PEREIRA DE ARAUJO SILVA</v>
          </cell>
          <cell r="B235" t="str">
            <v>EURES PEREIRA DE ARAUJO SILVA</v>
          </cell>
          <cell r="C235" t="str">
            <v>13198291851</v>
          </cell>
        </row>
        <row r="236">
          <cell r="A236" t="str">
            <v>EUZEBIO CATANOZE</v>
          </cell>
          <cell r="B236" t="str">
            <v>EUZEBIO CATANOZE</v>
          </cell>
          <cell r="C236" t="str">
            <v>12301735402</v>
          </cell>
        </row>
        <row r="237">
          <cell r="A237" t="str">
            <v>EVAIR MURARA</v>
          </cell>
          <cell r="B237" t="str">
            <v>EVAIR MURARA</v>
          </cell>
          <cell r="C237" t="str">
            <v/>
          </cell>
        </row>
        <row r="238">
          <cell r="A238" t="str">
            <v>EVALDO ANDRADE CARNEIRO</v>
          </cell>
          <cell r="B238" t="str">
            <v>EVALDO ANDRADE CARNEIRO</v>
          </cell>
          <cell r="C238" t="str">
            <v>12549580844</v>
          </cell>
        </row>
        <row r="239">
          <cell r="A239" t="str">
            <v>EVANDRO APARECIDO TEIXEIRA</v>
          </cell>
          <cell r="B239" t="str">
            <v>RICARDO JOSE SILVA</v>
          </cell>
          <cell r="C239" t="str">
            <v>12735313249</v>
          </cell>
        </row>
        <row r="240">
          <cell r="A240" t="str">
            <v>EVANDRO MACEDO PEREIRA</v>
          </cell>
          <cell r="B240" t="str">
            <v>Men Gustavo Garcia Scherer</v>
          </cell>
          <cell r="C240" t="str">
            <v>123456</v>
          </cell>
        </row>
        <row r="241">
          <cell r="A241" t="str">
            <v>EVERALDO  MONTEIRO CABRAL</v>
          </cell>
          <cell r="B241" t="str">
            <v>EVERALDO  MONTEIRO CABRAL</v>
          </cell>
          <cell r="C241" t="str">
            <v/>
          </cell>
        </row>
        <row r="242">
          <cell r="A242" t="str">
            <v>EVERTON FERNANDES POSSATO</v>
          </cell>
          <cell r="B242" t="str">
            <v>EVERTON FERNANDES PESSATO</v>
          </cell>
          <cell r="C242" t="str">
            <v>13387251814</v>
          </cell>
        </row>
        <row r="243">
          <cell r="A243" t="str">
            <v>FABIO APARECIDO DA SILVA</v>
          </cell>
          <cell r="B243" t="str">
            <v>FABIO APARECIDO DA SILVA</v>
          </cell>
          <cell r="C243" t="str">
            <v>135145977801</v>
          </cell>
        </row>
        <row r="244">
          <cell r="A244" t="str">
            <v>FABIO APARECIDO DE SOUZA LIMA</v>
          </cell>
          <cell r="B244" t="str">
            <v>FABIO APARECIDO DE SOUZA LIMA</v>
          </cell>
          <cell r="C244" t="str">
            <v>12539936557</v>
          </cell>
        </row>
        <row r="245">
          <cell r="A245" t="str">
            <v>FABIO CESAR ALVES CORREA</v>
          </cell>
          <cell r="B245" t="str">
            <v>FABIO CESAR ALVES CORREA</v>
          </cell>
          <cell r="C245" t="str">
            <v>12851551894</v>
          </cell>
        </row>
        <row r="246">
          <cell r="A246" t="str">
            <v>FABIO GONÇALVES DA SILVA</v>
          </cell>
          <cell r="B246" t="str">
            <v>FABIO GONÇALVES DA SILVA</v>
          </cell>
          <cell r="C246" t="str">
            <v/>
          </cell>
        </row>
        <row r="247">
          <cell r="A247" t="str">
            <v>FABIO LUIZ VIEIRA</v>
          </cell>
          <cell r="B247" t="str">
            <v>FABIO LUIZ VIEIRA</v>
          </cell>
          <cell r="C247" t="str">
            <v>124.22427.78.4</v>
          </cell>
        </row>
        <row r="248">
          <cell r="A248" t="str">
            <v>FABIO MAYER</v>
          </cell>
          <cell r="B248" t="str">
            <v>FABIO MAYER</v>
          </cell>
          <cell r="C248" t="str">
            <v>01537727940</v>
          </cell>
        </row>
        <row r="249">
          <cell r="A249" t="str">
            <v>FABIO NASCIMENTO DA SILVA</v>
          </cell>
          <cell r="B249" t="str">
            <v>FABIO NASCIMENTO DA SILVA</v>
          </cell>
          <cell r="C249" t="str">
            <v>12725341851</v>
          </cell>
        </row>
        <row r="250">
          <cell r="A250" t="str">
            <v>FABIO VELASCO</v>
          </cell>
          <cell r="B250" t="str">
            <v>BLEISE RODRIGUES</v>
          </cell>
          <cell r="C250" t="str">
            <v>124.000229.93-9</v>
          </cell>
        </row>
        <row r="251">
          <cell r="A251" t="str">
            <v>FABRICIO CÉSAR MENDES DE SOUZA</v>
          </cell>
          <cell r="B251" t="str">
            <v>Nicolau Balbino de Lima Neto</v>
          </cell>
          <cell r="C251" t="str">
            <v/>
          </cell>
        </row>
        <row r="252">
          <cell r="A252" t="str">
            <v>FAGNER DE LIMA GOMES</v>
          </cell>
          <cell r="B252" t="str">
            <v>FAGNER DE LIMA GOMES</v>
          </cell>
          <cell r="C252" t="str">
            <v>13030508772</v>
          </cell>
        </row>
        <row r="253">
          <cell r="A253" t="str">
            <v>FAGNER DE OLIVEIRA BORGES</v>
          </cell>
          <cell r="B253" t="str">
            <v>FAGNER DE OLIVEIRA BORGES</v>
          </cell>
          <cell r="C253" t="str">
            <v>203 12258.53-9</v>
          </cell>
        </row>
        <row r="254">
          <cell r="A254" t="str">
            <v>FELIPE DE LIMA FRANCISQUINI</v>
          </cell>
          <cell r="B254" t="str">
            <v>FELIPE DE LIMA FRANCISQUENE</v>
          </cell>
          <cell r="C254" t="str">
            <v>13208460774</v>
          </cell>
        </row>
        <row r="255">
          <cell r="A255" t="str">
            <v>FELIPE GOMES CHAVES</v>
          </cell>
          <cell r="B255" t="str">
            <v>FELIPE GOMES CHAVES</v>
          </cell>
          <cell r="C255" t="str">
            <v/>
          </cell>
        </row>
        <row r="256">
          <cell r="A256" t="str">
            <v>FELIPE GOMES CHAVES</v>
          </cell>
          <cell r="B256" t="str">
            <v>WALDEMAR CHAVES DA CRUZ</v>
          </cell>
          <cell r="C256" t="str">
            <v/>
          </cell>
        </row>
        <row r="257">
          <cell r="A257" t="str">
            <v>FELIPE MESSIAS DE SOUZA</v>
          </cell>
          <cell r="B257" t="str">
            <v>FELIPE MESSIAS DE SOUZA</v>
          </cell>
          <cell r="C257" t="str">
            <v>1043397186701</v>
          </cell>
        </row>
        <row r="258">
          <cell r="A258" t="str">
            <v>FELIPE PINHEIRO DE FRANÇA</v>
          </cell>
          <cell r="B258" t="str">
            <v>FELIPE PINHEIRO DE FRANÇA</v>
          </cell>
          <cell r="C258" t="str">
            <v>20974865146</v>
          </cell>
        </row>
        <row r="259">
          <cell r="A259" t="str">
            <v>FELIPE TADEU CASSEANO MARINHO</v>
          </cell>
          <cell r="B259" t="str">
            <v>FELIPE TADEU CASSEANO MARINHO</v>
          </cell>
          <cell r="C259" t="str">
            <v>1285172385702</v>
          </cell>
        </row>
        <row r="260">
          <cell r="A260" t="str">
            <v>FELISBERTO DA CRUZ LIMA</v>
          </cell>
          <cell r="B260" t="str">
            <v>FELISBERTO DA CRUZ LIMA</v>
          </cell>
          <cell r="C260" t="str">
            <v/>
          </cell>
        </row>
        <row r="261">
          <cell r="A261" t="str">
            <v>FERNANDO BITTENCOURT DOS SANTOS</v>
          </cell>
          <cell r="B261" t="str">
            <v>FERNANDO BITTENCOUT DOS SANTOS</v>
          </cell>
          <cell r="C261" t="str">
            <v>17040651562</v>
          </cell>
        </row>
        <row r="262">
          <cell r="A262" t="str">
            <v>FERNANDO PEREIRA DIAS</v>
          </cell>
          <cell r="B262" t="str">
            <v>Fernando Pereira Dias</v>
          </cell>
          <cell r="C262" t="str">
            <v>12984736135</v>
          </cell>
        </row>
        <row r="263">
          <cell r="A263" t="str">
            <v>FERNANDO RODRIGO DE OLIVEIRA</v>
          </cell>
          <cell r="B263" t="str">
            <v>FERNANDO RODRIGO DE OLIVEIRA</v>
          </cell>
          <cell r="C263" t="str">
            <v/>
          </cell>
        </row>
        <row r="264">
          <cell r="A264" t="str">
            <v>FERNANDO SILVA SALTAO</v>
          </cell>
          <cell r="B264" t="str">
            <v>FERNANDO SILVA SALTAO</v>
          </cell>
          <cell r="C264" t="str">
            <v>10422268833</v>
          </cell>
        </row>
        <row r="265">
          <cell r="A265" t="str">
            <v>FLAVIO AMARO DA SILVA</v>
          </cell>
          <cell r="B265" t="str">
            <v>FLAVIO AMARO DA SILVA</v>
          </cell>
          <cell r="C265" t="str">
            <v/>
          </cell>
        </row>
        <row r="266">
          <cell r="A266" t="str">
            <v>FLAVIO DO AMARAL</v>
          </cell>
          <cell r="B266" t="str">
            <v>FLAVIO DO AMARAL</v>
          </cell>
          <cell r="C266" t="str">
            <v/>
          </cell>
        </row>
        <row r="267">
          <cell r="A267" t="str">
            <v>FLAVIO NUNES DE SOUZA</v>
          </cell>
          <cell r="B267" t="str">
            <v>FLAVIO NUNES DE SOUZA</v>
          </cell>
          <cell r="C267" t="str">
            <v/>
          </cell>
        </row>
        <row r="268">
          <cell r="A268" t="str">
            <v>FLOURISVALDO SILVA GOMES</v>
          </cell>
          <cell r="B268" t="str">
            <v>FLOURISVALDO SILVA GOMES</v>
          </cell>
          <cell r="C268" t="str">
            <v>12729437772</v>
          </cell>
        </row>
        <row r="269">
          <cell r="A269" t="str">
            <v>FRANCISCO ALBERTO LACERDA</v>
          </cell>
          <cell r="B269" t="str">
            <v>FRANCISCO ALBERTO LACERDA</v>
          </cell>
          <cell r="C269" t="str">
            <v>10715253066</v>
          </cell>
        </row>
        <row r="270">
          <cell r="A270" t="str">
            <v>FRANCISCO CARLOS DE ANDRADE</v>
          </cell>
          <cell r="B270" t="str">
            <v>FRANCISCO CARLOS DE ANDRADE</v>
          </cell>
          <cell r="C270" t="str">
            <v>134.93296.93-1</v>
          </cell>
        </row>
        <row r="271">
          <cell r="A271" t="str">
            <v>FRANCISCO CARLOS SOARES DA SILVA</v>
          </cell>
          <cell r="B271" t="str">
            <v>FRACISCO CARLOS SOARES DA SILVA</v>
          </cell>
          <cell r="C271" t="str">
            <v>12397490643</v>
          </cell>
        </row>
        <row r="272">
          <cell r="A272" t="str">
            <v>FRANCISCO DE ASSIS DE LIMA</v>
          </cell>
          <cell r="B272" t="str">
            <v>FRANCISCO DE ASSIS DE LIMA</v>
          </cell>
          <cell r="C272" t="str">
            <v/>
          </cell>
        </row>
        <row r="273">
          <cell r="A273" t="str">
            <v>FRANCISCO DE ASSIS ROCHA</v>
          </cell>
          <cell r="B273" t="str">
            <v>FRANCISCO DE ASSIS ROCHA</v>
          </cell>
          <cell r="C273" t="str">
            <v>10671585328</v>
          </cell>
        </row>
        <row r="274">
          <cell r="A274" t="str">
            <v>FRANCISCO JALES RIBEIRO MENEZES</v>
          </cell>
          <cell r="B274" t="str">
            <v>FRANCISCO JALES RIBEIRO MENEZED</v>
          </cell>
          <cell r="C274" t="str">
            <v>10317056899</v>
          </cell>
        </row>
        <row r="275">
          <cell r="A275" t="str">
            <v>Francisco Nel Saraiva</v>
          </cell>
          <cell r="B275" t="str">
            <v>Francisco Nel Saraiva</v>
          </cell>
          <cell r="C275" t="str">
            <v>122.84909.64.9</v>
          </cell>
        </row>
        <row r="276">
          <cell r="A276" t="str">
            <v>FRANCISCO SERGIO DOS SANTOS</v>
          </cell>
          <cell r="B276" t="str">
            <v>FRANCISCO SERGIO DOS SANTOS</v>
          </cell>
          <cell r="C276" t="str">
            <v>125.31140.76-1</v>
          </cell>
        </row>
        <row r="277">
          <cell r="A277" t="str">
            <v>FRANCISCO SERGIO LOUZADA PACHECO JUNIOR</v>
          </cell>
          <cell r="B277" t="str">
            <v>SEBASTIAO SILVA OLIVEIRA JUNIOR</v>
          </cell>
          <cell r="C277" t="str">
            <v/>
          </cell>
        </row>
        <row r="278">
          <cell r="A278" t="str">
            <v>FRANCISCO SILVA FREITAS</v>
          </cell>
          <cell r="B278" t="str">
            <v>FRANCISCO S FREITAS - DBC1780</v>
          </cell>
          <cell r="C278" t="str">
            <v/>
          </cell>
        </row>
        <row r="279">
          <cell r="A279" t="str">
            <v>FRANCISCO SILVA FREITAS</v>
          </cell>
          <cell r="B279" t="str">
            <v>FRANCISCO S FREITAS - DVS 2688</v>
          </cell>
          <cell r="C279" t="str">
            <v/>
          </cell>
        </row>
        <row r="280">
          <cell r="A280" t="str">
            <v>FRANCISCO SILVA FREITAS</v>
          </cell>
          <cell r="B280" t="str">
            <v>FRANCISCO S FREITAS - JJQ2797</v>
          </cell>
          <cell r="C280" t="str">
            <v/>
          </cell>
        </row>
        <row r="281">
          <cell r="A281" t="str">
            <v>FRANCISCO SILVA FREITAS</v>
          </cell>
          <cell r="B281" t="str">
            <v>FRANCISCO S FREITAS - JRP 6672</v>
          </cell>
          <cell r="C281" t="str">
            <v/>
          </cell>
        </row>
        <row r="282">
          <cell r="A282" t="str">
            <v>FRANCISCO SILVA FREITAS</v>
          </cell>
          <cell r="B282" t="str">
            <v>MARCIEL FREITAS SANTANA - CJZ 1505</v>
          </cell>
          <cell r="C282" t="str">
            <v/>
          </cell>
        </row>
        <row r="283">
          <cell r="A283" t="str">
            <v>FRANCISCO TARGINO DE OLIVEIRA</v>
          </cell>
          <cell r="B283" t="str">
            <v>FRANCISCO TARGINO DE OLIVEIRA</v>
          </cell>
          <cell r="C283" t="str">
            <v>10609068153</v>
          </cell>
        </row>
        <row r="284">
          <cell r="A284" t="str">
            <v>FRANCISCO WELITON LEMOS DA SILVA</v>
          </cell>
          <cell r="B284" t="str">
            <v>JOSE SILVA LEMOS</v>
          </cell>
          <cell r="C284" t="str">
            <v/>
          </cell>
        </row>
        <row r="285">
          <cell r="A285" t="str">
            <v>GEORGE MICHAEL DIAS DA COSTA</v>
          </cell>
          <cell r="B285" t="str">
            <v>GEORGE MICHAEL DIAS DA COSTA</v>
          </cell>
          <cell r="C285" t="str">
            <v/>
          </cell>
        </row>
        <row r="286">
          <cell r="A286" t="str">
            <v>GERALDO DA SILVA FILHO</v>
          </cell>
          <cell r="B286" t="str">
            <v>GERALDO DA SILVA FILHO</v>
          </cell>
          <cell r="C286" t="str">
            <v>10430614605</v>
          </cell>
        </row>
        <row r="287">
          <cell r="A287" t="str">
            <v>GERALDO GOMES DE SOUZA</v>
          </cell>
          <cell r="B287" t="str">
            <v>RODRIGO APARECIDO GOMES MACHADO</v>
          </cell>
          <cell r="C287" t="str">
            <v/>
          </cell>
        </row>
        <row r="288">
          <cell r="A288" t="str">
            <v>GERALDO GOMES VIANA</v>
          </cell>
          <cell r="B288" t="str">
            <v>GERALDO GOMES VIANA</v>
          </cell>
          <cell r="C288" t="str">
            <v>APOSETADO</v>
          </cell>
        </row>
        <row r="289">
          <cell r="A289" t="str">
            <v>GERALDO MOTTA</v>
          </cell>
          <cell r="B289" t="str">
            <v>GERALDO MOTTA</v>
          </cell>
          <cell r="C289" t="str">
            <v/>
          </cell>
        </row>
        <row r="290">
          <cell r="A290" t="str">
            <v>GERALDO PORFIRIO DA SILVA</v>
          </cell>
          <cell r="B290" t="str">
            <v>GERALDO PORFIRIO DA SILVA</v>
          </cell>
          <cell r="C290" t="str">
            <v/>
          </cell>
        </row>
        <row r="291">
          <cell r="A291" t="str">
            <v>GERALSO ELIAS DA SILVA</v>
          </cell>
          <cell r="B291" t="str">
            <v>GERALDO ELIAS DA SILVA</v>
          </cell>
          <cell r="C291" t="str">
            <v>10720763905</v>
          </cell>
        </row>
        <row r="292">
          <cell r="A292" t="str">
            <v>GERSON ALEXANDRE MARIANO DA SILVA</v>
          </cell>
          <cell r="B292" t="str">
            <v>GERSON ALEXANDRE MARIANO DA SILVA</v>
          </cell>
          <cell r="C292" t="str">
            <v/>
          </cell>
        </row>
        <row r="293">
          <cell r="A293" t="str">
            <v>GERSON MARTINS</v>
          </cell>
          <cell r="B293" t="str">
            <v>GERSON MARTINS</v>
          </cell>
          <cell r="C293" t="str">
            <v/>
          </cell>
        </row>
        <row r="294">
          <cell r="A294" t="str">
            <v>GILBERTO CORDEIRO LOPES</v>
          </cell>
          <cell r="B294" t="str">
            <v>GILBERTO CORDEIRO LOPES</v>
          </cell>
          <cell r="C294" t="str">
            <v>13024127894</v>
          </cell>
        </row>
        <row r="295">
          <cell r="A295" t="str">
            <v>GILBERTO MARTINZ SANTOS</v>
          </cell>
          <cell r="B295" t="str">
            <v>GILBERTO MARTINZ SANTOS</v>
          </cell>
          <cell r="C295" t="str">
            <v>11713768563</v>
          </cell>
        </row>
        <row r="296">
          <cell r="A296" t="str">
            <v>GILBERTO RIBEIRO MARTINS</v>
          </cell>
          <cell r="B296" t="str">
            <v>GILBERTO RIBEIRO MARTINS</v>
          </cell>
          <cell r="C296" t="str">
            <v>10432361305</v>
          </cell>
        </row>
        <row r="297">
          <cell r="A297" t="str">
            <v>GILDEMAR JOSÉ DE OLIVEIRA</v>
          </cell>
          <cell r="B297" t="str">
            <v>Edgar Silva Pinto</v>
          </cell>
          <cell r="C297" t="str">
            <v/>
          </cell>
        </row>
        <row r="298">
          <cell r="A298" t="str">
            <v>GILDEMAR JOSÉ DE OLIVEIRA</v>
          </cell>
          <cell r="B298" t="str">
            <v>GILDEMAR JOSÉ DE OLIVEIRA</v>
          </cell>
          <cell r="C298" t="str">
            <v>12308231280</v>
          </cell>
        </row>
        <row r="299">
          <cell r="A299" t="str">
            <v>GILMAR BELO DA SILVA</v>
          </cell>
          <cell r="B299" t="str">
            <v>FRANCISCO BELO DA SILVA</v>
          </cell>
          <cell r="C299" t="str">
            <v>124.25333.99.3</v>
          </cell>
        </row>
        <row r="300">
          <cell r="A300" t="str">
            <v>GILSON DE OLIVEIRA SOUZA</v>
          </cell>
          <cell r="B300" t="str">
            <v>GILSON DE OLIVEIRA SOUZA</v>
          </cell>
          <cell r="C300" t="str">
            <v>12882563851</v>
          </cell>
        </row>
        <row r="301">
          <cell r="A301" t="str">
            <v>GILVAN RODRIGUES DE SOUZA</v>
          </cell>
          <cell r="B301" t="str">
            <v>DEUSDETE GOMES DE SOUZA</v>
          </cell>
          <cell r="C301" t="str">
            <v/>
          </cell>
        </row>
        <row r="302">
          <cell r="A302" t="str">
            <v>GIRLENE CÉLIA DE OLIVEIRA</v>
          </cell>
          <cell r="B302" t="str">
            <v>Mauro Longuinho da Costa</v>
          </cell>
          <cell r="C302" t="str">
            <v>122.368.236.91</v>
          </cell>
        </row>
        <row r="303">
          <cell r="A303" t="str">
            <v>GISTARZAM BATISTA DE SOUZA</v>
          </cell>
          <cell r="B303" t="str">
            <v>SERGIO ANTONIO DA SILVA</v>
          </cell>
          <cell r="C303" t="str">
            <v>12381960408</v>
          </cell>
        </row>
        <row r="304">
          <cell r="A304" t="str">
            <v>GIVALDO PEREIRA DA SILVA</v>
          </cell>
          <cell r="B304" t="str">
            <v>GIVALDO PEREIRA DA SILVA</v>
          </cell>
          <cell r="C304" t="str">
            <v>12351550198</v>
          </cell>
        </row>
        <row r="305">
          <cell r="A305" t="str">
            <v>GIVANILDO CLEMENTINO DO NASCIMENTO</v>
          </cell>
          <cell r="B305" t="str">
            <v>GIVANILDO CLEMENTINO DO NASCIMENTO</v>
          </cell>
          <cell r="C305" t="str">
            <v>12473406652</v>
          </cell>
        </row>
        <row r="306">
          <cell r="A306" t="str">
            <v>HAMILOTON TORREO DIAS</v>
          </cell>
          <cell r="B306" t="str">
            <v>HAMILTON TORREO DIAS</v>
          </cell>
          <cell r="C306" t="str">
            <v>10870797120</v>
          </cell>
        </row>
        <row r="307">
          <cell r="A307" t="str">
            <v>HAMILTON PEREIRA DOS SANTOS</v>
          </cell>
          <cell r="B307" t="str">
            <v>HAMILTON PEREIRA DOS SANTOS</v>
          </cell>
          <cell r="C307" t="str">
            <v>10564928132</v>
          </cell>
        </row>
        <row r="308">
          <cell r="A308" t="str">
            <v>HELIO DIVINO DOS SANTOS</v>
          </cell>
          <cell r="B308" t="str">
            <v>HELIO DIVINO DOS SANTOS</v>
          </cell>
          <cell r="C308" t="str">
            <v>121 9392 1255 0</v>
          </cell>
        </row>
        <row r="309">
          <cell r="A309" t="str">
            <v>HELIO JORGE LUIS OLIVEIRA MARCAL</v>
          </cell>
          <cell r="B309" t="str">
            <v>ADÃO MARÇAL</v>
          </cell>
          <cell r="C309" t="str">
            <v/>
          </cell>
        </row>
        <row r="310">
          <cell r="A310" t="str">
            <v>HELIO JORGE LUIS OLIVEIRA MARCAL</v>
          </cell>
          <cell r="B310" t="str">
            <v>ELCIO PEDRO DA SILVA</v>
          </cell>
          <cell r="C310" t="str">
            <v/>
          </cell>
        </row>
        <row r="311">
          <cell r="A311" t="str">
            <v>HELIO JORGE LUIS OLIVEIRA MARCAL</v>
          </cell>
          <cell r="B311" t="str">
            <v>HELIO JORGE LUIS OLIVEIRA MARCAL</v>
          </cell>
          <cell r="C311" t="str">
            <v>133.116.848.17</v>
          </cell>
        </row>
        <row r="312">
          <cell r="A312" t="str">
            <v>HENRIQUE EURIPIDES RAMOS</v>
          </cell>
          <cell r="B312" t="str">
            <v>HENRIQUE EURIPIDES</v>
          </cell>
          <cell r="C312" t="str">
            <v>10748129771</v>
          </cell>
        </row>
        <row r="313">
          <cell r="A313" t="str">
            <v>HENRIQUE LUIZ GARCEZ</v>
          </cell>
          <cell r="B313" t="str">
            <v>HENRIQUE LUIZ GARCEZ</v>
          </cell>
          <cell r="C313" t="str">
            <v>12811074858</v>
          </cell>
        </row>
        <row r="314">
          <cell r="A314" t="str">
            <v>HUDSON RIBEIRO DOS SANTOS</v>
          </cell>
          <cell r="B314" t="str">
            <v>HUDSON RIBEIRO DOS SANTOS</v>
          </cell>
          <cell r="C314" t="str">
            <v>13278928813</v>
          </cell>
        </row>
        <row r="315">
          <cell r="A315" t="str">
            <v>HUGO HENRIQUE BORGES</v>
          </cell>
          <cell r="B315" t="str">
            <v>HUGO HENRIQUE BORGES</v>
          </cell>
          <cell r="C315" t="str">
            <v>20902244013</v>
          </cell>
        </row>
        <row r="316">
          <cell r="A316" t="str">
            <v>HUMBERTO LUIS LOPES</v>
          </cell>
          <cell r="B316" t="str">
            <v>HUMBERTO LUIS LOPES</v>
          </cell>
          <cell r="C316" t="str">
            <v>126.08448.81.1</v>
          </cell>
        </row>
        <row r="317">
          <cell r="A317" t="str">
            <v>IDELBERTO GONÇALVES DA SILVA</v>
          </cell>
          <cell r="B317" t="str">
            <v>IDELBERTO GONÇALVES DA SILVA</v>
          </cell>
          <cell r="C317" t="str">
            <v>10742669383</v>
          </cell>
        </row>
        <row r="318">
          <cell r="A318" t="str">
            <v>IDELVAN NEVES FERREIRA</v>
          </cell>
          <cell r="B318" t="str">
            <v>IDELVAN NEVES FERREIRA</v>
          </cell>
          <cell r="C318" t="str">
            <v/>
          </cell>
        </row>
        <row r="319">
          <cell r="A319" t="str">
            <v>IGOR GILSON BRAIT</v>
          </cell>
          <cell r="B319" t="str">
            <v>IGOR GILSON BRAIT</v>
          </cell>
          <cell r="C319" t="str">
            <v>127966628932</v>
          </cell>
        </row>
        <row r="320">
          <cell r="A320" t="str">
            <v>INFINITY LOCADORA DE VEICULOS LTDA</v>
          </cell>
          <cell r="B320" t="str">
            <v>JOSE CELSO DE OLIVEIRO</v>
          </cell>
          <cell r="C320" t="str">
            <v/>
          </cell>
        </row>
        <row r="321">
          <cell r="A321" t="str">
            <v>IRIS JOSÉ CINTRA</v>
          </cell>
          <cell r="B321" t="str">
            <v>IRIS JOSÉ CINTRA</v>
          </cell>
          <cell r="C321" t="str">
            <v/>
          </cell>
        </row>
        <row r="322">
          <cell r="A322" t="str">
            <v>ISAIAS CORREA DA SILVA</v>
          </cell>
          <cell r="B322" t="str">
            <v>ISAIAS CORREA DA SILVA</v>
          </cell>
          <cell r="C322" t="str">
            <v>10960630594</v>
          </cell>
        </row>
        <row r="323">
          <cell r="A323" t="str">
            <v>ISMAEL DOS SANTOS</v>
          </cell>
          <cell r="B323" t="str">
            <v>ISMAEL DOS SANTOS</v>
          </cell>
          <cell r="C323" t="str">
            <v>12607773859</v>
          </cell>
        </row>
        <row r="324">
          <cell r="A324" t="str">
            <v>ISMAEL MARTINS DE LIMA</v>
          </cell>
          <cell r="B324" t="str">
            <v>ISMAEL MARTINS DE LIMA</v>
          </cell>
          <cell r="C324" t="str">
            <v>20027945620</v>
          </cell>
        </row>
        <row r="325">
          <cell r="A325" t="str">
            <v>ISMAEL SOUZA DOS SANTOS</v>
          </cell>
          <cell r="B325" t="str">
            <v>ISMAEL SOUZA DOS SANTOS</v>
          </cell>
          <cell r="C325" t="str">
            <v>12140329203</v>
          </cell>
        </row>
        <row r="326">
          <cell r="A326" t="str">
            <v>IVAIR DARCI MEDEIROS</v>
          </cell>
          <cell r="B326" t="str">
            <v>IVAIR DARCI MEDEIROS</v>
          </cell>
          <cell r="C326" t="str">
            <v/>
          </cell>
        </row>
        <row r="327">
          <cell r="A327" t="str">
            <v>IVAN DA SILVA CORDEIRO</v>
          </cell>
          <cell r="B327" t="str">
            <v>IVAN DA SILVA CORDEIRO</v>
          </cell>
          <cell r="C327" t="str">
            <v/>
          </cell>
        </row>
        <row r="328">
          <cell r="A328" t="str">
            <v>IVAN PEREIRA DO NASCIMENTO</v>
          </cell>
          <cell r="B328" t="str">
            <v>IVAN PEREIRA DO NASCIMENTO</v>
          </cell>
          <cell r="C328" t="str">
            <v>13003492771</v>
          </cell>
        </row>
        <row r="329">
          <cell r="A329" t="str">
            <v>IVO EPAMINONDAS BOTTURA FILHO</v>
          </cell>
          <cell r="B329" t="str">
            <v>Manoel José Ferreira</v>
          </cell>
          <cell r="C329" t="str">
            <v/>
          </cell>
        </row>
        <row r="330">
          <cell r="A330" t="str">
            <v>IVO FLORES</v>
          </cell>
          <cell r="B330" t="str">
            <v>IVO FLORES</v>
          </cell>
          <cell r="C330" t="str">
            <v>10730465443</v>
          </cell>
        </row>
        <row r="331">
          <cell r="A331" t="str">
            <v>JACQUES JANUARIO DE FRANÇA</v>
          </cell>
          <cell r="B331" t="str">
            <v>Jacques Januario de Fança</v>
          </cell>
          <cell r="C331" t="str">
            <v>120.106.222-53</v>
          </cell>
        </row>
        <row r="332">
          <cell r="A332" t="str">
            <v>JAIME LUIS PEREZ CORTIZO</v>
          </cell>
          <cell r="B332" t="str">
            <v>JAIME LUIS PEREZ CORTIZO</v>
          </cell>
          <cell r="C332" t="str">
            <v>10618624799</v>
          </cell>
        </row>
        <row r="333">
          <cell r="A333" t="str">
            <v>JAIR GONÇALVES DE SOUZA</v>
          </cell>
          <cell r="B333" t="str">
            <v>Jair Goncalves de Souza</v>
          </cell>
          <cell r="C333" t="str">
            <v>10800364284</v>
          </cell>
        </row>
        <row r="334">
          <cell r="A334" t="str">
            <v>JAIR TEOFILO PEREIRA</v>
          </cell>
          <cell r="B334" t="str">
            <v>JAIR TEOFILO PEREIRA</v>
          </cell>
          <cell r="C334" t="str">
            <v/>
          </cell>
        </row>
        <row r="335">
          <cell r="A335" t="str">
            <v>JAIRO MONTEALVERNE MARTINS</v>
          </cell>
          <cell r="B335" t="str">
            <v>JAIRO MONTEALVERNE MARTINS</v>
          </cell>
          <cell r="C335" t="str">
            <v/>
          </cell>
        </row>
        <row r="336">
          <cell r="A336" t="str">
            <v>JARBAS RODRIGUES SANTOS FILHO</v>
          </cell>
          <cell r="B336" t="str">
            <v>JARBAS RODRIGUES SANTOS FILHO</v>
          </cell>
          <cell r="C336" t="str">
            <v/>
          </cell>
        </row>
        <row r="337">
          <cell r="A337" t="str">
            <v>JEAN CARLOS SIMPLICIO DA SILVA</v>
          </cell>
          <cell r="B337" t="str">
            <v>JEAN CARLOS SIMPLICIO DA SILVA</v>
          </cell>
          <cell r="C337" t="str">
            <v>12484914719</v>
          </cell>
        </row>
        <row r="338">
          <cell r="A338" t="str">
            <v>JEAN FLORENCIO DE LIMA</v>
          </cell>
          <cell r="B338" t="str">
            <v>JEAN FLORENCIO DE LIMA</v>
          </cell>
          <cell r="C338" t="str">
            <v>12877387854</v>
          </cell>
        </row>
        <row r="339">
          <cell r="A339" t="str">
            <v>JEFERSON CABREIRA</v>
          </cell>
          <cell r="B339" t="str">
            <v>JEFERSON CABREIRA</v>
          </cell>
          <cell r="C339" t="str">
            <v>20312291846</v>
          </cell>
        </row>
        <row r="340">
          <cell r="A340" t="str">
            <v>JEFERSON JOSE DOS SANTOS</v>
          </cell>
          <cell r="B340" t="str">
            <v>JEFERSON JOSE DOS SANTOS</v>
          </cell>
          <cell r="C340" t="str">
            <v>1241002894-4</v>
          </cell>
        </row>
        <row r="341">
          <cell r="A341" t="str">
            <v>JEFERSON SAROA</v>
          </cell>
          <cell r="B341" t="str">
            <v>JEFERSON SAROA</v>
          </cell>
          <cell r="C341" t="str">
            <v>12546013779</v>
          </cell>
        </row>
        <row r="342">
          <cell r="A342" t="str">
            <v>JEFFERSON PEREIRA DOS SANTOS</v>
          </cell>
          <cell r="B342" t="str">
            <v>JEFFERSON PEREIRA DOS SANTOS</v>
          </cell>
          <cell r="C342" t="str">
            <v>12925494899</v>
          </cell>
        </row>
        <row r="343">
          <cell r="A343" t="str">
            <v>JESSE GOMES DE MORAIS</v>
          </cell>
          <cell r="B343" t="str">
            <v>JESSE GOMES DE MORAIS</v>
          </cell>
          <cell r="C343" t="str">
            <v>11972973829</v>
          </cell>
        </row>
        <row r="344">
          <cell r="A344" t="str">
            <v>JESUS GILBERTO PINTO</v>
          </cell>
          <cell r="B344" t="str">
            <v>JESUS GILBERTO PINTO</v>
          </cell>
          <cell r="C344" t="str">
            <v>12034465476</v>
          </cell>
        </row>
        <row r="345">
          <cell r="A345" t="str">
            <v>JOANA DOMINGUES</v>
          </cell>
          <cell r="B345" t="str">
            <v>JOSE CARLOS DA SILVA</v>
          </cell>
          <cell r="C345" t="str">
            <v>12208444231</v>
          </cell>
        </row>
        <row r="346">
          <cell r="A346" t="str">
            <v>JOAO ALVES</v>
          </cell>
          <cell r="B346" t="str">
            <v>JOAO ALVES</v>
          </cell>
          <cell r="C346" t="str">
            <v/>
          </cell>
        </row>
        <row r="347">
          <cell r="A347" t="str">
            <v>JOÃO BATISTA DE OLIVEIRA</v>
          </cell>
          <cell r="B347" t="str">
            <v>JOÃO BATISTA DE OLIVEIRA</v>
          </cell>
          <cell r="C347" t="str">
            <v/>
          </cell>
        </row>
        <row r="348">
          <cell r="A348" t="str">
            <v>JOAO BATISTA GRACIOLLI</v>
          </cell>
          <cell r="B348" t="str">
            <v>JOAO BATISTA GRACIOLLI</v>
          </cell>
          <cell r="C348" t="str">
            <v>10804711426</v>
          </cell>
        </row>
        <row r="349">
          <cell r="A349" t="str">
            <v>JOÃO BATISTA MARCHI</v>
          </cell>
          <cell r="B349" t="str">
            <v>João Batista Marchi</v>
          </cell>
          <cell r="C349" t="str">
            <v>12099828905</v>
          </cell>
        </row>
        <row r="350">
          <cell r="A350" t="str">
            <v>JOÃO BOSCO RODRIGUES DA SILVA</v>
          </cell>
          <cell r="B350" t="str">
            <v>JOÃO BOSCO RODRIGUES DA SILVA</v>
          </cell>
          <cell r="C350" t="str">
            <v/>
          </cell>
        </row>
        <row r="351">
          <cell r="A351" t="str">
            <v>JOÃO CARLOS AMARANTE DA SILVA</v>
          </cell>
          <cell r="B351" t="str">
            <v>JOÃO CARLOS AMARANTE DA SILVA</v>
          </cell>
          <cell r="C351" t="str">
            <v/>
          </cell>
        </row>
        <row r="352">
          <cell r="A352" t="str">
            <v>JOAO CRISANTO DA SILVA</v>
          </cell>
          <cell r="B352" t="str">
            <v>JOAO CRISANTO DA SILVA</v>
          </cell>
          <cell r="C352" t="str">
            <v>12275577108</v>
          </cell>
        </row>
        <row r="353">
          <cell r="A353" t="str">
            <v>JOAO GOMES DA SILVA</v>
          </cell>
          <cell r="B353" t="str">
            <v>JOAO GOMES DA SILVA</v>
          </cell>
          <cell r="C353" t="str">
            <v>12450236548</v>
          </cell>
        </row>
        <row r="354">
          <cell r="A354" t="str">
            <v>JOÃO ISMAEL DE MACEDO</v>
          </cell>
          <cell r="B354" t="str">
            <v>JOÃO ISMAEL DE MACEDO</v>
          </cell>
          <cell r="C354" t="str">
            <v/>
          </cell>
        </row>
        <row r="355">
          <cell r="A355" t="str">
            <v>JOAO LOURENÇO PEREIRA DE ANDRADE</v>
          </cell>
          <cell r="B355" t="str">
            <v>JOAO LOURENÇO PEREIRA DE ANDRADE</v>
          </cell>
          <cell r="C355" t="str">
            <v>10419832324</v>
          </cell>
        </row>
        <row r="356">
          <cell r="A356" t="str">
            <v>JOAO OTACILIO DA SILVA</v>
          </cell>
          <cell r="B356" t="str">
            <v>JOAO OTACILIO DA SILVA</v>
          </cell>
          <cell r="C356" t="str">
            <v>12469663581</v>
          </cell>
        </row>
        <row r="357">
          <cell r="A357" t="str">
            <v>JOÃO PIRES</v>
          </cell>
          <cell r="B357" t="str">
            <v>João Pires</v>
          </cell>
          <cell r="C357" t="str">
            <v>11.452.972.324</v>
          </cell>
        </row>
        <row r="358">
          <cell r="A358" t="str">
            <v>JOAO PRIMO DA SILVA</v>
          </cell>
          <cell r="B358" t="str">
            <v>JOAO PRIMO DA SILVA</v>
          </cell>
          <cell r="C358" t="str">
            <v>12169101936</v>
          </cell>
        </row>
        <row r="359">
          <cell r="A359" t="str">
            <v>JOAO VIRGULINO DE MOURA</v>
          </cell>
          <cell r="B359" t="str">
            <v>JOÃO DA SILVA MOURA</v>
          </cell>
          <cell r="C359" t="str">
            <v>10557215819</v>
          </cell>
        </row>
        <row r="360">
          <cell r="A360" t="str">
            <v>JOAQUIM FERREIRA JULIO</v>
          </cell>
          <cell r="B360" t="str">
            <v>JOAQUIM FERREIRA JULIO</v>
          </cell>
          <cell r="C360" t="str">
            <v>10782930902</v>
          </cell>
        </row>
        <row r="361">
          <cell r="A361" t="str">
            <v>JOEL ASSIS DA SILVA</v>
          </cell>
          <cell r="B361" t="str">
            <v>JOEL ASSIS DA SILVA</v>
          </cell>
          <cell r="C361" t="str">
            <v/>
          </cell>
        </row>
        <row r="362">
          <cell r="A362" t="str">
            <v>JOEL DE SOUZA MELO</v>
          </cell>
          <cell r="B362" t="str">
            <v>JOEL DE SOUZA MELO</v>
          </cell>
          <cell r="C362" t="str">
            <v/>
          </cell>
        </row>
        <row r="363">
          <cell r="A363" t="str">
            <v>JOEL SIMAO</v>
          </cell>
          <cell r="B363" t="str">
            <v>JOEL SIMAO</v>
          </cell>
          <cell r="C363" t="str">
            <v>10426457045</v>
          </cell>
        </row>
        <row r="364">
          <cell r="A364" t="str">
            <v>JOILSON BASSETTI</v>
          </cell>
          <cell r="B364" t="str">
            <v>JOILSON BASSETTI</v>
          </cell>
          <cell r="C364" t="str">
            <v>20381088647</v>
          </cell>
        </row>
        <row r="365">
          <cell r="A365" t="str">
            <v>JOINVILENSE CARGAS EXPRESS LTDA</v>
          </cell>
          <cell r="B365" t="str">
            <v>ALTAMIR ROGERIO GOMES</v>
          </cell>
          <cell r="C365" t="str">
            <v>1</v>
          </cell>
        </row>
        <row r="366">
          <cell r="A366" t="str">
            <v>JOINVILENSE CARGAS EXPRESS LTDA</v>
          </cell>
          <cell r="B366" t="str">
            <v>ROBSON LUIS PEREIRA</v>
          </cell>
          <cell r="C366" t="str">
            <v>1</v>
          </cell>
        </row>
        <row r="367">
          <cell r="A367" t="str">
            <v>JOINVILENSE CARGAS EXPRESS LTDA</v>
          </cell>
          <cell r="B367" t="str">
            <v>SINEY LENNERTZ</v>
          </cell>
          <cell r="C367" t="str">
            <v/>
          </cell>
        </row>
        <row r="368">
          <cell r="A368" t="str">
            <v>JONAS ANDRE DA SILVA</v>
          </cell>
          <cell r="B368" t="str">
            <v>JONAS ANDRE DA SILVA</v>
          </cell>
          <cell r="C368" t="str">
            <v>13140970772</v>
          </cell>
        </row>
        <row r="369">
          <cell r="A369" t="str">
            <v>JONAS PEDRONI BALDO</v>
          </cell>
          <cell r="B369" t="str">
            <v>ROSEMAR LUIS ROSA</v>
          </cell>
          <cell r="C369" t="str">
            <v/>
          </cell>
        </row>
        <row r="370">
          <cell r="A370" t="str">
            <v>JONATAS PIVA</v>
          </cell>
          <cell r="B370" t="str">
            <v>JONATAS PIVA</v>
          </cell>
          <cell r="C370" t="str">
            <v/>
          </cell>
        </row>
        <row r="371">
          <cell r="A371" t="str">
            <v>JONES ALBERTO DE OLIVEIRA</v>
          </cell>
          <cell r="B371" t="str">
            <v>JONES ALBERTO DE OLIVEIRA</v>
          </cell>
          <cell r="C371" t="str">
            <v/>
          </cell>
        </row>
        <row r="372">
          <cell r="A372" t="str">
            <v>JORGE AMANCIO DE PAULO</v>
          </cell>
          <cell r="B372" t="str">
            <v>Leonildo José do Espírito Santo</v>
          </cell>
          <cell r="C372" t="str">
            <v>107.30808.97.9</v>
          </cell>
        </row>
        <row r="373">
          <cell r="A373" t="str">
            <v>JORGE GUERREIRO</v>
          </cell>
          <cell r="B373" t="str">
            <v>JORGE GUERREIRO</v>
          </cell>
          <cell r="C373" t="str">
            <v/>
          </cell>
        </row>
        <row r="374">
          <cell r="A374" t="str">
            <v>JORGE HARVATH</v>
          </cell>
          <cell r="B374" t="str">
            <v>SALVADOR SCABUZZI SANCHES</v>
          </cell>
          <cell r="C374" t="str">
            <v>12009493437</v>
          </cell>
        </row>
        <row r="375">
          <cell r="A375" t="str">
            <v>JORGE LUIS DO ESPÍRITO SANTO</v>
          </cell>
          <cell r="B375" t="str">
            <v>JORGE LUIS DO ESPÍRITO SANTO</v>
          </cell>
          <cell r="C375" t="str">
            <v/>
          </cell>
        </row>
        <row r="376">
          <cell r="A376" t="str">
            <v>JORGE UBIRAJARA ONORIO FERNANDES</v>
          </cell>
          <cell r="B376" t="str">
            <v>VALTER FERNANDES</v>
          </cell>
          <cell r="C376" t="str">
            <v>10836901433</v>
          </cell>
        </row>
        <row r="377">
          <cell r="A377" t="str">
            <v>JOSÉ AGUIMAR</v>
          </cell>
          <cell r="B377" t="str">
            <v>IRENEU BALBINO DA SILVA</v>
          </cell>
          <cell r="C377" t="str">
            <v>12013171163</v>
          </cell>
        </row>
        <row r="378">
          <cell r="A378" t="str">
            <v>JOSE AILTON DOS SANTOS</v>
          </cell>
          <cell r="B378" t="str">
            <v>JOSE AILTON DOS SANTOS OLIVEIRA</v>
          </cell>
          <cell r="C378" t="str">
            <v>12393752767</v>
          </cell>
        </row>
        <row r="379">
          <cell r="A379" t="str">
            <v>JOSE ALBINO CALDEIRA PIRES</v>
          </cell>
          <cell r="B379" t="str">
            <v>JOSE ALBINO CALDEIRA PIRES</v>
          </cell>
          <cell r="C379" t="str">
            <v>10739627349</v>
          </cell>
        </row>
        <row r="380">
          <cell r="A380" t="str">
            <v>JOSE ALEXANDRE ORSI</v>
          </cell>
          <cell r="B380" t="str">
            <v>JOSE ALEXANDRE ORSI</v>
          </cell>
          <cell r="C380" t="str">
            <v>12068073147</v>
          </cell>
        </row>
        <row r="381">
          <cell r="A381" t="str">
            <v>JOSÉ ALVES LONGO</v>
          </cell>
          <cell r="B381" t="str">
            <v>JOSÉ ALVES LONGO</v>
          </cell>
          <cell r="C381" t="str">
            <v/>
          </cell>
        </row>
        <row r="382">
          <cell r="A382" t="str">
            <v>JOSE ANDRADE DOS SANTOS</v>
          </cell>
          <cell r="B382" t="str">
            <v>JOSE ANDRADE DOS SANTOS</v>
          </cell>
          <cell r="C382" t="str">
            <v>10329996719</v>
          </cell>
        </row>
        <row r="383">
          <cell r="A383" t="str">
            <v>JOSE ANDRE OLIVEIRA</v>
          </cell>
          <cell r="B383" t="str">
            <v>JOSE ANDRE OLIVEIRA</v>
          </cell>
          <cell r="C383" t="str">
            <v>10608912015</v>
          </cell>
        </row>
        <row r="384">
          <cell r="A384" t="str">
            <v>JOSE ANTONIO ALMEIDA CAJAIBA</v>
          </cell>
          <cell r="B384" t="str">
            <v>VANDER MARTINS DOS REIS</v>
          </cell>
          <cell r="C384" t="str">
            <v>129.59007.81.8</v>
          </cell>
        </row>
        <row r="385">
          <cell r="A385" t="str">
            <v>JOSE ANTONIO APARECIDO SUEROZ</v>
          </cell>
          <cell r="B385" t="str">
            <v>JOSE ANTONIO APARECIDO SUEROZ</v>
          </cell>
          <cell r="C385" t="str">
            <v>12505717100</v>
          </cell>
        </row>
        <row r="386">
          <cell r="A386" t="str">
            <v>JOSE ANTONIO DA SILVA</v>
          </cell>
          <cell r="B386" t="str">
            <v>JOSE ANTONO DA SILVA</v>
          </cell>
          <cell r="C386" t="str">
            <v>10440118015</v>
          </cell>
        </row>
        <row r="387">
          <cell r="A387" t="str">
            <v>JOSE ANTONIO DOS SANTOS DO ROSARIO</v>
          </cell>
          <cell r="B387" t="str">
            <v>JOSE ANTONIO DOS SANTOS DO ROSARIO</v>
          </cell>
          <cell r="C387" t="str">
            <v>20742652313</v>
          </cell>
        </row>
        <row r="388">
          <cell r="A388" t="str">
            <v>JOSE AQUINO DE MATOS</v>
          </cell>
          <cell r="B388" t="str">
            <v>JOSE AQUINO DE MATOS</v>
          </cell>
          <cell r="C388" t="str">
            <v/>
          </cell>
        </row>
        <row r="389">
          <cell r="A389" t="str">
            <v>JOSE BARBOSA DE ANDRADE</v>
          </cell>
          <cell r="B389" t="str">
            <v>JOSE BARBOSA DE ANDRADE</v>
          </cell>
          <cell r="C389" t="str">
            <v>APOSENTADO</v>
          </cell>
        </row>
        <row r="390">
          <cell r="A390" t="str">
            <v>JOSE BERNADETE ALVES</v>
          </cell>
          <cell r="B390" t="str">
            <v>JOSE BERNADETE ALVES</v>
          </cell>
          <cell r="C390" t="str">
            <v>10410647923</v>
          </cell>
        </row>
        <row r="391">
          <cell r="A391" t="str">
            <v>JOSE BEZERRA FILHO</v>
          </cell>
          <cell r="B391" t="str">
            <v>JOSE BEZERRA FILHO</v>
          </cell>
          <cell r="C391" t="str">
            <v>10769370958</v>
          </cell>
        </row>
        <row r="392">
          <cell r="A392" t="str">
            <v>JOSÉ CANDIDO CINTRA</v>
          </cell>
          <cell r="B392" t="str">
            <v>JOSÉ CANDIDO CINTRA</v>
          </cell>
          <cell r="C392" t="str">
            <v>XXXXXXXX</v>
          </cell>
        </row>
        <row r="393">
          <cell r="A393" t="str">
            <v>JOSÉ CANDIDO CINTRA</v>
          </cell>
          <cell r="B393" t="str">
            <v>JOSE MARCIONIL CINTRA</v>
          </cell>
          <cell r="C393" t="str">
            <v/>
          </cell>
        </row>
        <row r="394">
          <cell r="A394" t="str">
            <v>JOSE CARLOS DA SILVA</v>
          </cell>
          <cell r="B394" t="str">
            <v>JOSE CARLOS DA SILVA</v>
          </cell>
          <cell r="C394" t="str">
            <v>10555795648</v>
          </cell>
        </row>
        <row r="395">
          <cell r="A395" t="str">
            <v>JOSE CARLOS DE MOURA</v>
          </cell>
          <cell r="B395" t="str">
            <v>JOSE CARLOS DE MOURA</v>
          </cell>
          <cell r="C395" t="str">
            <v>12421575755</v>
          </cell>
        </row>
        <row r="396">
          <cell r="A396" t="str">
            <v>JOSE CARLOS DE ROSSI</v>
          </cell>
          <cell r="B396" t="str">
            <v>JOSE CARLOS DE ROSSI</v>
          </cell>
          <cell r="C396" t="str">
            <v>10720787405</v>
          </cell>
        </row>
        <row r="397">
          <cell r="A397" t="str">
            <v>JOSÉ CARLOS DOS SANTOS</v>
          </cell>
          <cell r="B397" t="str">
            <v>JOSÉ CARLOS DOS SANTOS</v>
          </cell>
          <cell r="C397" t="str">
            <v/>
          </cell>
        </row>
        <row r="398">
          <cell r="A398" t="str">
            <v>JOSE CARLOS GOMES DE SOUZA</v>
          </cell>
          <cell r="B398" t="str">
            <v>JOSE CARLOS GOMES DE SOUZA</v>
          </cell>
          <cell r="C398" t="str">
            <v/>
          </cell>
        </row>
        <row r="399">
          <cell r="A399" t="str">
            <v>JOSE CARLOS TEIXEIRA DOS SANTOS</v>
          </cell>
          <cell r="B399" t="str">
            <v>JOSE CARLOS TEIXEIRA DOS SANTOS</v>
          </cell>
          <cell r="C399" t="str">
            <v>10774911058</v>
          </cell>
        </row>
        <row r="400">
          <cell r="A400" t="str">
            <v>JOSE DA CRUZ DA SILVA</v>
          </cell>
          <cell r="B400" t="str">
            <v>JOSE DA CRUZ DA SILVA</v>
          </cell>
          <cell r="C400" t="str">
            <v>CARTA FRETE</v>
          </cell>
        </row>
        <row r="401">
          <cell r="A401" t="str">
            <v>JOSE DA SILVA DE SOUZA</v>
          </cell>
          <cell r="B401" t="str">
            <v>JOSE DA SILVA DE SOUZA</v>
          </cell>
          <cell r="C401" t="str">
            <v>12275939034</v>
          </cell>
        </row>
        <row r="402">
          <cell r="A402" t="str">
            <v>JOSE DE SOUZA ALMEIDA</v>
          </cell>
          <cell r="B402" t="str">
            <v>JOSE DE SOUZA ALMEIDA</v>
          </cell>
          <cell r="C402" t="str">
            <v/>
          </cell>
        </row>
        <row r="403">
          <cell r="A403" t="str">
            <v>JOSE DE SOUZA ALMEIDA</v>
          </cell>
          <cell r="B403" t="str">
            <v>JOSE DE SOUZA ALMEIDA</v>
          </cell>
          <cell r="C403" t="str">
            <v>10853153792</v>
          </cell>
        </row>
        <row r="404">
          <cell r="A404" t="str">
            <v>JOSÉ EDVALDO DA SILVA</v>
          </cell>
          <cell r="B404" t="str">
            <v>Francisco Augusto Escaleira</v>
          </cell>
          <cell r="C404" t="str">
            <v/>
          </cell>
        </row>
        <row r="405">
          <cell r="A405" t="str">
            <v>JOSÉ EDVALDO DA SILVA</v>
          </cell>
          <cell r="B405" t="str">
            <v>José Edvaldo da Silva</v>
          </cell>
          <cell r="C405" t="str">
            <v>10814352321</v>
          </cell>
        </row>
        <row r="406">
          <cell r="A406" t="str">
            <v>JOSE ERAQUES DE OLIVEIRA LIMA</v>
          </cell>
          <cell r="B406" t="str">
            <v>JOSE ERAQUES DE OLIVEIRA LIMA</v>
          </cell>
          <cell r="C406" t="str">
            <v>10774515977</v>
          </cell>
        </row>
        <row r="407">
          <cell r="A407" t="str">
            <v>JOSE FABIO MENDONÇA MOREIRA</v>
          </cell>
          <cell r="B407" t="str">
            <v>JOSE FABIO MENDONÇA MOREIRA</v>
          </cell>
          <cell r="C407" t="str">
            <v/>
          </cell>
        </row>
        <row r="408">
          <cell r="A408" t="str">
            <v>JOSÉ FERREIRA DA SILVA</v>
          </cell>
          <cell r="B408" t="str">
            <v>José Ferreira da Silva</v>
          </cell>
          <cell r="C408" t="str">
            <v>12.212.369.567</v>
          </cell>
        </row>
        <row r="409">
          <cell r="A409" t="str">
            <v>JOSE FRANCISCO DA SILVA - 608D</v>
          </cell>
          <cell r="B409" t="str">
            <v>GERSON DA SILVA PORTO</v>
          </cell>
          <cell r="C409" t="str">
            <v/>
          </cell>
        </row>
        <row r="410">
          <cell r="A410" t="str">
            <v>JOSE FRANCISCO DA SILVA - VAN</v>
          </cell>
          <cell r="B410" t="str">
            <v>JOSE FRANCISCO DA SILVA</v>
          </cell>
          <cell r="C410" t="str">
            <v>12223078291</v>
          </cell>
        </row>
        <row r="411">
          <cell r="A411" t="str">
            <v>JOSÉ FRANCISCO LOPES GALVÃO</v>
          </cell>
          <cell r="B411" t="str">
            <v>JOSÉ FRANCISCO LOPES GALVÃO</v>
          </cell>
          <cell r="C411" t="str">
            <v>10559786228</v>
          </cell>
        </row>
        <row r="412">
          <cell r="A412" t="str">
            <v>JOSE FRANCISCO NETO</v>
          </cell>
          <cell r="B412" t="str">
            <v>IVANILSON NUNES FEITOSA</v>
          </cell>
          <cell r="C412" t="str">
            <v>10628793895</v>
          </cell>
        </row>
        <row r="413">
          <cell r="A413" t="str">
            <v>JOSE GENILDO PEREIRA LEAL</v>
          </cell>
          <cell r="B413" t="str">
            <v>JOSE GENILDO PEREIRA LEAL</v>
          </cell>
          <cell r="C413" t="str">
            <v>12515833685</v>
          </cell>
        </row>
        <row r="414">
          <cell r="A414" t="str">
            <v>JOSE GIVALDO GONÇALVES LIMA</v>
          </cell>
          <cell r="B414" t="str">
            <v>JOSE GIVALDO GONÇALVES LIMA</v>
          </cell>
          <cell r="C414" t="str">
            <v/>
          </cell>
        </row>
        <row r="415">
          <cell r="A415" t="str">
            <v>JOSE GOMES DA SILVA</v>
          </cell>
          <cell r="B415" t="str">
            <v>JOSE GOMES DA SILVA</v>
          </cell>
          <cell r="C415" t="str">
            <v/>
          </cell>
        </row>
        <row r="416">
          <cell r="A416" t="str">
            <v>JOSE GOMES SARMENTO</v>
          </cell>
          <cell r="B416" t="str">
            <v>JOSE GOMES SARMENTO</v>
          </cell>
          <cell r="C416" t="str">
            <v>10841477474</v>
          </cell>
        </row>
        <row r="417">
          <cell r="A417" t="str">
            <v>JOSE HUMBERTO DE SOUZA LINO</v>
          </cell>
          <cell r="B417" t="str">
            <v>JOSE HUMBERTO DE SOUZA LINO</v>
          </cell>
          <cell r="C417" t="str">
            <v/>
          </cell>
        </row>
        <row r="418">
          <cell r="A418" t="str">
            <v>JOSE INACIO MOREIRA</v>
          </cell>
          <cell r="B418" t="str">
            <v>JOSE INACIO MOREIRA</v>
          </cell>
          <cell r="C418" t="str">
            <v>10425245582</v>
          </cell>
        </row>
        <row r="419">
          <cell r="A419" t="str">
            <v>JOSE LIMA DE ALMEIDA</v>
          </cell>
          <cell r="B419" t="str">
            <v>JOSE LIMA DE ALMEIDA</v>
          </cell>
          <cell r="C419" t="str">
            <v>11237309454</v>
          </cell>
        </row>
        <row r="420">
          <cell r="A420" t="str">
            <v>Jose Luis dos Santos</v>
          </cell>
          <cell r="B420" t="str">
            <v>Jose Luiz dos Santos</v>
          </cell>
          <cell r="C420" t="str">
            <v>12414801869</v>
          </cell>
        </row>
        <row r="421">
          <cell r="A421" t="str">
            <v>JOSE MARCOS DA SILVA</v>
          </cell>
          <cell r="B421" t="str">
            <v>JOSE MARCOS DA SILVA</v>
          </cell>
          <cell r="C421" t="str">
            <v>12351311436</v>
          </cell>
        </row>
        <row r="422">
          <cell r="A422" t="str">
            <v>JOSE MARDONIO ANDRADE MOTA</v>
          </cell>
          <cell r="B422" t="str">
            <v>JOSE MARDONIO ANDRADE MOTA</v>
          </cell>
          <cell r="C422" t="str">
            <v/>
          </cell>
        </row>
        <row r="423">
          <cell r="A423" t="str">
            <v>JOSE NILTON DOS SANTOS</v>
          </cell>
          <cell r="B423" t="str">
            <v>JOSE NILTON DOS SANTOS</v>
          </cell>
          <cell r="C423" t="str">
            <v>10609095657</v>
          </cell>
        </row>
        <row r="424">
          <cell r="A424" t="str">
            <v>JOSE NILTON OLIVEIRA SANTOS</v>
          </cell>
          <cell r="B424" t="str">
            <v>JOSE NILTON OLIVEIRA SANTOS</v>
          </cell>
          <cell r="C424" t="str">
            <v>12350790713</v>
          </cell>
        </row>
        <row r="425">
          <cell r="A425" t="str">
            <v>JOSÉ NUNES DE OLIVEIRA</v>
          </cell>
          <cell r="B425" t="str">
            <v>José Nunes de Oliveira</v>
          </cell>
          <cell r="C425" t="str">
            <v>121.251.230.04</v>
          </cell>
        </row>
        <row r="426">
          <cell r="A426" t="str">
            <v>JOSE PATROCINIO BRUN</v>
          </cell>
          <cell r="B426" t="str">
            <v>JOSE PATROCINIO BRUN</v>
          </cell>
          <cell r="C426" t="str">
            <v>10715566978</v>
          </cell>
        </row>
        <row r="427">
          <cell r="A427" t="str">
            <v>JOSÉ PEREIRA DA SILVA</v>
          </cell>
          <cell r="B427" t="str">
            <v>JOSÉ PEREIRA DA SILVA</v>
          </cell>
          <cell r="C427" t="str">
            <v/>
          </cell>
        </row>
        <row r="428">
          <cell r="A428" t="str">
            <v>JOSE PINHEIRO BELERMINO</v>
          </cell>
          <cell r="B428" t="str">
            <v>JOSE PINHEIRO BELERMINO</v>
          </cell>
          <cell r="C428" t="str">
            <v>10652142286</v>
          </cell>
        </row>
        <row r="429">
          <cell r="A429" t="str">
            <v>JOSE ROBERTO CURSINO DE SOUZA</v>
          </cell>
          <cell r="B429" t="str">
            <v>JOSE ROBERTO CURSINO DE SOUZA</v>
          </cell>
          <cell r="C429" t="str">
            <v>106366682220</v>
          </cell>
        </row>
        <row r="430">
          <cell r="A430" t="str">
            <v>JOSE ROBERTO DA SILVA</v>
          </cell>
          <cell r="B430" t="str">
            <v>JOSE ROBERTO DA SILVA</v>
          </cell>
          <cell r="C430" t="str">
            <v>106.650.214.26</v>
          </cell>
        </row>
        <row r="431">
          <cell r="A431" t="str">
            <v>JOSE RODRIGUES DE OLIVEIRA</v>
          </cell>
          <cell r="B431" t="str">
            <v>JOSE RODRIGUES DE OLIVEIRA</v>
          </cell>
          <cell r="C431" t="str">
            <v>10855602314</v>
          </cell>
        </row>
        <row r="432">
          <cell r="A432" t="str">
            <v>JOSE RODRIGUES DOS SANTOS</v>
          </cell>
          <cell r="B432" t="str">
            <v>JOSE RODRIGUES DOS SANTOS</v>
          </cell>
          <cell r="C432" t="str">
            <v>12455021248</v>
          </cell>
        </row>
        <row r="433">
          <cell r="A433" t="str">
            <v>JOSÉ SANTANA PINTO MELONIO</v>
          </cell>
          <cell r="B433" t="str">
            <v>JOSÉ SANTANA PINTO MELONIO</v>
          </cell>
          <cell r="C433" t="str">
            <v/>
          </cell>
        </row>
        <row r="434">
          <cell r="A434" t="str">
            <v>JOSÉ SATURNINO FILHO</v>
          </cell>
          <cell r="B434" t="str">
            <v>ANASTÁCIO FERREIRA LOPES</v>
          </cell>
          <cell r="C434" t="str">
            <v/>
          </cell>
        </row>
        <row r="435">
          <cell r="A435" t="str">
            <v>José Sonho Faustino Nascimento</v>
          </cell>
          <cell r="B435" t="str">
            <v>JOSE SONHO FAUSTINO NASCIMENTO</v>
          </cell>
          <cell r="C435" t="str">
            <v>10613186459</v>
          </cell>
        </row>
        <row r="436">
          <cell r="A436" t="str">
            <v>JOSE TADEU DE ANDRADE JURADO</v>
          </cell>
          <cell r="B436" t="str">
            <v>JOSE TADEU DE ANDRADE JURADO</v>
          </cell>
          <cell r="C436" t="str">
            <v>10000433493</v>
          </cell>
        </row>
        <row r="437">
          <cell r="A437" t="str">
            <v>JOSEILDO COSTA DO SANTOS</v>
          </cell>
          <cell r="B437" t="str">
            <v>JOSEILDO COSTA DO SANTOS</v>
          </cell>
          <cell r="C437" t="str">
            <v>12749393819</v>
          </cell>
        </row>
        <row r="438">
          <cell r="A438" t="str">
            <v>JOSEMI FRANCISCO DA SILVA</v>
          </cell>
          <cell r="B438" t="str">
            <v>JOSEMI FRANCISCO DA SILVA</v>
          </cell>
          <cell r="C438" t="str">
            <v>12213264807</v>
          </cell>
        </row>
        <row r="439">
          <cell r="A439" t="str">
            <v>JOSIAS CARVALHO DE ARAUJO</v>
          </cell>
          <cell r="B439" t="str">
            <v>JOSIAS CARVALHO DE ARAUJO</v>
          </cell>
          <cell r="C439" t="str">
            <v>12398226842</v>
          </cell>
        </row>
        <row r="440">
          <cell r="A440" t="str">
            <v>JOSIAS DE CAMARGO</v>
          </cell>
          <cell r="B440" t="str">
            <v>JOSIAS DE CAMARGO</v>
          </cell>
          <cell r="C440" t="str">
            <v>12231711542</v>
          </cell>
        </row>
        <row r="441">
          <cell r="A441" t="str">
            <v>JOSIMAR GOMES DA SILVA</v>
          </cell>
          <cell r="B441" t="str">
            <v>CLEUDYVAN ROCHA DA SILVA</v>
          </cell>
          <cell r="C441" t="str">
            <v/>
          </cell>
        </row>
        <row r="442">
          <cell r="A442" t="str">
            <v>JOSIMAR GOMES DA SILVA</v>
          </cell>
          <cell r="B442" t="str">
            <v>JOSIMAR GOMES DA SILVA</v>
          </cell>
          <cell r="C442" t="str">
            <v>12354893738</v>
          </cell>
        </row>
        <row r="443">
          <cell r="A443" t="str">
            <v>JUAREZ VITOR DA SILVA</v>
          </cell>
          <cell r="B443" t="str">
            <v>JUAREZ VITOR DA SILVA</v>
          </cell>
          <cell r="C443" t="str">
            <v>1247944962001</v>
          </cell>
        </row>
        <row r="444">
          <cell r="A444" t="str">
            <v>JUCINALDO FRANCER ABRANTES DE OLIVEIRA</v>
          </cell>
          <cell r="B444" t="str">
            <v>JUCINALDO FRANCER ABRANTES DE OLIVEIRA</v>
          </cell>
          <cell r="C444" t="str">
            <v>12863592779</v>
          </cell>
        </row>
        <row r="445">
          <cell r="A445" t="str">
            <v>JULIO CESAR SZEKETEY</v>
          </cell>
          <cell r="B445" t="str">
            <v>JULIO CESAR SZEKETEY</v>
          </cell>
          <cell r="C445" t="str">
            <v>12479533877</v>
          </cell>
        </row>
        <row r="446">
          <cell r="A446" t="str">
            <v>JUNIO FRANCISCO DA SILVA</v>
          </cell>
          <cell r="B446" t="str">
            <v>JUNIO FRANCISCO DA SILVA</v>
          </cell>
          <cell r="C446" t="str">
            <v/>
          </cell>
        </row>
        <row r="447">
          <cell r="A447" t="str">
            <v>Juraci Estanislau da Costa</v>
          </cell>
          <cell r="B447" t="str">
            <v>Claudemilson Fernandes Silva</v>
          </cell>
          <cell r="C447" t="str">
            <v/>
          </cell>
        </row>
        <row r="448">
          <cell r="A448" t="str">
            <v>JURANDIR EVANGELISTA DE SOUZA</v>
          </cell>
          <cell r="B448" t="str">
            <v>JURANDIR EVANGELISTA DE SOUZA</v>
          </cell>
          <cell r="C448" t="str">
            <v>10849232284</v>
          </cell>
        </row>
        <row r="449">
          <cell r="A449" t="str">
            <v>JURANDIR MEDEIROS DA CRUZ</v>
          </cell>
          <cell r="B449" t="str">
            <v>Jurandir Medeiros da Cruz</v>
          </cell>
          <cell r="C449" t="str">
            <v>12.279.542.155</v>
          </cell>
        </row>
        <row r="450">
          <cell r="A450" t="str">
            <v>JUSSARA MOTTA CORREIA</v>
          </cell>
          <cell r="B450" t="str">
            <v>JUSSARA MOTTA CORREIA</v>
          </cell>
          <cell r="C450" t="str">
            <v>10435620859</v>
          </cell>
        </row>
        <row r="451">
          <cell r="A451" t="str">
            <v>KLEBER KEEN MARK NISHIWAKI</v>
          </cell>
          <cell r="B451" t="str">
            <v>DOUGLAS G TOLEDO</v>
          </cell>
          <cell r="C451" t="str">
            <v/>
          </cell>
        </row>
        <row r="452">
          <cell r="A452" t="str">
            <v>LAERCIO DE SOUZA DIAS</v>
          </cell>
          <cell r="B452" t="str">
            <v>LAERCIO DE SOUZA DIAS</v>
          </cell>
          <cell r="C452" t="str">
            <v/>
          </cell>
        </row>
        <row r="453">
          <cell r="A453" t="str">
            <v>LAERTE GODOY FILHO</v>
          </cell>
          <cell r="B453" t="str">
            <v>LAERTE GODOY FILHO</v>
          </cell>
          <cell r="C453" t="str">
            <v>10779504574</v>
          </cell>
        </row>
        <row r="454">
          <cell r="A454" t="str">
            <v>LAURO MUNIZ GOUVEIA</v>
          </cell>
          <cell r="B454" t="str">
            <v>LAURO MUNIZ GOUVEIA</v>
          </cell>
          <cell r="C454" t="str">
            <v>12056089183</v>
          </cell>
        </row>
        <row r="455">
          <cell r="A455" t="str">
            <v>LAVANDERIA MORAIS LTDA ME</v>
          </cell>
          <cell r="B455" t="str">
            <v>RICARDO FRIAS</v>
          </cell>
          <cell r="C455" t="str">
            <v/>
          </cell>
        </row>
        <row r="456">
          <cell r="A456" t="str">
            <v>LEANDRO BARBOSA DE OLIVEIRA</v>
          </cell>
          <cell r="B456" t="str">
            <v>LEANDRO BARBOSA DE OLIVEIRA</v>
          </cell>
          <cell r="C456" t="str">
            <v/>
          </cell>
        </row>
        <row r="457">
          <cell r="A457" t="str">
            <v>LEANDRO DE SOUZA LIMA</v>
          </cell>
          <cell r="B457" t="str">
            <v>ANTONIO JOSE DE LIMA</v>
          </cell>
          <cell r="C457" t="str">
            <v>12910355898</v>
          </cell>
        </row>
        <row r="458">
          <cell r="A458" t="str">
            <v>LEANDRO FERREIRA DA SILVA</v>
          </cell>
          <cell r="B458" t="str">
            <v>LEANDRO FERREIRA DA SILVA</v>
          </cell>
          <cell r="C458" t="str">
            <v>13004170816-01</v>
          </cell>
        </row>
        <row r="459">
          <cell r="A459" t="str">
            <v>LEANDRO LOPES FELIPE</v>
          </cell>
          <cell r="B459" t="str">
            <v>LEANDRO LOPES FELIPE</v>
          </cell>
          <cell r="C459" t="str">
            <v/>
          </cell>
        </row>
        <row r="460">
          <cell r="A460" t="str">
            <v>LENIVALDO MACEDO SOARES</v>
          </cell>
          <cell r="B460" t="str">
            <v>HELVIO TEIXEIRA DOS SANTOS</v>
          </cell>
          <cell r="C460" t="str">
            <v>10396643253</v>
          </cell>
        </row>
        <row r="461">
          <cell r="A461" t="str">
            <v>LEONARDO COSTA SILVA</v>
          </cell>
          <cell r="B461" t="str">
            <v>LEONARDO COSTA SILVA</v>
          </cell>
          <cell r="C461" t="str">
            <v/>
          </cell>
        </row>
        <row r="462">
          <cell r="A462" t="str">
            <v>LEONARDO MITSUYSHI YAMADA</v>
          </cell>
          <cell r="B462" t="str">
            <v>LEONARDO  MITSUYSHI YAMADA</v>
          </cell>
          <cell r="C462" t="str">
            <v/>
          </cell>
        </row>
        <row r="463">
          <cell r="A463" t="str">
            <v>LIDIA ANASTACIO FAVERO</v>
          </cell>
          <cell r="B463" t="str">
            <v>RAFAEL ANASTACIO FAVERO</v>
          </cell>
          <cell r="C463" t="str">
            <v>20686826412</v>
          </cell>
        </row>
        <row r="464">
          <cell r="A464" t="str">
            <v>LINCOLN DAVID BATISTA</v>
          </cell>
          <cell r="B464" t="str">
            <v>LINCOHN DAVID BATISTA</v>
          </cell>
          <cell r="C464" t="str">
            <v>13300910810</v>
          </cell>
        </row>
        <row r="465">
          <cell r="A465" t="str">
            <v>LINDOVAL SOARES DA SILVA</v>
          </cell>
          <cell r="B465" t="str">
            <v>LINDOVAL SOARES DA SILVA</v>
          </cell>
          <cell r="C465" t="str">
            <v>10287438969</v>
          </cell>
        </row>
        <row r="466">
          <cell r="A466" t="str">
            <v>LOURIVAL DE JESUS BASTOS</v>
          </cell>
          <cell r="B466" t="str">
            <v>Eder Carlos Flouriano Santana</v>
          </cell>
          <cell r="C466" t="str">
            <v>13136603892</v>
          </cell>
        </row>
        <row r="467">
          <cell r="A467" t="str">
            <v>LOURIVAL DE JESUS BASTOS</v>
          </cell>
          <cell r="B467" t="str">
            <v>EDSON GOMES DA SILVA</v>
          </cell>
          <cell r="C467" t="str">
            <v>12393710126</v>
          </cell>
        </row>
        <row r="468">
          <cell r="A468" t="str">
            <v>LUCIVALDO BEZERRA</v>
          </cell>
          <cell r="B468" t="str">
            <v>JOSE ANTONIO DA SILVA</v>
          </cell>
          <cell r="C468" t="str">
            <v>12093739595</v>
          </cell>
        </row>
        <row r="469">
          <cell r="A469" t="str">
            <v>LUIS CARLOS SILVA DE CARVALHO</v>
          </cell>
          <cell r="B469" t="str">
            <v>LUIS CARLOS SILVA DE CARVALHO</v>
          </cell>
          <cell r="C469" t="str">
            <v/>
          </cell>
        </row>
        <row r="470">
          <cell r="A470" t="str">
            <v>LUIS DIOMAR GONÇALVES</v>
          </cell>
          <cell r="B470" t="str">
            <v>LUIS DIOMAR GONÇALVES</v>
          </cell>
          <cell r="C470" t="str">
            <v/>
          </cell>
        </row>
        <row r="471">
          <cell r="A471" t="str">
            <v>LUIS SILVA FIGUEIREDO</v>
          </cell>
          <cell r="B471" t="str">
            <v>LUIS SILVA FIGUEIREDO</v>
          </cell>
          <cell r="C471" t="str">
            <v>13067820818</v>
          </cell>
        </row>
        <row r="472">
          <cell r="A472" t="str">
            <v>LUIZ ANTONIO DOS SANTOS</v>
          </cell>
          <cell r="B472" t="str">
            <v>LUIZ ANTONIO DOS SANTOS</v>
          </cell>
          <cell r="C472" t="str">
            <v>12023479500</v>
          </cell>
        </row>
        <row r="473">
          <cell r="A473" t="str">
            <v>LUIZ CARLOS DE LIMA</v>
          </cell>
          <cell r="B473" t="str">
            <v>Luiz Carlos de Lima</v>
          </cell>
          <cell r="C473" t="str">
            <v/>
          </cell>
        </row>
        <row r="474">
          <cell r="A474" t="str">
            <v>LUIZ CARLOS GIORDANO</v>
          </cell>
          <cell r="B474" t="str">
            <v>LUIZ CARLOS GIORDANO</v>
          </cell>
          <cell r="C474" t="str">
            <v>10704138082</v>
          </cell>
        </row>
        <row r="475">
          <cell r="A475" t="str">
            <v>LUIZ CARLOS OLIVEIRA COSTA</v>
          </cell>
          <cell r="B475" t="str">
            <v>LUIZ CARLOS OLIVEIRA COSTA</v>
          </cell>
          <cell r="C475" t="str">
            <v/>
          </cell>
        </row>
        <row r="476">
          <cell r="A476" t="str">
            <v>LUIZ DONIZETE NASCIMENTO</v>
          </cell>
          <cell r="B476" t="str">
            <v>LUIZ DONIZETE NASCIMENTO</v>
          </cell>
          <cell r="C476" t="str">
            <v/>
          </cell>
        </row>
        <row r="477">
          <cell r="A477" t="str">
            <v>LUIZ FABIO COSTA</v>
          </cell>
          <cell r="B477" t="str">
            <v>LUIZ FABIO COSTA</v>
          </cell>
          <cell r="C477" t="str">
            <v/>
          </cell>
        </row>
        <row r="478">
          <cell r="A478" t="str">
            <v>LUIZ FELICIANO</v>
          </cell>
          <cell r="B478" t="str">
            <v>LUIZ FELICIANO</v>
          </cell>
          <cell r="C478" t="str">
            <v>APOSENTADO</v>
          </cell>
        </row>
        <row r="479">
          <cell r="A479" t="str">
            <v>LUIZ FERNANDO FONSECA DA COSTA</v>
          </cell>
          <cell r="B479" t="str">
            <v>LUIZ FERNANDO FONSECA DA COSTA</v>
          </cell>
          <cell r="C479" t="str">
            <v>12707311520</v>
          </cell>
        </row>
        <row r="480">
          <cell r="A480" t="str">
            <v>LUIZ HENRIQUE PEREBONI</v>
          </cell>
          <cell r="B480" t="str">
            <v>LUIZ HENRIQUE PEREBONI</v>
          </cell>
          <cell r="C480" t="str">
            <v>11424272895</v>
          </cell>
        </row>
        <row r="481">
          <cell r="A481" t="str">
            <v>LUIZ HENRIQUE SENE</v>
          </cell>
          <cell r="B481" t="str">
            <v>LUIZ HENRIQE SENE</v>
          </cell>
          <cell r="C481" t="str">
            <v/>
          </cell>
        </row>
        <row r="482">
          <cell r="A482" t="str">
            <v>LUIZ JOSE DA SILVA FILHO</v>
          </cell>
          <cell r="B482" t="str">
            <v>LUIZ JOSE DA SILVA FILHO</v>
          </cell>
          <cell r="C482" t="str">
            <v>10268265752</v>
          </cell>
        </row>
        <row r="483">
          <cell r="A483" t="str">
            <v>LUIZ MARCOS FERREIRA</v>
          </cell>
          <cell r="B483" t="str">
            <v>LUIZ MARCOS FERREIRA</v>
          </cell>
          <cell r="C483" t="str">
            <v>123456</v>
          </cell>
        </row>
        <row r="484">
          <cell r="A484" t="str">
            <v>LUIZ ROBERTO MOREIRA</v>
          </cell>
          <cell r="B484" t="str">
            <v>LUIZ ROBERTO MOREIRA</v>
          </cell>
          <cell r="C484" t="str">
            <v>10748007765</v>
          </cell>
        </row>
        <row r="485">
          <cell r="A485" t="str">
            <v>LUIZ THOSHIO SUGANO</v>
          </cell>
          <cell r="B485" t="str">
            <v>LUIS TOSHIO SUGANO</v>
          </cell>
          <cell r="C485" t="str">
            <v>10631788244</v>
          </cell>
        </row>
        <row r="486">
          <cell r="A486" t="str">
            <v>LUIZ THOSHIO SUGANO</v>
          </cell>
          <cell r="B486" t="str">
            <v>SEBASTIAO SILVA OLIVEIRA</v>
          </cell>
          <cell r="C486" t="str">
            <v>10423153150</v>
          </cell>
        </row>
        <row r="487">
          <cell r="A487" t="str">
            <v>LUIZ VALENTIM AMARAL</v>
          </cell>
          <cell r="B487" t="str">
            <v>LUIZ VALENTIM AMARAL</v>
          </cell>
          <cell r="C487" t="str">
            <v>10425502187</v>
          </cell>
        </row>
        <row r="488">
          <cell r="A488" t="str">
            <v>LUIZ VINICIUS PRIMON</v>
          </cell>
          <cell r="B488" t="str">
            <v>LUIZ VINICIOS PRIMOR</v>
          </cell>
          <cell r="C488" t="str">
            <v/>
          </cell>
        </row>
        <row r="489">
          <cell r="A489" t="str">
            <v>MAGDA DA SILVA BRAGA</v>
          </cell>
          <cell r="B489" t="str">
            <v>MARCIO BRAGA DA SILVA</v>
          </cell>
          <cell r="C489" t="str">
            <v/>
          </cell>
        </row>
        <row r="490">
          <cell r="A490" t="str">
            <v>MANOEL GUEDES DA SILVA NETO</v>
          </cell>
          <cell r="B490" t="str">
            <v>MANOEL GUEDES DA SILVA NETO</v>
          </cell>
          <cell r="C490" t="str">
            <v>10425022282</v>
          </cell>
        </row>
        <row r="491">
          <cell r="A491" t="str">
            <v>MANOEL QUINTINO DA SILVA</v>
          </cell>
          <cell r="B491" t="str">
            <v>MANOEL QUINTINO DA SILVA</v>
          </cell>
          <cell r="C491" t="str">
            <v>12082960422</v>
          </cell>
        </row>
        <row r="492">
          <cell r="A492" t="str">
            <v>MANOELITO BALLEIRO SANTANA</v>
          </cell>
          <cell r="B492" t="str">
            <v>MANUELITO BALLEIRO SANTANA</v>
          </cell>
          <cell r="C492" t="str">
            <v/>
          </cell>
        </row>
        <row r="493">
          <cell r="A493" t="str">
            <v>MANOELITO BALLEIRO SANTANA</v>
          </cell>
          <cell r="B493" t="str">
            <v>WALDIR DE DE SOUZA GOUVEIA</v>
          </cell>
          <cell r="C493" t="str">
            <v/>
          </cell>
        </row>
        <row r="494">
          <cell r="A494" t="str">
            <v>MANUEL ALVES FORNEIRO</v>
          </cell>
          <cell r="B494" t="str">
            <v>MANUEL ALVES FORNEIRO</v>
          </cell>
          <cell r="C494" t="str">
            <v>10663632504</v>
          </cell>
        </row>
        <row r="495">
          <cell r="A495" t="str">
            <v>MANUEL ELIAS SIQUEIRA</v>
          </cell>
          <cell r="B495" t="str">
            <v>MANUEL ELIAS SIQUEIRA</v>
          </cell>
          <cell r="C495" t="str">
            <v>12465022859</v>
          </cell>
        </row>
        <row r="496">
          <cell r="A496" t="str">
            <v>MARCEL FRANÇA DE FREITAS</v>
          </cell>
          <cell r="B496" t="str">
            <v>MARCEL FRANÇA DE FREITAS</v>
          </cell>
          <cell r="C496" t="str">
            <v/>
          </cell>
        </row>
        <row r="497">
          <cell r="A497" t="str">
            <v>MARCELA PRADO SOUZA SILVA</v>
          </cell>
          <cell r="B497" t="str">
            <v>MARCELA PRADO SOUZA SILVA</v>
          </cell>
          <cell r="C497" t="str">
            <v>136174481304</v>
          </cell>
        </row>
        <row r="498">
          <cell r="A498" t="str">
            <v>MARCELO DA SILVA MORAES</v>
          </cell>
          <cell r="B498" t="str">
            <v>MARCELO DA SILVA MORAES</v>
          </cell>
          <cell r="C498" t="str">
            <v>12510180748</v>
          </cell>
        </row>
        <row r="499">
          <cell r="A499" t="str">
            <v>MARCELO DE OLIVEIRA CLARO</v>
          </cell>
          <cell r="B499" t="str">
            <v>MARCELO DE OLIVEIRA CLARO</v>
          </cell>
          <cell r="C499" t="str">
            <v>12563145858</v>
          </cell>
        </row>
        <row r="500">
          <cell r="A500" t="str">
            <v>MARCELO DOS SANTOS RODRIGUES</v>
          </cell>
          <cell r="B500" t="str">
            <v>MARCELO DOS SANTOS RODRIGUES</v>
          </cell>
          <cell r="C500" t="str">
            <v>12244252010</v>
          </cell>
        </row>
        <row r="501">
          <cell r="A501" t="str">
            <v>MARCELO GOMES DA SILVA</v>
          </cell>
          <cell r="B501" t="str">
            <v>MARCELO GOMES DA SILVA</v>
          </cell>
          <cell r="C501" t="str">
            <v>12155311291</v>
          </cell>
        </row>
        <row r="502">
          <cell r="A502" t="str">
            <v>Marcelo Lopes  Polastro</v>
          </cell>
          <cell r="B502" t="str">
            <v>Marcelo Lopes  Polastro</v>
          </cell>
          <cell r="C502" t="str">
            <v>12546863373</v>
          </cell>
        </row>
        <row r="503">
          <cell r="A503" t="str">
            <v>MARCELO LOW</v>
          </cell>
          <cell r="B503" t="str">
            <v>MARCELO LOW</v>
          </cell>
          <cell r="C503" t="str">
            <v/>
          </cell>
        </row>
        <row r="504">
          <cell r="A504" t="str">
            <v>MARCELO LUIS BORGES</v>
          </cell>
          <cell r="B504" t="str">
            <v>ALEXANDRE SILVERIO DAMASCENO</v>
          </cell>
          <cell r="C504" t="str">
            <v>13426603771</v>
          </cell>
        </row>
        <row r="505">
          <cell r="A505" t="str">
            <v>Marcelo Nascimento de Oliveira</v>
          </cell>
          <cell r="B505" t="str">
            <v>Marcelo Nascimento de Oliveira</v>
          </cell>
          <cell r="C505" t="str">
            <v/>
          </cell>
        </row>
        <row r="506">
          <cell r="A506" t="str">
            <v>MARCELO OSCOBRAM</v>
          </cell>
          <cell r="B506" t="str">
            <v>MARCELO OSCOBRAM</v>
          </cell>
          <cell r="C506" t="str">
            <v>12248720465</v>
          </cell>
        </row>
        <row r="507">
          <cell r="A507" t="str">
            <v>MARCELO OWCHAR</v>
          </cell>
          <cell r="B507" t="str">
            <v>MARCELO OWCHAR</v>
          </cell>
          <cell r="C507" t="str">
            <v>11716084851</v>
          </cell>
        </row>
        <row r="508">
          <cell r="A508" t="str">
            <v>MARCELO PEREIRA DA SILVA</v>
          </cell>
          <cell r="B508" t="str">
            <v>CREOVASSIO SOARES DE SOUZA</v>
          </cell>
          <cell r="C508" t="str">
            <v/>
          </cell>
        </row>
        <row r="509">
          <cell r="A509" t="str">
            <v>MARCELO PEREIRA DA SILVA</v>
          </cell>
          <cell r="B509" t="str">
            <v>MARCELO PEREIRA DA SILVA</v>
          </cell>
          <cell r="C509" t="str">
            <v/>
          </cell>
        </row>
        <row r="510">
          <cell r="A510" t="str">
            <v>MARCELO PIMENTEL</v>
          </cell>
          <cell r="B510" t="str">
            <v>MARCELO PIMENTEL</v>
          </cell>
          <cell r="C510" t="str">
            <v>12414968887</v>
          </cell>
        </row>
        <row r="511">
          <cell r="A511" t="str">
            <v>MARCELO ROBERTO PACHECO</v>
          </cell>
          <cell r="B511" t="str">
            <v>Marcelo Roberto Pacheco</v>
          </cell>
          <cell r="C511" t="str">
            <v>12.911.427.930</v>
          </cell>
        </row>
        <row r="512">
          <cell r="A512" t="str">
            <v>MARCELO ROSA DE SOUZA</v>
          </cell>
          <cell r="B512" t="str">
            <v>THIAGO APARECIDO LOPES</v>
          </cell>
          <cell r="C512" t="str">
            <v>13312396890</v>
          </cell>
        </row>
        <row r="513">
          <cell r="A513" t="str">
            <v>MARCENIO RODRIGUES DE SOUZA</v>
          </cell>
          <cell r="B513" t="str">
            <v>JOSE ANTONIO GASPAR DE SOUZA</v>
          </cell>
          <cell r="C513" t="str">
            <v/>
          </cell>
        </row>
        <row r="514">
          <cell r="A514" t="str">
            <v>MARCIO ALEX MARTINS DE SOUZA</v>
          </cell>
          <cell r="B514" t="str">
            <v>MARCIO ALEX MATINS DE SOUZA</v>
          </cell>
          <cell r="C514" t="str">
            <v/>
          </cell>
        </row>
        <row r="515">
          <cell r="A515" t="str">
            <v>MARCIO DA SILVA</v>
          </cell>
          <cell r="B515" t="str">
            <v>MARCIO DA SILVA</v>
          </cell>
          <cell r="C515" t="str">
            <v>1.254.615.096-2</v>
          </cell>
        </row>
        <row r="516">
          <cell r="A516" t="str">
            <v>MÁRCIO DE OLIVEIRA ARAÚJO</v>
          </cell>
          <cell r="B516" t="str">
            <v>MÁRCIO DE OLIVEIRA ARAÚJO</v>
          </cell>
          <cell r="C516" t="str">
            <v>11426573933</v>
          </cell>
        </row>
        <row r="517">
          <cell r="A517" t="str">
            <v>MARCIO FRANCISCO DA SILVA</v>
          </cell>
          <cell r="B517" t="str">
            <v>MARCIOS FRANCISCO DA SILVA</v>
          </cell>
          <cell r="C517" t="str">
            <v/>
          </cell>
        </row>
        <row r="518">
          <cell r="A518" t="str">
            <v>MARCIO GALVES PEREIRA DE FARIA</v>
          </cell>
          <cell r="B518" t="str">
            <v>MARCIO GALVES PEREIRA DE FARIA</v>
          </cell>
          <cell r="C518" t="str">
            <v/>
          </cell>
        </row>
        <row r="519">
          <cell r="A519" t="str">
            <v>MÁRCIO JOÃO GOMES</v>
          </cell>
          <cell r="B519" t="str">
            <v>MÁRCIO JOÃO GOMES</v>
          </cell>
          <cell r="C519" t="str">
            <v/>
          </cell>
        </row>
        <row r="520">
          <cell r="A520" t="str">
            <v>MARCIO LOPES DA SILVA</v>
          </cell>
          <cell r="B520" t="str">
            <v>MARCIO LOPES DA SILVA</v>
          </cell>
          <cell r="C520" t="str">
            <v>12485735273</v>
          </cell>
        </row>
        <row r="521">
          <cell r="A521" t="str">
            <v>MARCIO LUIS BOMFIM</v>
          </cell>
          <cell r="B521" t="str">
            <v>Márcio Luiz Bonfim</v>
          </cell>
          <cell r="C521" t="str">
            <v/>
          </cell>
        </row>
        <row r="522">
          <cell r="A522" t="str">
            <v>MARCIO LUIS DA SILVA</v>
          </cell>
          <cell r="B522" t="str">
            <v>MARCIO LUIS DA SILVA</v>
          </cell>
          <cell r="C522" t="str">
            <v>12430838267</v>
          </cell>
        </row>
        <row r="523">
          <cell r="A523" t="str">
            <v>MARCIO MEDEIROS PACHECO</v>
          </cell>
          <cell r="B523" t="str">
            <v>MARCIO MEDEIROS PACHECO</v>
          </cell>
          <cell r="C523" t="str">
            <v>123456</v>
          </cell>
        </row>
        <row r="524">
          <cell r="A524" t="str">
            <v>MARCIO NUNES DA SILVA</v>
          </cell>
          <cell r="B524" t="str">
            <v>EDVANDRO APARECIDO DANGELLER</v>
          </cell>
          <cell r="C524" t="str">
            <v/>
          </cell>
        </row>
        <row r="525">
          <cell r="A525" t="str">
            <v>MARCIO NUNES DA SILVA</v>
          </cell>
          <cell r="B525" t="str">
            <v>MARCIO NUNES DA SILVA</v>
          </cell>
          <cell r="C525" t="str">
            <v>12849408818</v>
          </cell>
        </row>
        <row r="526">
          <cell r="A526" t="str">
            <v>MARCIO VEIGA FREIRE</v>
          </cell>
          <cell r="B526" t="str">
            <v>MARCIO VEIGA FREIRE</v>
          </cell>
          <cell r="C526" t="str">
            <v>12546862563</v>
          </cell>
        </row>
        <row r="527">
          <cell r="A527" t="str">
            <v>MARCO ANTONIO LEMES</v>
          </cell>
          <cell r="B527" t="str">
            <v>MARCO ANTONIO LEMES</v>
          </cell>
          <cell r="C527" t="str">
            <v>15100957808</v>
          </cell>
        </row>
        <row r="528">
          <cell r="A528" t="str">
            <v>MARCONDES CARLOS PINTO DE MELO</v>
          </cell>
          <cell r="B528" t="str">
            <v>LEANDRO GOMES BASTOS</v>
          </cell>
          <cell r="C528" t="str">
            <v>12834462935</v>
          </cell>
        </row>
        <row r="529">
          <cell r="A529" t="str">
            <v>MARCOS ALBERTO DE MORAIS</v>
          </cell>
          <cell r="B529" t="str">
            <v>FELIX BRANCO FERREIRE</v>
          </cell>
          <cell r="C529" t="str">
            <v>1324539989-7</v>
          </cell>
        </row>
        <row r="530">
          <cell r="A530" t="str">
            <v>MARCOS ALEXANDRE SAURA VEIGA</v>
          </cell>
          <cell r="B530" t="str">
            <v>MARCOS ALEXANDRE SAURA VEIGA</v>
          </cell>
          <cell r="C530" t="str">
            <v>12298039889</v>
          </cell>
        </row>
        <row r="531">
          <cell r="A531" t="str">
            <v>MARCOS ANTONIO FREIRE</v>
          </cell>
          <cell r="B531" t="str">
            <v>MARCOS ANTONIO FREIRE</v>
          </cell>
          <cell r="C531" t="str">
            <v/>
          </cell>
        </row>
        <row r="532">
          <cell r="A532" t="str">
            <v>MARCOS ANTONIO PEREIRA SPINOLA</v>
          </cell>
          <cell r="B532" t="str">
            <v>MARCOS ANTONIO PEREIRA SPINOLA</v>
          </cell>
          <cell r="C532" t="str">
            <v/>
          </cell>
        </row>
        <row r="533">
          <cell r="A533" t="str">
            <v>MARCOS DE ALMEIDA KAWANO</v>
          </cell>
          <cell r="B533" t="str">
            <v>MARCOS DE ALMEIDA KAWANO</v>
          </cell>
          <cell r="C533" t="str">
            <v/>
          </cell>
        </row>
        <row r="534">
          <cell r="A534" t="str">
            <v>MARCOS DO NASCIMENTO</v>
          </cell>
          <cell r="B534" t="str">
            <v>MARCOS DO NASCIMENTO</v>
          </cell>
          <cell r="C534" t="str">
            <v>12005879322</v>
          </cell>
        </row>
        <row r="535">
          <cell r="A535" t="str">
            <v>MARCOS EDUARDO MARQUES FELTRIM</v>
          </cell>
          <cell r="B535" t="str">
            <v>MARCOS EDUARDO MARQUES FELTRIM</v>
          </cell>
          <cell r="C535" t="str">
            <v>1235317881</v>
          </cell>
        </row>
        <row r="536">
          <cell r="A536" t="str">
            <v>MARCOS JOSE DE SOUZA CARDOSO</v>
          </cell>
          <cell r="B536" t="str">
            <v>MARCOS JOSE DE SOUZA CARDOSO</v>
          </cell>
          <cell r="C536" t="str">
            <v/>
          </cell>
        </row>
        <row r="537">
          <cell r="A537" t="str">
            <v>MARCOS LINS DO RAMOS</v>
          </cell>
          <cell r="B537" t="str">
            <v>MARCOS LINS DO RAMOS</v>
          </cell>
          <cell r="C537" t="str">
            <v>13240975938</v>
          </cell>
        </row>
        <row r="538">
          <cell r="A538" t="str">
            <v>MARCOS PAULO DE SOUZA</v>
          </cell>
          <cell r="B538" t="str">
            <v>MARCOS PAULO DE SOUZA</v>
          </cell>
          <cell r="C538" t="str">
            <v/>
          </cell>
        </row>
        <row r="539">
          <cell r="A539" t="str">
            <v>MARCOS PAULO RIBEIRO</v>
          </cell>
          <cell r="B539" t="str">
            <v>MARCOS PAULO RIBEIRO</v>
          </cell>
          <cell r="C539" t="str">
            <v>12427309011</v>
          </cell>
        </row>
        <row r="540">
          <cell r="A540" t="str">
            <v>MARCOS SILVA FRAGA</v>
          </cell>
          <cell r="B540" t="str">
            <v>DOUGLAS DE SOUZA PAIVA</v>
          </cell>
          <cell r="C540" t="str">
            <v/>
          </cell>
        </row>
        <row r="541">
          <cell r="A541" t="str">
            <v>MARCOS SILVA FRAGA</v>
          </cell>
          <cell r="B541" t="str">
            <v>MARCOS SILVA FRAGA</v>
          </cell>
          <cell r="C541" t="str">
            <v>12467472592</v>
          </cell>
        </row>
        <row r="542">
          <cell r="A542" t="str">
            <v>MARCOS TADEU ROSSINI</v>
          </cell>
          <cell r="B542" t="str">
            <v>FRANCISCO TARGINO DE OLIVEIRA</v>
          </cell>
          <cell r="C542" t="str">
            <v>10609068153</v>
          </cell>
        </row>
        <row r="543">
          <cell r="A543" t="str">
            <v>MARGRIT PFUTZENREITER HEIDORN</v>
          </cell>
          <cell r="B543" t="str">
            <v>HAROLDO HEINDORN FILHO</v>
          </cell>
          <cell r="C543" t="str">
            <v>11111111</v>
          </cell>
        </row>
        <row r="544">
          <cell r="A544" t="str">
            <v>MARIA ALDA DE OLIVEIRA</v>
          </cell>
          <cell r="B544" t="str">
            <v>MOISEIS FONSECA DE ANGELO</v>
          </cell>
          <cell r="C544" t="str">
            <v>12006247982</v>
          </cell>
        </row>
        <row r="545">
          <cell r="A545" t="str">
            <v>MARIA APARECIDA FERREIRA</v>
          </cell>
          <cell r="B545" t="str">
            <v>ROGERIO ALVES DA SILVA</v>
          </cell>
          <cell r="C545" t="str">
            <v/>
          </cell>
        </row>
        <row r="546">
          <cell r="A546" t="str">
            <v>MARIA CRISTINA DE JESUS</v>
          </cell>
          <cell r="B546" t="str">
            <v>PAULO RODRIGUES DOS SANTOS</v>
          </cell>
          <cell r="C546" t="str">
            <v>11683036527</v>
          </cell>
        </row>
        <row r="547">
          <cell r="A547" t="str">
            <v>MARIA DA PENHA DE MORAES</v>
          </cell>
          <cell r="B547" t="str">
            <v>MARIA DA PENHA DE MORAES</v>
          </cell>
          <cell r="C547" t="str">
            <v/>
          </cell>
        </row>
        <row r="548">
          <cell r="A548" t="str">
            <v>MARIA SONIA DE SOUZA</v>
          </cell>
          <cell r="B548" t="str">
            <v>Maria Sonia de Souza</v>
          </cell>
          <cell r="C548" t="str">
            <v/>
          </cell>
        </row>
        <row r="549">
          <cell r="A549" t="str">
            <v>MARIO DE SOUZA PEREIRA</v>
          </cell>
          <cell r="B549" t="str">
            <v>MARIO DE SOUZA PEREIRA</v>
          </cell>
          <cell r="C549" t="str">
            <v>17435513806</v>
          </cell>
        </row>
        <row r="550">
          <cell r="A550" t="str">
            <v>MARIO VALADARES DA SILVA</v>
          </cell>
          <cell r="B550" t="str">
            <v>MARIO VALADARES DA SILVA</v>
          </cell>
          <cell r="C550" t="str">
            <v>1254928751</v>
          </cell>
        </row>
        <row r="551">
          <cell r="A551" t="str">
            <v>MARIVALDO MOREIRA DA SILVA</v>
          </cell>
          <cell r="B551" t="str">
            <v>MARIVALDO MOREIRA DA SILVA</v>
          </cell>
          <cell r="C551" t="str">
            <v>10671284115</v>
          </cell>
        </row>
        <row r="552">
          <cell r="A552" t="str">
            <v>MAURICIO BARREIROS DA COSTA</v>
          </cell>
          <cell r="B552" t="str">
            <v>MAURICIO BARREIROS DA COSTA</v>
          </cell>
          <cell r="C552" t="str">
            <v/>
          </cell>
        </row>
        <row r="553">
          <cell r="A553" t="str">
            <v>MAURICIO GERALDO TELES</v>
          </cell>
          <cell r="B553" t="str">
            <v>LEONARDO IZIDORO DE MENEZES</v>
          </cell>
          <cell r="C553" t="str">
            <v/>
          </cell>
        </row>
        <row r="554">
          <cell r="A554" t="str">
            <v>MAURICIO GRILLO</v>
          </cell>
          <cell r="B554" t="str">
            <v>MARCO ANTONIO CELESTINO</v>
          </cell>
          <cell r="C554" t="str">
            <v/>
          </cell>
        </row>
        <row r="555">
          <cell r="A555" t="str">
            <v>MAURICIO PANIAGUA AUREANA</v>
          </cell>
          <cell r="B555" t="str">
            <v>MAURICIO PANIAGUA AUREANA</v>
          </cell>
          <cell r="C555" t="str">
            <v>10882550990</v>
          </cell>
        </row>
        <row r="556">
          <cell r="A556" t="str">
            <v>MAURO CELIO VIEIRA SILVA</v>
          </cell>
          <cell r="B556" t="str">
            <v>MAURO CELIO VIEIRA SILVA</v>
          </cell>
          <cell r="C556" t="str">
            <v/>
          </cell>
        </row>
        <row r="557">
          <cell r="A557" t="str">
            <v>MAURO CESAR MARTINS</v>
          </cell>
          <cell r="B557" t="str">
            <v>MAURO CESAR MARTINS</v>
          </cell>
          <cell r="C557" t="str">
            <v>123456</v>
          </cell>
        </row>
        <row r="558">
          <cell r="A558" t="str">
            <v>MAURO DOMINGUES DE MORAES</v>
          </cell>
          <cell r="B558" t="str">
            <v>MAURO DOMINGUES DE MORAES</v>
          </cell>
          <cell r="C558" t="str">
            <v/>
          </cell>
        </row>
        <row r="559">
          <cell r="A559" t="str">
            <v>Mauro Gardezanni</v>
          </cell>
          <cell r="B559" t="str">
            <v>GILSON BITTERCORT DA SILVA</v>
          </cell>
          <cell r="C559" t="str">
            <v>10411305643</v>
          </cell>
        </row>
        <row r="560">
          <cell r="A560" t="str">
            <v>Mauro Gardezanni</v>
          </cell>
          <cell r="B560" t="str">
            <v>Mauro Gardezanni</v>
          </cell>
          <cell r="C560" t="str">
            <v/>
          </cell>
        </row>
        <row r="561">
          <cell r="A561" t="str">
            <v>Máximo José Medeiros</v>
          </cell>
          <cell r="B561" t="str">
            <v>Máximo José Medeiros</v>
          </cell>
          <cell r="C561" t="str">
            <v/>
          </cell>
        </row>
        <row r="562">
          <cell r="A562" t="str">
            <v>Messias dos Reis Pimenta</v>
          </cell>
          <cell r="B562" t="str">
            <v>Messias dos Reis Pimenta</v>
          </cell>
          <cell r="C562" t="str">
            <v>12690251894</v>
          </cell>
        </row>
        <row r="563">
          <cell r="A563" t="str">
            <v>MICHAEL PRERADOVIC</v>
          </cell>
          <cell r="B563" t="str">
            <v>FABIO HENRIQUE SOUZA DOS SANTOS</v>
          </cell>
          <cell r="C563" t="str">
            <v>13521160776</v>
          </cell>
        </row>
        <row r="564">
          <cell r="A564" t="str">
            <v>MICHEL FLORENCIO DE SOUZA</v>
          </cell>
          <cell r="B564" t="str">
            <v>MICHEL FLORENCIO DE SOUZA</v>
          </cell>
          <cell r="C564" t="str">
            <v>12741890775</v>
          </cell>
        </row>
        <row r="565">
          <cell r="A565" t="str">
            <v>Midas Express Serviços de Entrega Ltda</v>
          </cell>
          <cell r="B565" t="str">
            <v>MARCIO DIAS DE CARVALHO JUNIOR</v>
          </cell>
          <cell r="C565" t="str">
            <v/>
          </cell>
        </row>
        <row r="566">
          <cell r="A566" t="str">
            <v>MILTON ALVES DE ATHAIDE</v>
          </cell>
          <cell r="B566" t="str">
            <v>MILTON ALVES DE ATHAIDE</v>
          </cell>
          <cell r="C566" t="str">
            <v>10400595758091</v>
          </cell>
        </row>
        <row r="567">
          <cell r="A567" t="str">
            <v>MILTON BORGES MARQUES</v>
          </cell>
          <cell r="B567" t="str">
            <v>Milton Borges Marques</v>
          </cell>
          <cell r="C567" t="str">
            <v>104016020-92</v>
          </cell>
        </row>
        <row r="568">
          <cell r="A568" t="str">
            <v>MILTON CLAUDINO GOMES</v>
          </cell>
          <cell r="B568" t="str">
            <v>CARLOS ALBERTO SILVA CARDOSO</v>
          </cell>
          <cell r="C568" t="str">
            <v/>
          </cell>
        </row>
        <row r="569">
          <cell r="A569" t="str">
            <v>MILTON CLAUDINO GOMES</v>
          </cell>
          <cell r="B569" t="str">
            <v>DIEGO EDUARDO CAMARGO GOMES</v>
          </cell>
          <cell r="C569" t="str">
            <v>12179701138</v>
          </cell>
        </row>
        <row r="570">
          <cell r="A570" t="str">
            <v>MILTON COSTA DUTRA</v>
          </cell>
          <cell r="B570" t="str">
            <v>CLAUDIO ROBERTO</v>
          </cell>
          <cell r="C570" t="str">
            <v/>
          </cell>
        </row>
        <row r="571">
          <cell r="A571" t="str">
            <v>MILTON COSTA DUTRA</v>
          </cell>
          <cell r="B571" t="str">
            <v>JULIO CESAR VIEIRA</v>
          </cell>
          <cell r="C571" t="str">
            <v/>
          </cell>
        </row>
        <row r="572">
          <cell r="A572" t="str">
            <v>MILTON VIEIREA DE JESUS</v>
          </cell>
          <cell r="B572" t="str">
            <v>MILTON VIEIRA DE JESUS</v>
          </cell>
          <cell r="C572" t="str">
            <v>13061283896</v>
          </cell>
        </row>
        <row r="573">
          <cell r="A573" t="str">
            <v>MURILIO AMORIM DE SOUZA</v>
          </cell>
          <cell r="B573" t="str">
            <v>MURILIO AMORIM DE SOUZA</v>
          </cell>
          <cell r="C573" t="str">
            <v>12182210649</v>
          </cell>
        </row>
        <row r="574">
          <cell r="A574" t="str">
            <v>NAIR DUTRA CINTRA</v>
          </cell>
          <cell r="B574" t="str">
            <v>OSCAR PAULINO POLICARPO</v>
          </cell>
          <cell r="C574" t="str">
            <v/>
          </cell>
        </row>
        <row r="575">
          <cell r="A575" t="str">
            <v>NARDEL DE BRITO GUIMARAES</v>
          </cell>
          <cell r="B575" t="str">
            <v>FERNANDO RODRIGUES DE SOUZA</v>
          </cell>
          <cell r="C575" t="str">
            <v>3186770776</v>
          </cell>
        </row>
        <row r="576">
          <cell r="A576" t="str">
            <v>NELSON ALVES CANANEIA</v>
          </cell>
          <cell r="B576" t="str">
            <v>NELSON ALVES CANANEIA</v>
          </cell>
          <cell r="C576" t="str">
            <v>10693180886</v>
          </cell>
        </row>
        <row r="577">
          <cell r="A577" t="str">
            <v>NELSON CANDIDO DA SILVA</v>
          </cell>
          <cell r="B577" t="str">
            <v>NELSON CANDIDO DA SILVA</v>
          </cell>
          <cell r="C577" t="str">
            <v/>
          </cell>
        </row>
        <row r="578">
          <cell r="A578" t="str">
            <v>NELSON FRANCO DE SOUZA</v>
          </cell>
          <cell r="B578" t="str">
            <v>NELSON FRANCO DE SOUZA</v>
          </cell>
          <cell r="C578" t="str">
            <v/>
          </cell>
        </row>
        <row r="579">
          <cell r="A579" t="str">
            <v>NELSON LUIZ DOS ANJOS</v>
          </cell>
          <cell r="B579" t="str">
            <v>NELSON  LUIZ DOS ANJOS</v>
          </cell>
          <cell r="C579" t="str">
            <v>10807574500</v>
          </cell>
        </row>
        <row r="580">
          <cell r="A580" t="str">
            <v>NELSON MARTINS DE MENEZES</v>
          </cell>
          <cell r="B580" t="str">
            <v>NELSON MARTINS MENEZES</v>
          </cell>
          <cell r="C580" t="str">
            <v>17034177927</v>
          </cell>
        </row>
        <row r="581">
          <cell r="A581" t="str">
            <v>NELSON PINTO</v>
          </cell>
          <cell r="B581" t="str">
            <v>JOSE CARLOS CALIXTO</v>
          </cell>
          <cell r="C581" t="str">
            <v/>
          </cell>
        </row>
        <row r="582">
          <cell r="A582" t="str">
            <v>NELSON PINTO</v>
          </cell>
          <cell r="B582" t="str">
            <v>LUIZ PAULO DOS PRAZERES</v>
          </cell>
          <cell r="C582" t="str">
            <v/>
          </cell>
        </row>
        <row r="583">
          <cell r="A583" t="str">
            <v>NELSON PINTO</v>
          </cell>
          <cell r="B583" t="str">
            <v>NELSON PINTO</v>
          </cell>
          <cell r="C583" t="str">
            <v>APOSENTADO</v>
          </cell>
        </row>
        <row r="584">
          <cell r="A584" t="str">
            <v>OLICIO DOS ANJOS</v>
          </cell>
          <cell r="B584" t="str">
            <v>VAGNER MAGALHAES DOS ANJOS</v>
          </cell>
          <cell r="C584" t="str">
            <v>12944306938</v>
          </cell>
        </row>
        <row r="585">
          <cell r="A585" t="str">
            <v>ORLANDO APARECIDO PASCHOALIN</v>
          </cell>
          <cell r="B585" t="str">
            <v>CARLOS CRISTIANO PICOLO</v>
          </cell>
          <cell r="C585" t="str">
            <v>20312596809</v>
          </cell>
        </row>
        <row r="586">
          <cell r="A586" t="str">
            <v>ORLANDO GOLÇALVES GUERRA</v>
          </cell>
          <cell r="B586" t="str">
            <v>ORLANDO GOLÇALVES GUERRA</v>
          </cell>
          <cell r="C586" t="str">
            <v>10800672388</v>
          </cell>
        </row>
        <row r="587">
          <cell r="A587" t="str">
            <v>OSCAR MENDES</v>
          </cell>
          <cell r="B587" t="str">
            <v>OSCAR MENDES</v>
          </cell>
          <cell r="C587" t="str">
            <v>1065383400101</v>
          </cell>
        </row>
        <row r="588">
          <cell r="A588" t="str">
            <v>OSMAR DA SILVA</v>
          </cell>
          <cell r="B588" t="str">
            <v>WAGNER DA SILVA</v>
          </cell>
          <cell r="C588" t="str">
            <v/>
          </cell>
        </row>
        <row r="589">
          <cell r="A589" t="str">
            <v>OSVALDO BORGES</v>
          </cell>
          <cell r="B589" t="str">
            <v>LEANDRO BORGES</v>
          </cell>
          <cell r="C589" t="str">
            <v/>
          </cell>
        </row>
        <row r="590">
          <cell r="A590" t="str">
            <v>OSVALDO FRANCISCO VIANA</v>
          </cell>
          <cell r="B590" t="str">
            <v>OSVALDO FRANCISCO VIANA</v>
          </cell>
          <cell r="C590" t="str">
            <v>12653668892</v>
          </cell>
        </row>
        <row r="591">
          <cell r="A591" t="str">
            <v>OTONIEL DA SILVA GOIS JUNIOR</v>
          </cell>
          <cell r="B591" t="str">
            <v>OTONIEL DA SILVA GOIS JUNIOR</v>
          </cell>
          <cell r="C591" t="str">
            <v>12323656106</v>
          </cell>
        </row>
        <row r="592">
          <cell r="A592" t="str">
            <v>OVIDIO TAMBARA</v>
          </cell>
          <cell r="B592" t="str">
            <v>OVIDIO TAMBARA</v>
          </cell>
          <cell r="C592" t="str">
            <v>10728952332</v>
          </cell>
        </row>
        <row r="593">
          <cell r="A593" t="str">
            <v>OZEIAS GONÇALVES</v>
          </cell>
          <cell r="B593" t="str">
            <v>OZEIAS GONÇALVES</v>
          </cell>
          <cell r="C593" t="str">
            <v/>
          </cell>
        </row>
        <row r="594">
          <cell r="A594" t="str">
            <v>PABLO APARECIDO DOS SANTOS</v>
          </cell>
          <cell r="B594" t="str">
            <v>PABLO APARECIDO DOS SANTOS</v>
          </cell>
          <cell r="C594" t="str">
            <v>13116948770</v>
          </cell>
        </row>
        <row r="595">
          <cell r="A595" t="str">
            <v>PAULO CORDEIRO DE ALMEIDA</v>
          </cell>
          <cell r="B595" t="str">
            <v>PAULO CORDEIRO DE ALMEIDA</v>
          </cell>
          <cell r="C595" t="str">
            <v/>
          </cell>
        </row>
        <row r="596">
          <cell r="A596" t="str">
            <v>PAULO DE LIMA</v>
          </cell>
          <cell r="B596" t="str">
            <v>PAULO DE LIMA</v>
          </cell>
          <cell r="C596" t="str">
            <v>12193767655</v>
          </cell>
        </row>
        <row r="597">
          <cell r="A597" t="str">
            <v>PAULO HENRIQUE AMORIM</v>
          </cell>
          <cell r="B597" t="str">
            <v>NELSON RIBEIRO PILOTO SOUZA</v>
          </cell>
          <cell r="C597" t="str">
            <v>120701300167623</v>
          </cell>
        </row>
        <row r="598">
          <cell r="A598" t="str">
            <v>PAULO HENRIQUE DE SIQUEIRA</v>
          </cell>
          <cell r="B598" t="str">
            <v>PAULO HENRIQUE DE SIQUEIRA</v>
          </cell>
          <cell r="C598" t="str">
            <v>20937512766</v>
          </cell>
        </row>
        <row r="599">
          <cell r="A599" t="str">
            <v>PAULO KIYOSHI UTINO</v>
          </cell>
          <cell r="B599" t="str">
            <v>PAULO KIYOSHI UTINO</v>
          </cell>
          <cell r="C599" t="str">
            <v>11703379335</v>
          </cell>
        </row>
        <row r="600">
          <cell r="A600" t="str">
            <v>PAULO MANOEL DE SOUZA</v>
          </cell>
          <cell r="B600" t="str">
            <v>PAULO MANOEL DE SOUZA</v>
          </cell>
          <cell r="C600" t="str">
            <v>10754827612</v>
          </cell>
        </row>
        <row r="601">
          <cell r="A601" t="str">
            <v>PAULO MARCOS TIZIANI</v>
          </cell>
          <cell r="B601" t="str">
            <v>PAULO MARCOS TIZIANI</v>
          </cell>
          <cell r="C601" t="str">
            <v/>
          </cell>
        </row>
        <row r="602">
          <cell r="A602" t="str">
            <v>PAULO ROBERTO CAETANO</v>
          </cell>
          <cell r="B602" t="str">
            <v>PAULO ROBERTO CAETANO</v>
          </cell>
          <cell r="C602" t="str">
            <v>13161900935</v>
          </cell>
        </row>
        <row r="603">
          <cell r="A603" t="str">
            <v>PAULO ROBERTO CAETANO DA SILVA</v>
          </cell>
          <cell r="B603" t="str">
            <v>PAULO ROBERTO CAETANO DA SILVA</v>
          </cell>
          <cell r="C603" t="str">
            <v>10755412521</v>
          </cell>
        </row>
        <row r="604">
          <cell r="A604" t="str">
            <v>PAULO ROGERIO COTRIM DE JESUS</v>
          </cell>
          <cell r="B604" t="str">
            <v>PAULO ROGERIO COTRIM DE JESUS</v>
          </cell>
          <cell r="C604" t="str">
            <v>12464736432</v>
          </cell>
        </row>
        <row r="605">
          <cell r="A605" t="str">
            <v>PAULO ROGERIO DA SILVA</v>
          </cell>
          <cell r="B605" t="str">
            <v>JOSE LUIZ DOS SANTOS</v>
          </cell>
          <cell r="C605" t="str">
            <v>12284909584</v>
          </cell>
        </row>
        <row r="606">
          <cell r="A606" t="str">
            <v>Paulo Sergio Braga Ribeiro</v>
          </cell>
          <cell r="B606" t="str">
            <v>Paulo Sergio Braga Ribeiro</v>
          </cell>
          <cell r="C606" t="str">
            <v>16659036386</v>
          </cell>
        </row>
        <row r="607">
          <cell r="A607" t="str">
            <v>PAULO SERGIO GOMES DE OLIVEIRA</v>
          </cell>
          <cell r="B607" t="str">
            <v>PAULO SERGIO GOMES DE OLIVEIRA</v>
          </cell>
          <cell r="C607" t="str">
            <v/>
          </cell>
        </row>
        <row r="608">
          <cell r="A608" t="str">
            <v>PAULO SERGIO PEREIRA</v>
          </cell>
          <cell r="B608" t="str">
            <v>PAULO SERGIO PEREIRA</v>
          </cell>
          <cell r="C608" t="str">
            <v>11270270286</v>
          </cell>
        </row>
        <row r="609">
          <cell r="A609" t="str">
            <v>PAULO SERGIO PEREIRA IDD 0025</v>
          </cell>
          <cell r="B609" t="str">
            <v>MILTON BORGES DA SILVA</v>
          </cell>
          <cell r="C609" t="str">
            <v/>
          </cell>
        </row>
        <row r="610">
          <cell r="A610" t="str">
            <v>PEDRO PEREIRA DA SILVA</v>
          </cell>
          <cell r="B610" t="str">
            <v>PEDRO PEREIRA DA SILVA</v>
          </cell>
          <cell r="C610" t="str">
            <v/>
          </cell>
        </row>
        <row r="611">
          <cell r="A611" t="str">
            <v>QUITERIA CALADO DE LIMA</v>
          </cell>
          <cell r="B611" t="str">
            <v>CARLOS ALBERTO DANTAS</v>
          </cell>
          <cell r="C611" t="str">
            <v>00000000000</v>
          </cell>
        </row>
        <row r="612">
          <cell r="A612" t="str">
            <v>RAFAEL ANASTACIO FAVERO</v>
          </cell>
          <cell r="B612" t="str">
            <v>ARMANDO BORGES GERALDOES</v>
          </cell>
          <cell r="C612" t="str">
            <v/>
          </cell>
        </row>
        <row r="613">
          <cell r="A613" t="str">
            <v>RAFAEL BARROS DE JESUS</v>
          </cell>
          <cell r="B613" t="str">
            <v>RAFAEL BARROS DE JESUS</v>
          </cell>
          <cell r="C613" t="str">
            <v>1.687.937.298-9</v>
          </cell>
        </row>
        <row r="614">
          <cell r="A614" t="str">
            <v>RAFAEL DE CASTRO RAUDEMBERG</v>
          </cell>
          <cell r="B614" t="str">
            <v>RAFAEL DE CASTRO RAUDEMBERG</v>
          </cell>
          <cell r="C614" t="str">
            <v>132917697774</v>
          </cell>
        </row>
        <row r="615">
          <cell r="A615" t="str">
            <v>RAFAEL DE FRANÇA MARINHO</v>
          </cell>
          <cell r="B615" t="str">
            <v>RAFAEL DE FRANÇA MARINHO</v>
          </cell>
          <cell r="C615" t="str">
            <v>1167610094-0</v>
          </cell>
        </row>
        <row r="616">
          <cell r="A616" t="str">
            <v>RAFAEL GUELERE ALONSO</v>
          </cell>
          <cell r="B616" t="str">
            <v>RAFAEL GUELERE ALONSO</v>
          </cell>
          <cell r="C616" t="str">
            <v>12984203935</v>
          </cell>
        </row>
        <row r="617">
          <cell r="A617" t="str">
            <v>RAFAEL SOUZA LERES DOS SANTOS</v>
          </cell>
          <cell r="B617" t="str">
            <v>RAFAEL SANTOS</v>
          </cell>
          <cell r="C617" t="str">
            <v>12667380896</v>
          </cell>
        </row>
        <row r="618">
          <cell r="A618" t="str">
            <v>RAIMUNDA DE ALENCAR DA SILVA</v>
          </cell>
          <cell r="B618" t="str">
            <v>JOAO INACIO DA SILVA FILHO</v>
          </cell>
          <cell r="C618" t="str">
            <v>12377330705</v>
          </cell>
        </row>
        <row r="619">
          <cell r="A619" t="str">
            <v>RAIMUNDO CAVALCANTE DA SILVA</v>
          </cell>
          <cell r="B619" t="str">
            <v>RAIMUNDO CAVALCANTE DA SILVA</v>
          </cell>
          <cell r="C619" t="str">
            <v>aposentado</v>
          </cell>
        </row>
        <row r="620">
          <cell r="A620" t="str">
            <v>RAIMUNDO VICENTE DE SOUZA</v>
          </cell>
          <cell r="B620" t="str">
            <v>REINALDO SANTOS DE SOUZA</v>
          </cell>
          <cell r="C620" t="str">
            <v/>
          </cell>
        </row>
        <row r="621">
          <cell r="A621" t="str">
            <v>RAMIRO SEBASTIAO DE SANTANA</v>
          </cell>
          <cell r="B621" t="str">
            <v>RAMIRO SEBASTIAO DE SANTANA</v>
          </cell>
          <cell r="C621" t="str">
            <v>10675083491</v>
          </cell>
        </row>
        <row r="622">
          <cell r="A622" t="str">
            <v>RAPHAEL NOGUEIRA DA SILVA</v>
          </cell>
          <cell r="B622" t="str">
            <v>RAPHAEL NOGUEIRA DA SILVA</v>
          </cell>
          <cell r="C622" t="str">
            <v/>
          </cell>
        </row>
        <row r="623">
          <cell r="A623" t="str">
            <v>RAUL BRAGA</v>
          </cell>
          <cell r="B623" t="str">
            <v>RAUL BRAGA</v>
          </cell>
          <cell r="C623" t="str">
            <v>10426180620</v>
          </cell>
        </row>
        <row r="624">
          <cell r="A624" t="str">
            <v>REGINALDO BARBOSA SANTOS</v>
          </cell>
          <cell r="B624" t="str">
            <v>REGINALDO BARBOSA SANTOS</v>
          </cell>
          <cell r="C624" t="str">
            <v>26.80832.93-2</v>
          </cell>
        </row>
        <row r="625">
          <cell r="A625" t="str">
            <v>REGINALDO DA COSTA SOUZA</v>
          </cell>
          <cell r="B625" t="str">
            <v>REGINALDO DA COSTA SOUZA</v>
          </cell>
          <cell r="C625" t="str">
            <v>12444339543</v>
          </cell>
        </row>
        <row r="626">
          <cell r="A626" t="str">
            <v>REGINALDO JUNQUEIRA E SILVA</v>
          </cell>
          <cell r="B626" t="str">
            <v>REGINALDO JUNQUEIRA E SILVA</v>
          </cell>
          <cell r="C626" t="str">
            <v>12112543247</v>
          </cell>
        </row>
        <row r="627">
          <cell r="A627" t="str">
            <v>REGINALDO ROSA DE OLIVEIRA</v>
          </cell>
          <cell r="B627" t="str">
            <v>REGINALDO ROSA DE OLIVEIRA</v>
          </cell>
          <cell r="C627" t="str">
            <v>125.10172.84,2</v>
          </cell>
        </row>
        <row r="628">
          <cell r="A628" t="str">
            <v>REINALDO GARCIA DOS SANTOS</v>
          </cell>
          <cell r="B628" t="str">
            <v>REINALDO GARCIA DOS SANTOS</v>
          </cell>
          <cell r="C628" t="str">
            <v/>
          </cell>
        </row>
        <row r="629">
          <cell r="A629" t="str">
            <v>REINILTON FERNANDES DE SOUZA</v>
          </cell>
          <cell r="B629" t="str">
            <v>REINILTON FERNANDES DE SOUZA</v>
          </cell>
          <cell r="C629" t="str">
            <v/>
          </cell>
        </row>
        <row r="630">
          <cell r="A630" t="str">
            <v>RENATO BATISTA DA SILVA</v>
          </cell>
          <cell r="B630" t="str">
            <v>RENATO BATISTA DA SILVA</v>
          </cell>
          <cell r="C630" t="str">
            <v/>
          </cell>
        </row>
        <row r="631">
          <cell r="A631" t="str">
            <v>RENATO FERNANDES</v>
          </cell>
          <cell r="B631" t="str">
            <v>RENATO FERNANDES</v>
          </cell>
          <cell r="C631" t="str">
            <v>12358176984</v>
          </cell>
        </row>
        <row r="632">
          <cell r="A632" t="str">
            <v>RENATO RAMIRO DE SANTANA</v>
          </cell>
          <cell r="B632" t="str">
            <v>RENATO RAMIRO DE SANTANA</v>
          </cell>
          <cell r="C632" t="str">
            <v/>
          </cell>
        </row>
        <row r="633">
          <cell r="A633" t="str">
            <v>RENATO RAPHAEL DOS SANTOS</v>
          </cell>
          <cell r="B633" t="str">
            <v>RENATO RAPHAEL DOS SANTOS</v>
          </cell>
          <cell r="C633" t="str">
            <v>APOSENTADO</v>
          </cell>
        </row>
        <row r="634">
          <cell r="A634" t="str">
            <v>RICARDO ALEXANDRE DOS SANTOS</v>
          </cell>
          <cell r="B634" t="str">
            <v>RICARDO ALEXANDRE DOS SANTOS</v>
          </cell>
          <cell r="C634" t="str">
            <v>12450489632</v>
          </cell>
        </row>
        <row r="635">
          <cell r="A635" t="str">
            <v>RICARDO ALVES CRUZ</v>
          </cell>
          <cell r="B635" t="str">
            <v>Ricardo Alves Cruz</v>
          </cell>
          <cell r="C635" t="str">
            <v/>
          </cell>
        </row>
        <row r="636">
          <cell r="A636" t="str">
            <v>RICARDO CACURE</v>
          </cell>
          <cell r="B636" t="str">
            <v>GERMANO CACURE</v>
          </cell>
          <cell r="C636" t="str">
            <v>10411425738</v>
          </cell>
        </row>
        <row r="637">
          <cell r="A637" t="str">
            <v>RICARDO CORTIÇO</v>
          </cell>
          <cell r="B637" t="str">
            <v>RICARDO CORTIÇO</v>
          </cell>
          <cell r="C637" t="str">
            <v>104.24369.78-5</v>
          </cell>
        </row>
        <row r="638">
          <cell r="A638" t="str">
            <v>RICARDO DE MORAES</v>
          </cell>
          <cell r="B638" t="str">
            <v>RICARDO DE MORAES</v>
          </cell>
          <cell r="C638" t="str">
            <v/>
          </cell>
        </row>
        <row r="639">
          <cell r="A639" t="str">
            <v>RICARDO JORDAN</v>
          </cell>
          <cell r="B639" t="str">
            <v>RICARDO JORDAN</v>
          </cell>
          <cell r="C639" t="str">
            <v>12422976.17.6</v>
          </cell>
        </row>
        <row r="640">
          <cell r="A640" t="str">
            <v>Ricardo Rodrigues de Souza</v>
          </cell>
          <cell r="B640" t="str">
            <v>Ricardo Rodrigues de Souza</v>
          </cell>
          <cell r="C640" t="str">
            <v>12673389107</v>
          </cell>
        </row>
        <row r="641">
          <cell r="A641" t="str">
            <v>RICHARDS THIAGO GOMES DE OLIVEIRA</v>
          </cell>
          <cell r="B641" t="str">
            <v>RICHARDS THIAGO GOMES DE OLIVEIRA</v>
          </cell>
          <cell r="C641" t="str">
            <v>12951151227</v>
          </cell>
        </row>
        <row r="642">
          <cell r="A642" t="str">
            <v>RILDO SEVERO CONILHO</v>
          </cell>
          <cell r="B642" t="str">
            <v>RONALDO SEVERO CONILHO</v>
          </cell>
          <cell r="C642" t="str">
            <v/>
          </cell>
        </row>
        <row r="643">
          <cell r="A643" t="str">
            <v>RITA DE OLIVEIRA MORAIS CAMARGO</v>
          </cell>
          <cell r="B643" t="str">
            <v>MARCELO DE OLIVEIRA CAMARGO</v>
          </cell>
          <cell r="C643" t="str">
            <v>12431177868</v>
          </cell>
        </row>
        <row r="644">
          <cell r="A644" t="str">
            <v>RITA SANTANA PEREIRA ALVES</v>
          </cell>
          <cell r="B644" t="str">
            <v>ANTONIO PEREIRA ALVES</v>
          </cell>
          <cell r="C644" t="str">
            <v>10770516855</v>
          </cell>
        </row>
        <row r="645">
          <cell r="A645" t="str">
            <v>ROBENAL BRITO DE SOUZA</v>
          </cell>
          <cell r="B645" t="str">
            <v>ROBENAL BRITO DE SOUZA</v>
          </cell>
          <cell r="C645" t="str">
            <v/>
          </cell>
        </row>
        <row r="646">
          <cell r="A646" t="str">
            <v>ROBERTO APARECIDO TAVARES</v>
          </cell>
          <cell r="B646" t="str">
            <v>ROBERTO APARECIDO TAVARES</v>
          </cell>
          <cell r="C646" t="str">
            <v>10620560638</v>
          </cell>
        </row>
        <row r="647">
          <cell r="A647" t="str">
            <v>ROBERTO CARLOS DA SILVA</v>
          </cell>
          <cell r="B647" t="str">
            <v>ROBERTO CARLOS DA SILVA</v>
          </cell>
          <cell r="C647" t="str">
            <v/>
          </cell>
        </row>
        <row r="648">
          <cell r="A648" t="str">
            <v>ROBERTO CORDEIRO LEITE</v>
          </cell>
          <cell r="B648" t="str">
            <v>ROBERTO CORDEIRO LEITE</v>
          </cell>
          <cell r="C648" t="str">
            <v>1238916857</v>
          </cell>
        </row>
        <row r="649">
          <cell r="A649" t="str">
            <v>ROBERTO DA SILVA TEIXEIRA</v>
          </cell>
          <cell r="B649" t="str">
            <v>ROBERTO DA SILVA TEIXEIRA</v>
          </cell>
          <cell r="C649" t="str">
            <v>12435917580</v>
          </cell>
        </row>
        <row r="650">
          <cell r="A650" t="str">
            <v>ROBERTO DONIZETE RODRIGUES DOS SANTOS</v>
          </cell>
          <cell r="B650" t="str">
            <v>Joselio Alves da Silva</v>
          </cell>
          <cell r="C650" t="str">
            <v/>
          </cell>
        </row>
        <row r="651">
          <cell r="A651" t="str">
            <v>ROBERTO DONIZETE RODRIGUES DOS SANTOS</v>
          </cell>
          <cell r="B651" t="str">
            <v>Raimundo Nonato da Costa</v>
          </cell>
          <cell r="C651" t="str">
            <v/>
          </cell>
        </row>
        <row r="652">
          <cell r="A652" t="str">
            <v>ROBERTO FEREZIN RAPOSO</v>
          </cell>
          <cell r="B652" t="str">
            <v>ROBERTO FEREZIN RAPOSA</v>
          </cell>
          <cell r="C652" t="str">
            <v>12565152932</v>
          </cell>
        </row>
        <row r="653">
          <cell r="A653" t="str">
            <v>ROBERTO GALDINO DE LIMA</v>
          </cell>
          <cell r="B653" t="str">
            <v>Roberto Galdino de Lima</v>
          </cell>
          <cell r="C653" t="str">
            <v/>
          </cell>
        </row>
        <row r="654">
          <cell r="A654" t="str">
            <v>ROBERTO PEREIRA DE SOUZA</v>
          </cell>
          <cell r="B654" t="str">
            <v>ROBERTO PEREIRA DE SOUZA</v>
          </cell>
          <cell r="C654" t="str">
            <v>12724938110</v>
          </cell>
        </row>
        <row r="655">
          <cell r="A655" t="str">
            <v>ROBINSON SIMOES MARQUES</v>
          </cell>
          <cell r="B655" t="str">
            <v>ROBINSON SIMOES MARQUES</v>
          </cell>
          <cell r="C655" t="str">
            <v>11026044655</v>
          </cell>
        </row>
        <row r="656">
          <cell r="A656" t="str">
            <v>ROBSON GALDINO DE LIMA</v>
          </cell>
          <cell r="B656" t="str">
            <v>Robson Galdino de Lima</v>
          </cell>
          <cell r="C656" t="str">
            <v>12.350.714.324</v>
          </cell>
        </row>
        <row r="657">
          <cell r="A657" t="str">
            <v>ROBSON TOMAZ DA SILVA</v>
          </cell>
          <cell r="B657" t="str">
            <v>ROBSON TOMAZ DA SILVA</v>
          </cell>
          <cell r="C657" t="str">
            <v/>
          </cell>
        </row>
        <row r="658">
          <cell r="A658" t="str">
            <v>RODOLFO DE SOUZA TALI</v>
          </cell>
          <cell r="B658" t="str">
            <v>ADAM ARMANDO MARQUES</v>
          </cell>
          <cell r="C658" t="str">
            <v/>
          </cell>
        </row>
        <row r="659">
          <cell r="A659" t="str">
            <v>RODRIGO ANNES</v>
          </cell>
          <cell r="B659" t="str">
            <v>RODRIGO ANNES</v>
          </cell>
          <cell r="C659" t="str">
            <v>134.4264193-3</v>
          </cell>
        </row>
        <row r="660">
          <cell r="A660" t="str">
            <v>RODRIGO ANTONIO DE PAULA</v>
          </cell>
          <cell r="B660" t="str">
            <v>RODRIGO ANTONIO DE PAULA</v>
          </cell>
          <cell r="C660" t="str">
            <v>169.69450.00.8</v>
          </cell>
        </row>
        <row r="661">
          <cell r="A661" t="str">
            <v>RODRIGO EUGENIO TUCCI</v>
          </cell>
          <cell r="B661" t="str">
            <v>ROBISON DE ALMEIDA BARBOSA</v>
          </cell>
          <cell r="C661" t="str">
            <v/>
          </cell>
        </row>
        <row r="662">
          <cell r="A662" t="str">
            <v>RODRIGO EUGENIO TUCCI</v>
          </cell>
          <cell r="B662" t="str">
            <v>RODRIGO EUGENIO TUCCI</v>
          </cell>
          <cell r="C662" t="str">
            <v>13325810852</v>
          </cell>
        </row>
        <row r="663">
          <cell r="A663" t="str">
            <v>RODRIGO GERNENDO SANCHEZ</v>
          </cell>
          <cell r="B663" t="str">
            <v>RODRIGO FERNENDO SANCHEZ</v>
          </cell>
          <cell r="C663" t="str">
            <v>131.43358.77-6</v>
          </cell>
        </row>
        <row r="664">
          <cell r="A664" t="str">
            <v>RODRIGO GILOTTI</v>
          </cell>
          <cell r="B664" t="str">
            <v>RODRIGO GILOTTI</v>
          </cell>
          <cell r="C664" t="str">
            <v>20907016981</v>
          </cell>
        </row>
        <row r="665">
          <cell r="A665" t="str">
            <v>RODRIGO GOMES PIRES DOS SANTOS</v>
          </cell>
          <cell r="B665" t="str">
            <v>RODRIGO GOMES PIRES DSO SANTOS</v>
          </cell>
          <cell r="C665" t="str">
            <v>11799048629</v>
          </cell>
        </row>
        <row r="666">
          <cell r="A666" t="str">
            <v>RODRIGO MANOEL PEREIRA</v>
          </cell>
          <cell r="B666" t="str">
            <v>RODRIGO MANOEL PEREIRA</v>
          </cell>
          <cell r="C666" t="str">
            <v/>
          </cell>
        </row>
        <row r="667">
          <cell r="A667" t="str">
            <v>RODRIGO RAIMUNDO FERNANDES</v>
          </cell>
          <cell r="B667" t="str">
            <v>ALEX FERNANDES</v>
          </cell>
          <cell r="C667" t="str">
            <v/>
          </cell>
        </row>
        <row r="668">
          <cell r="A668" t="str">
            <v>RODRIGO VIDAL TEIXEIRA</v>
          </cell>
          <cell r="B668" t="str">
            <v>Rodrigo Vidal Teixeira</v>
          </cell>
          <cell r="C668" t="str">
            <v/>
          </cell>
        </row>
        <row r="669">
          <cell r="A669" t="str">
            <v>ROGERIO ALBERTO</v>
          </cell>
          <cell r="B669" t="str">
            <v>ROGERIO ALBERTO</v>
          </cell>
          <cell r="C669" t="str">
            <v/>
          </cell>
        </row>
        <row r="670">
          <cell r="A670" t="str">
            <v>ROGERIO APARECIDO PALLA</v>
          </cell>
          <cell r="B670" t="str">
            <v>ROGERIO APARECIDO PALLA</v>
          </cell>
          <cell r="C670" t="str">
            <v>125.01095.90.3</v>
          </cell>
        </row>
        <row r="671">
          <cell r="A671" t="str">
            <v>ROGERIO BASTOS DE OLIVEIRA</v>
          </cell>
          <cell r="B671" t="str">
            <v>ROGERIO BASTOS DE OLIVEIRA</v>
          </cell>
          <cell r="C671" t="str">
            <v>12454832501</v>
          </cell>
        </row>
        <row r="672">
          <cell r="A672" t="str">
            <v>ROGERIO CAVALCANTI DE ARAUJO</v>
          </cell>
          <cell r="B672" t="str">
            <v>ROGERIO CAVALCANTI DE ARAUJO</v>
          </cell>
          <cell r="C672" t="str">
            <v>1297360381301</v>
          </cell>
        </row>
        <row r="673">
          <cell r="A673" t="str">
            <v>ROGERIO DA SILVA</v>
          </cell>
          <cell r="B673" t="str">
            <v>ROGERIO DA SILVA</v>
          </cell>
          <cell r="C673" t="str">
            <v>12751180932</v>
          </cell>
        </row>
        <row r="674">
          <cell r="A674" t="str">
            <v>ROGÉRIO DA SILVA</v>
          </cell>
          <cell r="B674" t="str">
            <v>ROGÉRIO DA SILVA</v>
          </cell>
          <cell r="C674" t="str">
            <v>10852918302</v>
          </cell>
        </row>
        <row r="675">
          <cell r="A675" t="str">
            <v>ROGERIO FREDERICO DOS SANTOS</v>
          </cell>
          <cell r="B675" t="str">
            <v>ROGERIO FREDERICO DOS SANTOS</v>
          </cell>
          <cell r="C675" t="str">
            <v>12017208916</v>
          </cell>
        </row>
        <row r="676">
          <cell r="A676" t="str">
            <v>ROGERIO RODRIGUES DE OLIVEIRA</v>
          </cell>
          <cell r="B676" t="str">
            <v>Rogerio Rodrigues de Oliveira</v>
          </cell>
          <cell r="C676" t="str">
            <v>11.471.015.666</v>
          </cell>
        </row>
        <row r="677">
          <cell r="A677" t="str">
            <v>ROMILDO SA E SILVA</v>
          </cell>
          <cell r="B677" t="str">
            <v>ROMILDO DE SA E SILVA</v>
          </cell>
          <cell r="C677" t="str">
            <v>13270467892</v>
          </cell>
        </row>
        <row r="678">
          <cell r="A678" t="str">
            <v>RONALDO DA SILVA PAES</v>
          </cell>
          <cell r="B678" t="str">
            <v>ANDRE LUIS TOTH DOS SANTOS</v>
          </cell>
          <cell r="C678" t="str">
            <v/>
          </cell>
        </row>
        <row r="679">
          <cell r="A679" t="str">
            <v>RONALDO DO PRADO SILVA</v>
          </cell>
          <cell r="B679" t="str">
            <v>AGNALDO TARGINO DA SILVA</v>
          </cell>
          <cell r="C679" t="str">
            <v/>
          </cell>
        </row>
        <row r="680">
          <cell r="A680" t="str">
            <v>RONALDO DO PRADO SILVA</v>
          </cell>
          <cell r="B680" t="str">
            <v>RONALD CARVALHO DO PRADO</v>
          </cell>
          <cell r="C680" t="str">
            <v/>
          </cell>
        </row>
        <row r="681">
          <cell r="A681" t="str">
            <v>RONALDO DO PRADO SILVA</v>
          </cell>
          <cell r="B681" t="str">
            <v>Ronaldo do Prado Silva</v>
          </cell>
          <cell r="C681" t="str">
            <v>12.540.006.991</v>
          </cell>
        </row>
        <row r="682">
          <cell r="A682" t="str">
            <v>RONALDO GOMES DE LIMA</v>
          </cell>
          <cell r="B682" t="str">
            <v>RONALDO GOMES DE LIMA</v>
          </cell>
          <cell r="C682" t="str">
            <v>13327073898</v>
          </cell>
        </row>
        <row r="683">
          <cell r="A683" t="str">
            <v>RONILSON DE SOUZA OLIVEIRA</v>
          </cell>
          <cell r="B683" t="str">
            <v>RONILDO DE SOUZA OLIVEIRA</v>
          </cell>
          <cell r="C683" t="str">
            <v>12734033773</v>
          </cell>
        </row>
        <row r="684">
          <cell r="A684" t="str">
            <v>ROSANA DA CONCEIÇÃO COSTA DE BRITO</v>
          </cell>
          <cell r="B684" t="str">
            <v>ALEXANDRE ALEX PINCELLI</v>
          </cell>
          <cell r="C684" t="str">
            <v/>
          </cell>
        </row>
        <row r="685">
          <cell r="A685" t="str">
            <v>ROSANA DA CONCEIÇÃO COSTA DE BRITO</v>
          </cell>
          <cell r="B685" t="str">
            <v>EDSON RIBEIRO DA SILVA</v>
          </cell>
          <cell r="C685" t="str">
            <v>1084057070502</v>
          </cell>
        </row>
        <row r="686">
          <cell r="A686" t="str">
            <v>ROSANA DA CONCEIÇÃO COSTA DE BRITO</v>
          </cell>
          <cell r="B686" t="str">
            <v>JOAO LUIS PEREIRA</v>
          </cell>
          <cell r="C686" t="str">
            <v>10632248146</v>
          </cell>
        </row>
        <row r="687">
          <cell r="A687" t="str">
            <v>ROSANA DA CONCEIÇÃO COSTA DE BRITO</v>
          </cell>
          <cell r="B687" t="str">
            <v>JOSIL VITORINO PEREIRA</v>
          </cell>
          <cell r="C687" t="str">
            <v>12016290570</v>
          </cell>
        </row>
        <row r="688">
          <cell r="A688" t="str">
            <v>ROSEMEIRE SIQUEIRA DA SILVA TEIXEIRA</v>
          </cell>
          <cell r="B688" t="str">
            <v>CELIO ALBERTO TEIXEIRA</v>
          </cell>
          <cell r="C688" t="str">
            <v>10793833474</v>
          </cell>
        </row>
        <row r="689">
          <cell r="A689" t="str">
            <v>ROSILDO OLIVEIRA SOUSA</v>
          </cell>
          <cell r="B689" t="str">
            <v>THIAGO COUTINHO SOUSA</v>
          </cell>
          <cell r="C689" t="str">
            <v>12961262854</v>
          </cell>
        </row>
        <row r="690">
          <cell r="A690" t="str">
            <v>ROSINALDO FERREIRA DA SILVA JUNIOR</v>
          </cell>
          <cell r="B690" t="str">
            <v>ROSINALDO FERREIRA DA SILVA JUNIOR</v>
          </cell>
          <cell r="C690" t="str">
            <v/>
          </cell>
        </row>
        <row r="691">
          <cell r="A691" t="str">
            <v>SAFRA LEASING S/A</v>
          </cell>
          <cell r="B691" t="str">
            <v>JAIR ZANCA</v>
          </cell>
          <cell r="C691" t="str">
            <v/>
          </cell>
        </row>
        <row r="692">
          <cell r="A692" t="str">
            <v>SAFRA LEASING S/A</v>
          </cell>
          <cell r="B692" t="str">
            <v>JANSEN GALCZINSKI</v>
          </cell>
          <cell r="C692" t="str">
            <v/>
          </cell>
        </row>
        <row r="693">
          <cell r="A693" t="str">
            <v>SAFRA LEASING S/A</v>
          </cell>
          <cell r="B693" t="str">
            <v>MOISES CLENIR RODRIGUES</v>
          </cell>
          <cell r="C693" t="str">
            <v/>
          </cell>
        </row>
        <row r="694">
          <cell r="A694" t="str">
            <v>SAFRA LEASING S/A</v>
          </cell>
          <cell r="B694" t="str">
            <v>VILMAR ROCKER</v>
          </cell>
          <cell r="C694" t="str">
            <v/>
          </cell>
        </row>
        <row r="695">
          <cell r="A695" t="str">
            <v>SALVADOR LOGISTICA E TRANSPORTES LTDA</v>
          </cell>
          <cell r="B695" t="str">
            <v>CLEVERSON ROGERIO DE OLIVEIRA BUENO</v>
          </cell>
          <cell r="C695" t="str">
            <v>123</v>
          </cell>
        </row>
        <row r="696">
          <cell r="A696" t="str">
            <v>SALVADOR SCABUZZI SANCHEZ</v>
          </cell>
          <cell r="B696" t="str">
            <v>SALVADOR SCABUZZI SANCHEZ</v>
          </cell>
          <cell r="C696" t="str">
            <v>12009493437</v>
          </cell>
        </row>
        <row r="697">
          <cell r="A697" t="str">
            <v>SANDRO DE SOUZA</v>
          </cell>
          <cell r="B697" t="str">
            <v>SANDRO DE SOUZA</v>
          </cell>
          <cell r="C697" t="str">
            <v>12823347854</v>
          </cell>
        </row>
        <row r="698">
          <cell r="A698" t="str">
            <v>SANDRO MARCOS DE SOUZA</v>
          </cell>
          <cell r="B698" t="str">
            <v>JOÃO DOS REIS</v>
          </cell>
          <cell r="C698" t="str">
            <v/>
          </cell>
        </row>
        <row r="699">
          <cell r="A699" t="str">
            <v>SANSIL TRANPORTES RODOVIARIOS LTDA</v>
          </cell>
          <cell r="B699" t="str">
            <v>ADILSON BATISTA DE SOUZA</v>
          </cell>
          <cell r="C699" t="str">
            <v>1</v>
          </cell>
        </row>
        <row r="700">
          <cell r="A700" t="str">
            <v>SANSIL TRANPORTES RODOVIARIOS LTDA</v>
          </cell>
          <cell r="B700" t="str">
            <v>ARI SILVEIRA BERTIZZOLO</v>
          </cell>
          <cell r="C700" t="str">
            <v/>
          </cell>
        </row>
        <row r="701">
          <cell r="A701" t="str">
            <v>SANSIL TRANPORTES RODOVIARIOS LTDA</v>
          </cell>
          <cell r="B701" t="str">
            <v>AROLDO CHIMELLI</v>
          </cell>
          <cell r="C701" t="str">
            <v/>
          </cell>
        </row>
        <row r="702">
          <cell r="A702" t="str">
            <v>SANSIL TRANPORTES RODOVIARIOS LTDA</v>
          </cell>
          <cell r="B702" t="str">
            <v>CARLOS ZAGER</v>
          </cell>
          <cell r="C702" t="str">
            <v>1</v>
          </cell>
        </row>
        <row r="703">
          <cell r="A703" t="str">
            <v>SANSIL TRANPORTES RODOVIARIOS LTDA</v>
          </cell>
          <cell r="B703" t="str">
            <v>CLAUDIONOR ALCIDES ROCHA</v>
          </cell>
          <cell r="C703" t="str">
            <v>1</v>
          </cell>
        </row>
        <row r="704">
          <cell r="A704" t="str">
            <v>SANSIL TRANPORTES RODOVIARIOS LTDA</v>
          </cell>
          <cell r="B704" t="str">
            <v>CLAUDIR ANTONIO COMPER</v>
          </cell>
          <cell r="C704" t="str">
            <v>1</v>
          </cell>
        </row>
        <row r="705">
          <cell r="A705" t="str">
            <v>SANSIL TRANPORTES RODOVIARIOS LTDA</v>
          </cell>
          <cell r="B705" t="str">
            <v>CLEVERSON ROGERIO OLIVEIRA BUENO</v>
          </cell>
          <cell r="C705" t="str">
            <v>123</v>
          </cell>
        </row>
        <row r="706">
          <cell r="A706" t="str">
            <v>SANSIL TRANPORTES RODOVIARIOS LTDA</v>
          </cell>
          <cell r="B706" t="str">
            <v>CRISTIANO BITTENCOURT CHAPOREN</v>
          </cell>
          <cell r="C706" t="str">
            <v/>
          </cell>
        </row>
        <row r="707">
          <cell r="A707" t="str">
            <v>SANSIL TRANPORTES RODOVIARIOS LTDA</v>
          </cell>
          <cell r="B707" t="str">
            <v>DANIEL FRANCISCO BETT</v>
          </cell>
          <cell r="C707" t="str">
            <v>1111</v>
          </cell>
        </row>
        <row r="708">
          <cell r="A708" t="str">
            <v>SANSIL TRANPORTES RODOVIARIOS LTDA</v>
          </cell>
          <cell r="B708" t="str">
            <v>DAURI MAURICIO</v>
          </cell>
          <cell r="C708" t="str">
            <v/>
          </cell>
        </row>
        <row r="709">
          <cell r="A709" t="str">
            <v>SANSIL TRANPORTES RODOVIARIOS LTDA</v>
          </cell>
          <cell r="B709" t="str">
            <v>EDEGAR GOULARD</v>
          </cell>
          <cell r="C709" t="str">
            <v>111</v>
          </cell>
        </row>
        <row r="710">
          <cell r="A710" t="str">
            <v>SANSIL TRANPORTES RODOVIARIOS LTDA</v>
          </cell>
          <cell r="B710" t="str">
            <v>EDEMAR GAULKE</v>
          </cell>
          <cell r="C710" t="str">
            <v/>
          </cell>
        </row>
        <row r="711">
          <cell r="A711" t="str">
            <v>SANSIL TRANPORTES RODOVIARIOS LTDA</v>
          </cell>
          <cell r="B711" t="str">
            <v>EDMAR GHISI</v>
          </cell>
          <cell r="C711" t="str">
            <v>1111</v>
          </cell>
        </row>
        <row r="712">
          <cell r="A712" t="str">
            <v>SANSIL TRANPORTES RODOVIARIOS LTDA</v>
          </cell>
          <cell r="B712" t="str">
            <v>ELEGAR ALVES DOS SANTOS</v>
          </cell>
          <cell r="C712" t="str">
            <v>1</v>
          </cell>
        </row>
        <row r="713">
          <cell r="A713" t="str">
            <v>SANSIL TRANPORTES RODOVIARIOS LTDA</v>
          </cell>
          <cell r="B713" t="str">
            <v>ERALDO MARCOS CARVALHO DA CRUZ</v>
          </cell>
          <cell r="C713" t="str">
            <v>1</v>
          </cell>
        </row>
        <row r="714">
          <cell r="A714" t="str">
            <v>SANSIL TRANPORTES RODOVIARIOS LTDA</v>
          </cell>
          <cell r="B714" t="str">
            <v>ERSON DE SOUZA FERNANDES</v>
          </cell>
          <cell r="C714" t="str">
            <v/>
          </cell>
        </row>
        <row r="715">
          <cell r="A715" t="str">
            <v>SANSIL TRANPORTES RODOVIARIOS LTDA</v>
          </cell>
          <cell r="B715" t="str">
            <v>EVAIR MURARA</v>
          </cell>
          <cell r="C715" t="str">
            <v/>
          </cell>
        </row>
        <row r="716">
          <cell r="A716" t="str">
            <v>SANSIL TRANPORTES RODOVIARIOS LTDA</v>
          </cell>
          <cell r="B716" t="str">
            <v>GERALDO MACHADO CUENCA</v>
          </cell>
          <cell r="C716" t="str">
            <v/>
          </cell>
        </row>
        <row r="717">
          <cell r="A717" t="str">
            <v>SANSIL TRANPORTES RODOVIARIOS LTDA</v>
          </cell>
          <cell r="B717" t="str">
            <v>GERALDO MAROSTICA</v>
          </cell>
          <cell r="C717" t="str">
            <v/>
          </cell>
        </row>
        <row r="718">
          <cell r="A718" t="str">
            <v>SANSIL TRANPORTES RODOVIARIOS LTDA</v>
          </cell>
          <cell r="B718" t="str">
            <v>GILBERTO SCARAMUCA</v>
          </cell>
          <cell r="C718" t="str">
            <v/>
          </cell>
        </row>
        <row r="719">
          <cell r="A719" t="str">
            <v>SANSIL TRANPORTES RODOVIARIOS LTDA</v>
          </cell>
          <cell r="B719" t="str">
            <v>JOSE CARLOS RIBEIRO</v>
          </cell>
          <cell r="C719" t="str">
            <v>1</v>
          </cell>
        </row>
        <row r="720">
          <cell r="A720" t="str">
            <v>SANSIL TRANPORTES RODOVIARIOS LTDA</v>
          </cell>
          <cell r="B720" t="str">
            <v>JOSE HAMILTON DE OLIVEIRA</v>
          </cell>
          <cell r="C720" t="str">
            <v/>
          </cell>
        </row>
        <row r="721">
          <cell r="A721" t="str">
            <v>SANSIL TRANPORTES RODOVIARIOS LTDA</v>
          </cell>
          <cell r="B721" t="str">
            <v>JOSMAR SCHNEIDER RODRIGUES</v>
          </cell>
          <cell r="C721" t="str">
            <v>1</v>
          </cell>
        </row>
        <row r="722">
          <cell r="A722" t="str">
            <v>SANSIL TRANPORTES RODOVIARIOS LTDA</v>
          </cell>
          <cell r="B722" t="str">
            <v>JULIO CESAR PEREIRA</v>
          </cell>
          <cell r="C722" t="str">
            <v/>
          </cell>
        </row>
        <row r="723">
          <cell r="A723" t="str">
            <v>SANSIL TRANPORTES RODOVIARIOS LTDA</v>
          </cell>
          <cell r="B723" t="str">
            <v>LINO BENTO DA SILVA</v>
          </cell>
          <cell r="C723" t="str">
            <v/>
          </cell>
        </row>
        <row r="724">
          <cell r="A724" t="str">
            <v>SANSIL TRANPORTES RODOVIARIOS LTDA</v>
          </cell>
          <cell r="B724" t="str">
            <v>LUIZ MARCOS FERREIRA</v>
          </cell>
          <cell r="C724" t="str">
            <v/>
          </cell>
        </row>
        <row r="725">
          <cell r="A725" t="str">
            <v>SANSIL TRANPORTES RODOVIARIOS LTDA</v>
          </cell>
          <cell r="B725" t="str">
            <v>MARCOS DANIEL LIOTTO</v>
          </cell>
          <cell r="C725" t="str">
            <v/>
          </cell>
        </row>
        <row r="726">
          <cell r="A726" t="str">
            <v>SANSIL TRANPORTES RODOVIARIOS LTDA</v>
          </cell>
          <cell r="B726" t="str">
            <v>MILTON INACIO DA SILVA</v>
          </cell>
          <cell r="C726" t="str">
            <v/>
          </cell>
        </row>
        <row r="727">
          <cell r="A727" t="str">
            <v>SANSIL TRANPORTES RODOVIARIOS LTDA</v>
          </cell>
          <cell r="B727" t="str">
            <v>MOISES CLENIR RODRIGUES</v>
          </cell>
          <cell r="C727" t="str">
            <v>1111</v>
          </cell>
        </row>
        <row r="728">
          <cell r="A728" t="str">
            <v>SANSIL TRANPORTES RODOVIARIOS LTDA</v>
          </cell>
          <cell r="B728" t="str">
            <v>NELSON ANTONIO PAIANO</v>
          </cell>
          <cell r="C728" t="str">
            <v/>
          </cell>
        </row>
        <row r="729">
          <cell r="A729" t="str">
            <v>SANSIL TRANPORTES RODOVIARIOS LTDA</v>
          </cell>
          <cell r="B729" t="str">
            <v>RIVILINO DARLEY GRUNDMANN</v>
          </cell>
          <cell r="C729" t="str">
            <v/>
          </cell>
        </row>
        <row r="730">
          <cell r="A730" t="str">
            <v>SANSIL TRANPORTES RODOVIARIOS LTDA</v>
          </cell>
          <cell r="B730" t="str">
            <v>RONALDO CARVALHO</v>
          </cell>
          <cell r="C730" t="str">
            <v/>
          </cell>
        </row>
        <row r="731">
          <cell r="A731" t="str">
            <v>SANSIL TRANPORTES RODOVIARIOS LTDA</v>
          </cell>
          <cell r="B731" t="str">
            <v>RUDINEI RODRIGUES SOARES</v>
          </cell>
          <cell r="C731" t="str">
            <v>1</v>
          </cell>
        </row>
        <row r="732">
          <cell r="A732" t="str">
            <v>SANSIL TRANPORTES RODOVIARIOS LTDA</v>
          </cell>
          <cell r="B732" t="str">
            <v>SANDRO ISOTON</v>
          </cell>
          <cell r="C732" t="str">
            <v/>
          </cell>
        </row>
        <row r="733">
          <cell r="A733" t="str">
            <v>SANSIL TRANPORTES RODOVIARIOS LTDA</v>
          </cell>
          <cell r="B733" t="str">
            <v>SIDNEY LENNERTZ</v>
          </cell>
          <cell r="C733" t="str">
            <v>1</v>
          </cell>
        </row>
        <row r="734">
          <cell r="A734" t="str">
            <v>SANSIL TRANPORTES RODOVIARIOS LTDA</v>
          </cell>
          <cell r="B734" t="str">
            <v>TARCISIO JOSE PIANEZER</v>
          </cell>
          <cell r="C734" t="str">
            <v>11111</v>
          </cell>
        </row>
        <row r="735">
          <cell r="A735" t="str">
            <v>SANSIL TRANPORTES RODOVIARIOS LTDA</v>
          </cell>
          <cell r="B735" t="str">
            <v>VALDIR KRUGER</v>
          </cell>
          <cell r="C735" t="str">
            <v>111</v>
          </cell>
        </row>
        <row r="736">
          <cell r="A736" t="str">
            <v>SANSIL TRANPORTES RODOVIARIOS LTDA</v>
          </cell>
          <cell r="B736" t="str">
            <v>VALDIR OLIVEIRA DIAS</v>
          </cell>
          <cell r="C736" t="str">
            <v>1</v>
          </cell>
        </row>
        <row r="737">
          <cell r="A737" t="str">
            <v>SANSIL TRANPORTES RODOVIARIOS LTDA</v>
          </cell>
          <cell r="B737" t="str">
            <v>VALMOR ZATTA</v>
          </cell>
          <cell r="C737" t="str">
            <v>1</v>
          </cell>
        </row>
        <row r="738">
          <cell r="A738" t="str">
            <v>SANSIL TRANPORTES RODOVIARIOS LTDA</v>
          </cell>
          <cell r="B738" t="str">
            <v>VANDERLEI NUNES</v>
          </cell>
          <cell r="C738" t="str">
            <v/>
          </cell>
        </row>
        <row r="739">
          <cell r="A739" t="str">
            <v>SANSIL TRANPORTES RODOVIARIOS LTDA</v>
          </cell>
          <cell r="B739" t="str">
            <v>VILMAR ROCKER</v>
          </cell>
          <cell r="C739" t="str">
            <v/>
          </cell>
        </row>
        <row r="740">
          <cell r="A740" t="str">
            <v>SANSIL TRANPORTES RODOVIARIOS LTDA</v>
          </cell>
          <cell r="B740" t="str">
            <v>Vilmar Roque Heinzen</v>
          </cell>
          <cell r="C740" t="str">
            <v/>
          </cell>
        </row>
        <row r="741">
          <cell r="A741" t="str">
            <v>SANSIL TRANPORTES RODOVIARIOS LTDA</v>
          </cell>
          <cell r="B741" t="str">
            <v>VILMAR SAGIORATTO DE ANDRADE</v>
          </cell>
          <cell r="C741" t="str">
            <v/>
          </cell>
        </row>
        <row r="742">
          <cell r="A742" t="str">
            <v>SANSIL TRANPORTES RODOVIARIOS LTDA</v>
          </cell>
          <cell r="B742" t="str">
            <v>VLADIMIR HEGER CARPIM</v>
          </cell>
          <cell r="C742" t="str">
            <v/>
          </cell>
        </row>
        <row r="743">
          <cell r="A743" t="str">
            <v>SANSIL TRANPORTES RODOVIARIOS LTDA</v>
          </cell>
          <cell r="B743" t="str">
            <v>ZAIR ZANCA</v>
          </cell>
          <cell r="C743" t="str">
            <v/>
          </cell>
        </row>
        <row r="744">
          <cell r="A744" t="str">
            <v>SAU HENRIQUE AUGUSTO DE OLIVEIRA</v>
          </cell>
          <cell r="B744" t="str">
            <v>SAU HENRIQUE AUGUSTO DE OLIVEIRA</v>
          </cell>
          <cell r="C744" t="str">
            <v>XXXXXXXX</v>
          </cell>
        </row>
        <row r="745">
          <cell r="A745" t="str">
            <v>SEBASTIAO AMANCIO DA SILVA</v>
          </cell>
          <cell r="B745" t="str">
            <v>SEBASTIAO AMANCIO DA SILVA - CVT1478</v>
          </cell>
          <cell r="C745" t="str">
            <v>10703915824</v>
          </cell>
        </row>
        <row r="746">
          <cell r="A746" t="str">
            <v>SEBASTIAO AMANCIO DA SILVA</v>
          </cell>
          <cell r="B746" t="str">
            <v>SEBASTIAO AMANCIO DA SILVA - DBB 9359</v>
          </cell>
          <cell r="C746" t="str">
            <v/>
          </cell>
        </row>
        <row r="747">
          <cell r="A747" t="str">
            <v>SEBASTIAO BREVEL</v>
          </cell>
          <cell r="B747" t="str">
            <v>ROSINALDO DE MELO SILVA</v>
          </cell>
          <cell r="C747" t="str">
            <v/>
          </cell>
        </row>
        <row r="748">
          <cell r="A748" t="str">
            <v>SEBASTIAO NATALICIO CORDEIRO</v>
          </cell>
          <cell r="B748" t="str">
            <v>SEBASTIAO NATALICIO CORDEIRO</v>
          </cell>
          <cell r="C748" t="str">
            <v>12143838109</v>
          </cell>
        </row>
        <row r="749">
          <cell r="A749" t="str">
            <v>SEBASTIAO TAVARES FILHO</v>
          </cell>
          <cell r="B749" t="str">
            <v>SEBASTIAO TAVARES FILHO</v>
          </cell>
          <cell r="C749" t="str">
            <v/>
          </cell>
        </row>
        <row r="750">
          <cell r="A750" t="str">
            <v>SERGIO APARECIDO MURBAK</v>
          </cell>
          <cell r="B750" t="str">
            <v>Sergio Aparecido MUrbak</v>
          </cell>
          <cell r="C750" t="str">
            <v>12.293.285.881</v>
          </cell>
        </row>
        <row r="751">
          <cell r="A751" t="str">
            <v>SERGIO BRITO DE SOUZA</v>
          </cell>
          <cell r="B751" t="str">
            <v>SERGIO BRITO DE SOUZA</v>
          </cell>
          <cell r="C751" t="str">
            <v>12676211163</v>
          </cell>
        </row>
        <row r="752">
          <cell r="A752" t="str">
            <v>SERGIO CARLOS PEREIRA</v>
          </cell>
          <cell r="B752" t="str">
            <v>SERGIO CARLOS PEREIRA</v>
          </cell>
          <cell r="C752" t="str">
            <v>12051778983</v>
          </cell>
        </row>
        <row r="753">
          <cell r="A753" t="str">
            <v>SERGIO JOSE DIAS</v>
          </cell>
          <cell r="B753" t="str">
            <v>SERGIO JOSE DIAS</v>
          </cell>
          <cell r="C753" t="str">
            <v>12313693629</v>
          </cell>
        </row>
        <row r="754">
          <cell r="A754" t="str">
            <v>SERGIO MARIA SOUZA JUNIOR</v>
          </cell>
          <cell r="B754" t="str">
            <v>SERGIO MARIA SOUZA JUNIOR</v>
          </cell>
          <cell r="C754" t="str">
            <v>124.15184.22.7</v>
          </cell>
        </row>
        <row r="755">
          <cell r="A755" t="str">
            <v>SETE ESTRADA LOGISTICA LTDA</v>
          </cell>
          <cell r="B755" t="str">
            <v>NELMO DE OLIVEIRA</v>
          </cell>
          <cell r="C755" t="str">
            <v/>
          </cell>
        </row>
        <row r="756">
          <cell r="A756" t="str">
            <v>SILAS ANS KRAUSS</v>
          </cell>
          <cell r="B756" t="str">
            <v>SILAS ANS KRAUSS</v>
          </cell>
          <cell r="C756" t="str">
            <v/>
          </cell>
        </row>
        <row r="757">
          <cell r="A757" t="str">
            <v>SILVESTRE ALBUQUERQUE ROCHA</v>
          </cell>
          <cell r="B757" t="str">
            <v>SILVESTRE ALBUQUERQUE ROCHA</v>
          </cell>
          <cell r="C757" t="str">
            <v>127.75701.93-2</v>
          </cell>
        </row>
        <row r="758">
          <cell r="A758" t="str">
            <v>SIMAO BARBOZA BARRETOS</v>
          </cell>
          <cell r="B758" t="str">
            <v>SIMAO BARBOZA BARRETOS</v>
          </cell>
          <cell r="C758" t="str">
            <v/>
          </cell>
        </row>
        <row r="759">
          <cell r="A759" t="str">
            <v>SIMPLICIO PESSOA MIRANDA</v>
          </cell>
          <cell r="B759" t="str">
            <v>SIMPLICIO PESSOA MIRANDA</v>
          </cell>
          <cell r="C759" t="str">
            <v>12497369528</v>
          </cell>
        </row>
        <row r="760">
          <cell r="A760" t="str">
            <v>SUELI CORDEIRO DA LUZ CASSIANO</v>
          </cell>
          <cell r="B760" t="str">
            <v>EMERSON ALVES FREIRE</v>
          </cell>
          <cell r="C760" t="str">
            <v/>
          </cell>
        </row>
        <row r="761">
          <cell r="A761" t="str">
            <v>THIAGO ALBINO DE SOUZA</v>
          </cell>
          <cell r="B761" t="str">
            <v>THIAGO ALBINO DE SOUZA</v>
          </cell>
          <cell r="C761" t="str">
            <v>12794979819</v>
          </cell>
        </row>
        <row r="762">
          <cell r="A762" t="str">
            <v>THIAGO FERREIRA DA SILVA</v>
          </cell>
          <cell r="B762" t="str">
            <v>THIAGO FERREIRA DA SILVA</v>
          </cell>
          <cell r="C762" t="str">
            <v>133.66279.89.2</v>
          </cell>
        </row>
        <row r="763">
          <cell r="A763" t="str">
            <v>THIAGO FRANCISQUINI RONCONI</v>
          </cell>
          <cell r="B763" t="str">
            <v>THIAGO FRANCISQUINI RONCONI</v>
          </cell>
          <cell r="C763" t="str">
            <v/>
          </cell>
        </row>
        <row r="764">
          <cell r="A764" t="str">
            <v>THIGO BORGES DE ALMEIDA</v>
          </cell>
          <cell r="B764" t="str">
            <v>THIAGO BORGES DE ALMEIDA</v>
          </cell>
          <cell r="C764" t="str">
            <v>13099265933</v>
          </cell>
        </row>
        <row r="765">
          <cell r="A765" t="str">
            <v>THYAGO BEZERRA MAXIMO</v>
          </cell>
          <cell r="B765" t="str">
            <v>THIAGO BEZERRA MAXIMO</v>
          </cell>
          <cell r="C765" t="str">
            <v>1311560693-0</v>
          </cell>
        </row>
        <row r="766">
          <cell r="A766" t="str">
            <v>TIAGO SILVA RICATI</v>
          </cell>
          <cell r="B766" t="str">
            <v>TIAGO SILVA RICATI</v>
          </cell>
          <cell r="C766" t="str">
            <v/>
          </cell>
        </row>
        <row r="767">
          <cell r="A767" t="str">
            <v>TIRO HIGASHI</v>
          </cell>
          <cell r="B767" t="str">
            <v>TIRO HIGASHI</v>
          </cell>
          <cell r="C767" t="str">
            <v>10558483833</v>
          </cell>
        </row>
        <row r="768">
          <cell r="A768" t="str">
            <v>TRANSGILDO TRANSPORTES LTDA</v>
          </cell>
          <cell r="B768" t="str">
            <v>Rogério Cassiano Sitta</v>
          </cell>
          <cell r="C768" t="str">
            <v>125455</v>
          </cell>
        </row>
        <row r="769">
          <cell r="A769" t="str">
            <v>TRANSPEED TRANSPORTES RODOVIARIO LTDA ME</v>
          </cell>
          <cell r="B769" t="str">
            <v>CRISTIANO DA ROCHA</v>
          </cell>
          <cell r="C769" t="str">
            <v/>
          </cell>
        </row>
        <row r="770">
          <cell r="A770" t="str">
            <v>Transportadora Leal Ltda</v>
          </cell>
          <cell r="B770" t="str">
            <v>LUIZ MARCOS FERREIRA</v>
          </cell>
          <cell r="C770" t="str">
            <v/>
          </cell>
        </row>
        <row r="771">
          <cell r="A771" t="str">
            <v>TRANSPORTE GELSLEITHTER LTDA</v>
          </cell>
          <cell r="B771" t="str">
            <v>DARCI BARBOSA PINHEIRO</v>
          </cell>
          <cell r="C771" t="str">
            <v>111111</v>
          </cell>
        </row>
        <row r="772">
          <cell r="A772" t="str">
            <v>TRANSPORTE GELSLEITHTER LTDA</v>
          </cell>
          <cell r="B772" t="str">
            <v>JACSON IZAC KRUGER</v>
          </cell>
          <cell r="C772" t="str">
            <v/>
          </cell>
        </row>
        <row r="773">
          <cell r="A773" t="str">
            <v>TRANSPORTE GELSLEITHTER LTDA</v>
          </cell>
          <cell r="B773" t="str">
            <v>JULIO CESAR PEREIRA</v>
          </cell>
          <cell r="C773" t="str">
            <v>1111</v>
          </cell>
        </row>
        <row r="774">
          <cell r="A774" t="str">
            <v>TRANSPORTE GELSLEITHTER LTDA</v>
          </cell>
          <cell r="B774" t="str">
            <v>LUIZ WIGGERS</v>
          </cell>
          <cell r="C774" t="str">
            <v>111</v>
          </cell>
        </row>
        <row r="775">
          <cell r="A775" t="str">
            <v>TRANSPORTES CLEUDER LTDA</v>
          </cell>
          <cell r="B775" t="str">
            <v>ALEXANDRE ALVES GOULART</v>
          </cell>
          <cell r="C775" t="str">
            <v/>
          </cell>
        </row>
        <row r="776">
          <cell r="A776" t="str">
            <v>TRANSPORTES CLEUDER LTDA</v>
          </cell>
          <cell r="B776" t="str">
            <v>FLAVIO ANDRE DE MELO OLIVEIRA</v>
          </cell>
          <cell r="C776" t="str">
            <v/>
          </cell>
        </row>
        <row r="777">
          <cell r="A777" t="str">
            <v>TRANSPORTES CLEUDER LTDA</v>
          </cell>
          <cell r="B777" t="str">
            <v>JOSE RIBEIRO DOS SANTOS</v>
          </cell>
          <cell r="C777" t="str">
            <v/>
          </cell>
        </row>
        <row r="778">
          <cell r="A778" t="str">
            <v>Transportes Cruzado Ltda</v>
          </cell>
          <cell r="B778" t="str">
            <v>EVANDRO CORDEIRO MACHADO</v>
          </cell>
          <cell r="C778" t="str">
            <v>11111</v>
          </cell>
        </row>
        <row r="779">
          <cell r="A779" t="str">
            <v>Transportes Cruzado Ltda</v>
          </cell>
          <cell r="B779" t="str">
            <v>Mauricio Bernardes Duarte e Silva</v>
          </cell>
          <cell r="C779" t="str">
            <v>1</v>
          </cell>
        </row>
        <row r="780">
          <cell r="A780" t="str">
            <v>UMBERTO ANDRE CORDEIRO</v>
          </cell>
          <cell r="B780" t="str">
            <v>UMBERTO ANDRE CORDEIRO</v>
          </cell>
          <cell r="C780" t="str">
            <v>12733355815</v>
          </cell>
        </row>
        <row r="781">
          <cell r="A781" t="str">
            <v>VALDECI SAPATA RUIZ</v>
          </cell>
          <cell r="B781" t="str">
            <v>VALDECI SAPATA RUIZ</v>
          </cell>
          <cell r="C781" t="str">
            <v>12260071165</v>
          </cell>
        </row>
        <row r="782">
          <cell r="A782" t="str">
            <v>VALDECIR FRANCISCO ANDRADE</v>
          </cell>
          <cell r="B782" t="str">
            <v>VALDECIR FRANCISCO ANDRADE</v>
          </cell>
          <cell r="C782" t="str">
            <v>1262731116802</v>
          </cell>
        </row>
        <row r="783">
          <cell r="A783" t="str">
            <v>VALDEMIR DE SOUZA PINTO</v>
          </cell>
          <cell r="B783" t="str">
            <v>VALDEMIR DE SOUZA PINTO</v>
          </cell>
          <cell r="C783" t="str">
            <v>1229376789401</v>
          </cell>
        </row>
        <row r="784">
          <cell r="A784" t="str">
            <v>VALDIR ABRAHAO JUNIOR</v>
          </cell>
          <cell r="B784" t="str">
            <v>VALDIR ABRAHAO JUNIOR</v>
          </cell>
          <cell r="C784" t="str">
            <v>12193708012</v>
          </cell>
        </row>
        <row r="785">
          <cell r="A785" t="str">
            <v>VALFRIDES JOVANELLI</v>
          </cell>
          <cell r="B785" t="str">
            <v>VALFRIDES JOVANELLI</v>
          </cell>
          <cell r="C785" t="str">
            <v>1040973534203</v>
          </cell>
        </row>
        <row r="786">
          <cell r="A786" t="str">
            <v>VALGMAR SOARES FERNANDES</v>
          </cell>
          <cell r="B786" t="str">
            <v>VALGMAR SOARES FERNANDES</v>
          </cell>
          <cell r="C786" t="str">
            <v>013836091819</v>
          </cell>
        </row>
        <row r="787">
          <cell r="A787" t="str">
            <v>VALMIR LAVRADOR</v>
          </cell>
          <cell r="B787" t="str">
            <v>VALMIR LAVRADOR</v>
          </cell>
          <cell r="C787" t="str">
            <v>10677451714</v>
          </cell>
        </row>
        <row r="788">
          <cell r="A788" t="str">
            <v>VALTER RUBENS OLIVEIRA CARDOSO</v>
          </cell>
          <cell r="B788" t="str">
            <v>VALTER RUBENS ILIVEIRA CARDOSO</v>
          </cell>
          <cell r="C788" t="str">
            <v>12515627848</v>
          </cell>
        </row>
        <row r="789">
          <cell r="A789" t="str">
            <v>VALTER SILVA CERQUEIRA</v>
          </cell>
          <cell r="B789" t="str">
            <v>VALTER SILVA CERQUEIRA</v>
          </cell>
          <cell r="C789" t="str">
            <v>11687043927</v>
          </cell>
        </row>
        <row r="790">
          <cell r="A790" t="str">
            <v>VALTER SPINDOLA</v>
          </cell>
          <cell r="B790" t="str">
            <v>VALTER SPINDOLA DA SILVA</v>
          </cell>
          <cell r="C790" t="str">
            <v>12956706855</v>
          </cell>
        </row>
        <row r="791">
          <cell r="A791" t="str">
            <v>VANDERLEI GOLVALVES DA SILVA</v>
          </cell>
          <cell r="B791" t="str">
            <v>VANDERLEI GOLVALVES DA SILVA</v>
          </cell>
          <cell r="C791" t="str">
            <v>123021157206</v>
          </cell>
        </row>
        <row r="792">
          <cell r="A792" t="str">
            <v>VASCO PIMENTA DE AZEVEDO</v>
          </cell>
          <cell r="B792" t="str">
            <v>Vasco Pimenta de Azevedo</v>
          </cell>
          <cell r="C792" t="str">
            <v/>
          </cell>
        </row>
        <row r="793">
          <cell r="A793" t="str">
            <v>VENICIO BURATI JUNIOR</v>
          </cell>
          <cell r="B793" t="str">
            <v>VENICIO BURATI JUNIOR</v>
          </cell>
          <cell r="C793" t="str">
            <v>130.83545.93-1</v>
          </cell>
        </row>
        <row r="794">
          <cell r="A794" t="str">
            <v>VENICIO BUTARI</v>
          </cell>
          <cell r="B794" t="str">
            <v>VENICIO BURATI</v>
          </cell>
          <cell r="C794" t="str">
            <v>10436356160</v>
          </cell>
        </row>
        <row r="795">
          <cell r="A795" t="str">
            <v>VENICIO BUTARI</v>
          </cell>
          <cell r="B795" t="str">
            <v>VENICIO BURATI JUNOR</v>
          </cell>
          <cell r="C795" t="str">
            <v/>
          </cell>
        </row>
        <row r="796">
          <cell r="A796" t="str">
            <v>VERINICA LIMA DUTRA</v>
          </cell>
          <cell r="B796" t="str">
            <v>JOSE VALDEMIR PEREIRA DA SILVA</v>
          </cell>
          <cell r="C796" t="str">
            <v/>
          </cell>
        </row>
        <row r="797">
          <cell r="A797" t="str">
            <v>VINICIUS GRANERI DOS REIS</v>
          </cell>
          <cell r="B797" t="str">
            <v>VINICIUS GRANERI DOS REIS</v>
          </cell>
          <cell r="C797" t="str">
            <v/>
          </cell>
        </row>
        <row r="798">
          <cell r="A798" t="str">
            <v>VLADIMIR BERNARDINETTI</v>
          </cell>
          <cell r="B798" t="str">
            <v>VLADIMIR BERNARDINETTI</v>
          </cell>
          <cell r="C798" t="str">
            <v>10754931185</v>
          </cell>
        </row>
        <row r="799">
          <cell r="A799" t="str">
            <v>WAGNER CARCALHO DE MATOS</v>
          </cell>
          <cell r="B799" t="str">
            <v>WAGNER CARVALHO DE MATOS</v>
          </cell>
          <cell r="C799" t="str">
            <v/>
          </cell>
        </row>
        <row r="800">
          <cell r="A800" t="str">
            <v>WAGNER DA VEIGA</v>
          </cell>
          <cell r="B800" t="str">
            <v>WAGNER DA VEIGA</v>
          </cell>
          <cell r="C800" t="str">
            <v>1266306885-5</v>
          </cell>
        </row>
        <row r="801">
          <cell r="A801" t="str">
            <v>WAGNER ELCE PAN</v>
          </cell>
          <cell r="B801" t="str">
            <v>WAGNER ELCE PAN</v>
          </cell>
          <cell r="C801" t="str">
            <v>10715649555</v>
          </cell>
        </row>
        <row r="802">
          <cell r="A802" t="str">
            <v>WALLACE MEDA DIVETTA CARRIERI</v>
          </cell>
          <cell r="B802" t="str">
            <v>WALLACE MEDA DIVETTA CARRIERI</v>
          </cell>
          <cell r="C802" t="str">
            <v/>
          </cell>
        </row>
        <row r="803">
          <cell r="A803" t="str">
            <v>WALTER JOSE ALVES RODRIGUES</v>
          </cell>
          <cell r="B803" t="str">
            <v>WALTER JOSE ALVES RODRIGUES</v>
          </cell>
          <cell r="C803" t="str">
            <v>10740680312</v>
          </cell>
        </row>
        <row r="804">
          <cell r="A804" t="str">
            <v>WALTER LUIZ DE OLIVEIRA SOUZA</v>
          </cell>
          <cell r="B804" t="str">
            <v>Walter Luiz de Oliveira Souza</v>
          </cell>
          <cell r="C804" t="str">
            <v/>
          </cell>
        </row>
        <row r="805">
          <cell r="A805" t="str">
            <v>WANDERLEI CAETANO DE LIMA</v>
          </cell>
          <cell r="B805" t="str">
            <v>WANDERLEI CAETANO DE LIMA</v>
          </cell>
          <cell r="C805" t="str">
            <v>1554654565</v>
          </cell>
        </row>
        <row r="806">
          <cell r="A806" t="str">
            <v>WASHINGTON MOREIRA DE PAULA</v>
          </cell>
          <cell r="B806" t="str">
            <v>WASHINGTON MOREIRA DE PAULA</v>
          </cell>
          <cell r="C806" t="str">
            <v>12425932064</v>
          </cell>
        </row>
        <row r="807">
          <cell r="A807" t="str">
            <v>WELINTON DE ARAUJO LIMA</v>
          </cell>
          <cell r="B807" t="str">
            <v>WELINTON DE ARAUJO LIMA</v>
          </cell>
          <cell r="C807" t="str">
            <v>12208357886</v>
          </cell>
        </row>
        <row r="808">
          <cell r="A808" t="str">
            <v>WELLINGTON CARVALHO DA SILVA</v>
          </cell>
          <cell r="B808" t="str">
            <v>WELLINGTON CARVALHO DA SILVA</v>
          </cell>
          <cell r="C808" t="str">
            <v>12696438899</v>
          </cell>
        </row>
        <row r="809">
          <cell r="A809" t="str">
            <v>WELLINGTON MEDEIROS DA SOLVA</v>
          </cell>
          <cell r="B809" t="str">
            <v>WELLINGTON MEDEIROS DA SILVA</v>
          </cell>
          <cell r="C809" t="str">
            <v>209.02255.90-2</v>
          </cell>
        </row>
        <row r="810">
          <cell r="A810" t="str">
            <v>WESLEY ALEXANDRE SOARES</v>
          </cell>
          <cell r="B810" t="str">
            <v>WESLEY ALEXANDRE SOARES</v>
          </cell>
          <cell r="C810" t="str">
            <v>12213499804</v>
          </cell>
        </row>
        <row r="811">
          <cell r="A811" t="str">
            <v>WILDON SERGIO ARAUJO SOUZA</v>
          </cell>
          <cell r="B811" t="str">
            <v>WILDON SERGIO ARAUJO SOUZA</v>
          </cell>
          <cell r="C811" t="str">
            <v>12958112855</v>
          </cell>
        </row>
        <row r="812">
          <cell r="A812" t="str">
            <v>WILKER GILBERTO BRITO</v>
          </cell>
          <cell r="B812" t="str">
            <v>WILKER GILBERTO BRITO</v>
          </cell>
          <cell r="C812" t="str">
            <v>131.67819.93-5</v>
          </cell>
        </row>
        <row r="813">
          <cell r="A813" t="str">
            <v>WILLIAM ALVES PEROSSI</v>
          </cell>
          <cell r="B813" t="str">
            <v>WILLIAM ALVES PEROSSI</v>
          </cell>
          <cell r="C813" t="str">
            <v>16865775180</v>
          </cell>
        </row>
        <row r="814">
          <cell r="A814" t="str">
            <v>WILLIAM MARQUES DA SILVA PRETO</v>
          </cell>
          <cell r="B814" t="str">
            <v>WILLIAM MARQUES DA SILVA PRETO</v>
          </cell>
          <cell r="C814" t="str">
            <v/>
          </cell>
        </row>
        <row r="815">
          <cell r="A815" t="str">
            <v>WILLIAN DE OLIVEIRA RAMOS</v>
          </cell>
          <cell r="B815" t="str">
            <v>WILLIAN DE OLIVEIRA RAMOS</v>
          </cell>
          <cell r="C815" t="str">
            <v/>
          </cell>
        </row>
        <row r="816">
          <cell r="A816" t="str">
            <v>WILSON ALVES DE SOUSA</v>
          </cell>
          <cell r="B816" t="str">
            <v>WILSON ALVES DE SOUSA</v>
          </cell>
          <cell r="C816" t="str">
            <v>12718705770</v>
          </cell>
        </row>
        <row r="817">
          <cell r="A817" t="str">
            <v>WILSON JOSE DA SILVA</v>
          </cell>
          <cell r="B817" t="str">
            <v>WILSON JOSE DA SILVA</v>
          </cell>
          <cell r="C817" t="str">
            <v>12038157210</v>
          </cell>
        </row>
        <row r="818">
          <cell r="A818" t="str">
            <v>WILSON LIMA DA COSTA JUNIOR</v>
          </cell>
          <cell r="B818" t="str">
            <v>TIAGO ALEXANDRE DO PRADO</v>
          </cell>
          <cell r="C818" t="str">
            <v/>
          </cell>
        </row>
        <row r="819">
          <cell r="A819" t="str">
            <v>WILSON TEOFILO DE LACERDA</v>
          </cell>
          <cell r="B819" t="str">
            <v>WILSON TEOFILO DE LACERDA</v>
          </cell>
          <cell r="C819" t="str">
            <v>12458176161</v>
          </cell>
        </row>
        <row r="820">
          <cell r="A820" t="str">
            <v>WILTON AFONSO DE HOLLANDA</v>
          </cell>
          <cell r="B820" t="str">
            <v>Wilton Afonso de Hollanda</v>
          </cell>
          <cell r="C820" t="str">
            <v>12068275319</v>
          </cell>
        </row>
        <row r="821">
          <cell r="A821" t="str">
            <v>YEDDA CRISTINA DE OLIVEIRA DIAS</v>
          </cell>
          <cell r="B821" t="str">
            <v>Yedda Cristina de Oliveira Dias</v>
          </cell>
          <cell r="C821" t="str">
            <v/>
          </cell>
        </row>
        <row r="822">
          <cell r="A822" t="str">
            <v>ZACARIAS VIEIRA DOS SANTOS</v>
          </cell>
          <cell r="B822" t="str">
            <v>ZACARIAS VIEIRA DOS SANTOS</v>
          </cell>
          <cell r="C822" t="str">
            <v/>
          </cell>
        </row>
        <row r="823">
          <cell r="A823" t="str">
            <v>ZANELLA PNEUS LTDA ME</v>
          </cell>
          <cell r="B823" t="str">
            <v>LORENIL PAUL</v>
          </cell>
          <cell r="C823" t="str">
            <v/>
          </cell>
        </row>
        <row r="824">
          <cell r="A824" t="str">
            <v>ZE AGOSTINHO LOGISTICA E TRANSPORTES E DIST LTDA</v>
          </cell>
          <cell r="B824" t="str">
            <v>ADRIANO RODRIGUES DA SILVA</v>
          </cell>
          <cell r="C824" t="str">
            <v/>
          </cell>
        </row>
        <row r="825">
          <cell r="A825" t="str">
            <v>ZE AGOSTINHO LOGISTICA E TRANSPORTES E DIST LTDA</v>
          </cell>
          <cell r="B825" t="str">
            <v>AIMORE GAURI SECCO</v>
          </cell>
          <cell r="C825" t="str">
            <v/>
          </cell>
        </row>
        <row r="826">
          <cell r="A826" t="str">
            <v>ZE AGOSTINHO LOGISTICA E TRANSPORTES E DIST LTDA</v>
          </cell>
          <cell r="B826" t="str">
            <v>ANTONIO GLAUBER MENDES</v>
          </cell>
          <cell r="C826" t="str">
            <v/>
          </cell>
        </row>
        <row r="827">
          <cell r="A827" t="str">
            <v>ZE AGOSTINHO LOGISTICA E TRANSPORTES E DIST LTDA</v>
          </cell>
          <cell r="B827" t="str">
            <v>CARLOS CELIO PEREIRA</v>
          </cell>
          <cell r="C827" t="str">
            <v/>
          </cell>
        </row>
        <row r="828">
          <cell r="A828" t="str">
            <v>ZE AGOSTINHO LOGISTICA E TRANSPORTES E DIST LTDA</v>
          </cell>
          <cell r="B828" t="str">
            <v>CARLOS DANIEL DE BARROS</v>
          </cell>
          <cell r="C828" t="str">
            <v/>
          </cell>
        </row>
        <row r="829">
          <cell r="A829" t="str">
            <v>ZE AGOSTINHO LOGISTICA E TRANSPORTES E DIST LTDA</v>
          </cell>
          <cell r="B829" t="str">
            <v>CARLOS DOS PASSOS CARVALHO</v>
          </cell>
          <cell r="C829" t="str">
            <v/>
          </cell>
        </row>
        <row r="830">
          <cell r="A830" t="str">
            <v>ZE AGOSTINHO LOGISTICA E TRANSPORTES E DIST LTDA</v>
          </cell>
          <cell r="B830" t="str">
            <v>DALMIR RAIMUNDO</v>
          </cell>
          <cell r="C830" t="str">
            <v>1</v>
          </cell>
        </row>
        <row r="831">
          <cell r="A831" t="str">
            <v>ZE AGOSTINHO LOGISTICA E TRANSPORTES E DIST LTDA</v>
          </cell>
          <cell r="B831" t="str">
            <v>EDILSON PREISLER</v>
          </cell>
          <cell r="C831" t="str">
            <v/>
          </cell>
        </row>
        <row r="832">
          <cell r="A832" t="str">
            <v>ZE AGOSTINHO LOGISTICA E TRANSPORTES E DIST LTDA</v>
          </cell>
          <cell r="B832" t="str">
            <v>EDSON QUANDT</v>
          </cell>
          <cell r="C832" t="str">
            <v>1</v>
          </cell>
        </row>
        <row r="833">
          <cell r="A833" t="str">
            <v>ZE AGOSTINHO LOGISTICA E TRANSPORTES E DIST LTDA</v>
          </cell>
          <cell r="B833" t="str">
            <v>ELIEZER RIBEIRO DE ALMEIDA</v>
          </cell>
          <cell r="C833" t="str">
            <v/>
          </cell>
        </row>
        <row r="834">
          <cell r="A834" t="str">
            <v>ZE AGOSTINHO LOGISTICA E TRANSPORTES E DIST LTDA</v>
          </cell>
          <cell r="B834" t="str">
            <v>ERSON DE SOUZA FERNANDES</v>
          </cell>
          <cell r="C834" t="str">
            <v/>
          </cell>
        </row>
        <row r="835">
          <cell r="A835" t="str">
            <v>ZE AGOSTINHO LOGISTICA E TRANSPORTES E DIST LTDA</v>
          </cell>
          <cell r="B835" t="str">
            <v>EUGENIO CARLOS SILVEIRA MACHADO</v>
          </cell>
          <cell r="C835" t="str">
            <v/>
          </cell>
        </row>
        <row r="836">
          <cell r="A836" t="str">
            <v>ZE AGOSTINHO LOGISTICA E TRANSPORTES E DIST LTDA</v>
          </cell>
          <cell r="B836" t="str">
            <v>EVAIR MURARA</v>
          </cell>
          <cell r="C836" t="str">
            <v/>
          </cell>
        </row>
        <row r="837">
          <cell r="A837" t="str">
            <v>ZE AGOSTINHO LOGISTICA E TRANSPORTES E DIST LTDA</v>
          </cell>
          <cell r="B837" t="str">
            <v>IRINEU PROHONOSKI</v>
          </cell>
          <cell r="C837" t="str">
            <v/>
          </cell>
        </row>
        <row r="838">
          <cell r="A838" t="str">
            <v>ZE AGOSTINHO LOGISTICA E TRANSPORTES E DIST LTDA</v>
          </cell>
          <cell r="B838" t="str">
            <v>IVAN CESAR DE BRITO</v>
          </cell>
          <cell r="C838" t="str">
            <v/>
          </cell>
        </row>
        <row r="839">
          <cell r="A839" t="str">
            <v>ZE AGOSTINHO LOGISTICA E TRANSPORTES E DIST LTDA</v>
          </cell>
          <cell r="B839" t="str">
            <v>JAIR BARDINI</v>
          </cell>
          <cell r="C839" t="str">
            <v/>
          </cell>
        </row>
        <row r="840">
          <cell r="A840" t="str">
            <v>ZE AGOSTINHO LOGISTICA E TRANSPORTES E DIST LTDA</v>
          </cell>
          <cell r="B840" t="str">
            <v>JOÃO  ANTONIO SECCO</v>
          </cell>
          <cell r="C840" t="str">
            <v/>
          </cell>
        </row>
        <row r="841">
          <cell r="A841" t="str">
            <v>ZE AGOSTINHO LOGISTICA E TRANSPORTES E DIST LTDA</v>
          </cell>
          <cell r="B841" t="str">
            <v>JOSE CARLOS RASEIRA</v>
          </cell>
          <cell r="C841" t="str">
            <v/>
          </cell>
        </row>
        <row r="842">
          <cell r="A842" t="str">
            <v>ZE AGOSTINHO LOGISTICA E TRANSPORTES E DIST LTDA</v>
          </cell>
          <cell r="B842" t="str">
            <v>JUCEMAR VERGILIO FELISBERTO</v>
          </cell>
          <cell r="C842" t="str">
            <v/>
          </cell>
        </row>
        <row r="843">
          <cell r="A843" t="str">
            <v>ZE AGOSTINHO LOGISTICA E TRANSPORTES E DIST LTDA</v>
          </cell>
          <cell r="B843" t="str">
            <v>JULIO CESAR PEREIRA</v>
          </cell>
          <cell r="C843" t="str">
            <v/>
          </cell>
        </row>
        <row r="844">
          <cell r="A844" t="str">
            <v>ZE AGOSTINHO LOGISTICA E TRANSPORTES E DIST LTDA</v>
          </cell>
          <cell r="B844" t="str">
            <v>MARCIO JOSE ALFEU</v>
          </cell>
          <cell r="C844" t="str">
            <v/>
          </cell>
        </row>
        <row r="845">
          <cell r="A845" t="str">
            <v>ZE AGOSTINHO LOGISTICA E TRANSPORTES E DIST LTDA</v>
          </cell>
          <cell r="B845" t="str">
            <v>OZEIAS QUEIROZ DE OLIVEIRA</v>
          </cell>
          <cell r="C845" t="str">
            <v/>
          </cell>
        </row>
        <row r="846">
          <cell r="A846" t="str">
            <v>ZE AGOSTINHO LOGISTICA E TRANSPORTES E DIST LTDA</v>
          </cell>
          <cell r="B846" t="str">
            <v>RENATO LUIZ LANCARIN</v>
          </cell>
          <cell r="C846" t="str">
            <v/>
          </cell>
        </row>
        <row r="847">
          <cell r="A847" t="str">
            <v>ZE AGOSTINHO LOGISTICA E TRANSPORTES E DIST LTDA</v>
          </cell>
          <cell r="B847" t="str">
            <v>RODRIGO MATHIUSSI</v>
          </cell>
          <cell r="C847" t="str">
            <v/>
          </cell>
        </row>
        <row r="848">
          <cell r="A848" t="str">
            <v>ZE AGOSTINHO LOGISTICA E TRANSPORTES E DIST LTDA</v>
          </cell>
          <cell r="B848" t="str">
            <v>VALDECI DA SILVA</v>
          </cell>
          <cell r="C848" t="str">
            <v/>
          </cell>
        </row>
        <row r="849">
          <cell r="A849" t="str">
            <v>ZENAILDO FLORENCIO LIMA</v>
          </cell>
          <cell r="B849" t="str">
            <v>ZENAILDO FLORENCIO LIMA</v>
          </cell>
          <cell r="C849" t="str">
            <v>124.44587.43.1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NC83"/>
  <sheetViews>
    <sheetView showGridLines="0" zoomScaleNormal="100" zoomScaleSheetLayoutView="100" workbookViewId="0">
      <pane xSplit="4" ySplit="2" topLeftCell="F45" activePane="bottomRight" state="frozenSplit"/>
      <selection activeCell="E3" sqref="E3"/>
      <selection pane="topRight" activeCell="E3" sqref="E3"/>
      <selection pane="bottomLeft" activeCell="E3" sqref="E3"/>
      <selection pane="bottomRight" activeCell="F53" sqref="F53"/>
    </sheetView>
  </sheetViews>
  <sheetFormatPr defaultRowHeight="24" customHeight="1"/>
  <cols>
    <col min="1" max="1" width="42.7109375" style="116" bestFit="1" customWidth="1"/>
    <col min="2" max="2" width="15.42578125" style="238" hidden="1" customWidth="1"/>
    <col min="3" max="3" width="12.7109375" style="238" hidden="1" customWidth="1"/>
    <col min="4" max="4" width="13.5703125" style="238" hidden="1" customWidth="1"/>
    <col min="5" max="5" width="7.42578125" style="173" hidden="1" customWidth="1"/>
    <col min="6" max="6" width="13.42578125" style="117" customWidth="1"/>
    <col min="7" max="7" width="7.42578125" style="117" hidden="1" customWidth="1"/>
    <col min="8" max="8" width="12.5703125" style="179" customWidth="1"/>
    <col min="9" max="9" width="11.5703125" style="117" hidden="1" customWidth="1"/>
    <col min="10" max="10" width="14.7109375" style="117" hidden="1" customWidth="1"/>
    <col min="11" max="11" width="7.28515625" style="117" hidden="1" customWidth="1"/>
    <col min="12" max="12" width="10.5703125" style="117" customWidth="1"/>
    <col min="13" max="13" width="9.140625" style="117" hidden="1" customWidth="1"/>
    <col min="14" max="14" width="10.28515625" style="117" customWidth="1"/>
    <col min="15" max="15" width="14.140625" style="117" hidden="1" customWidth="1"/>
    <col min="16" max="16" width="13.85546875" style="117" hidden="1" customWidth="1"/>
    <col min="17" max="17" width="7.42578125" style="117" hidden="1" customWidth="1"/>
    <col min="18" max="18" width="20.28515625" style="117" hidden="1" customWidth="1"/>
    <col min="19" max="19" width="15.5703125" style="117" hidden="1" customWidth="1"/>
    <col min="20" max="20" width="15.28515625" style="117" hidden="1" customWidth="1"/>
    <col min="21" max="21" width="9" style="117" hidden="1" customWidth="1"/>
    <col min="22" max="22" width="15.7109375" style="117" customWidth="1"/>
    <col min="23" max="24" width="19.140625" style="117" hidden="1" customWidth="1"/>
    <col min="25" max="25" width="12.140625" style="117" hidden="1" customWidth="1"/>
    <col min="26" max="26" width="7.7109375" style="117" hidden="1" customWidth="1"/>
    <col min="27" max="27" width="12.42578125" style="117" customWidth="1"/>
    <col min="28" max="28" width="9" style="125" customWidth="1"/>
    <col min="29" max="29" width="9.140625" style="125" customWidth="1"/>
    <col min="30" max="32" width="9.140625" style="116" customWidth="1"/>
    <col min="33" max="3747" width="9.140625" style="116"/>
    <col min="3748" max="16384" width="9.140625" style="117"/>
  </cols>
  <sheetData>
    <row r="1" spans="1:3747" s="114" customFormat="1" ht="24" customHeight="1">
      <c r="A1" s="138">
        <v>41275</v>
      </c>
      <c r="B1" s="327" t="s">
        <v>40</v>
      </c>
      <c r="C1" s="327" t="s">
        <v>12</v>
      </c>
      <c r="D1" s="327" t="s">
        <v>11</v>
      </c>
      <c r="E1" s="111" t="s">
        <v>221</v>
      </c>
      <c r="F1" s="111" t="s">
        <v>222</v>
      </c>
      <c r="G1" s="139" t="s">
        <v>223</v>
      </c>
      <c r="H1" s="140" t="s">
        <v>224</v>
      </c>
      <c r="I1" s="112" t="s">
        <v>225</v>
      </c>
      <c r="J1" s="112" t="s">
        <v>226</v>
      </c>
      <c r="K1" s="141" t="s">
        <v>227</v>
      </c>
      <c r="L1" s="141" t="s">
        <v>228</v>
      </c>
      <c r="M1" s="142" t="s">
        <v>270</v>
      </c>
      <c r="N1" s="142" t="s">
        <v>271</v>
      </c>
      <c r="O1" s="143" t="s">
        <v>229</v>
      </c>
      <c r="P1" s="143" t="s">
        <v>230</v>
      </c>
      <c r="Q1" s="144" t="s">
        <v>231</v>
      </c>
      <c r="R1" s="145" t="s">
        <v>232</v>
      </c>
      <c r="S1" s="146" t="s">
        <v>233</v>
      </c>
      <c r="T1" s="146" t="s">
        <v>264</v>
      </c>
      <c r="U1" s="147" t="s">
        <v>234</v>
      </c>
      <c r="V1" s="147" t="s">
        <v>235</v>
      </c>
      <c r="W1" s="148" t="s">
        <v>236</v>
      </c>
      <c r="X1" s="148" t="s">
        <v>237</v>
      </c>
      <c r="Y1" s="149" t="s">
        <v>240</v>
      </c>
      <c r="Z1" s="145" t="s">
        <v>238</v>
      </c>
      <c r="AA1" s="150" t="s">
        <v>239</v>
      </c>
      <c r="AB1" s="211"/>
      <c r="AC1" s="211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  <c r="BF1" s="113"/>
      <c r="BG1" s="113"/>
      <c r="BH1" s="113"/>
      <c r="BI1" s="113"/>
      <c r="BJ1" s="113"/>
      <c r="BK1" s="113"/>
      <c r="BL1" s="113"/>
      <c r="BM1" s="113"/>
      <c r="BN1" s="113"/>
      <c r="BO1" s="113"/>
      <c r="BP1" s="113"/>
      <c r="BQ1" s="113"/>
      <c r="BR1" s="113"/>
      <c r="BS1" s="113"/>
      <c r="BT1" s="113"/>
      <c r="BU1" s="113"/>
      <c r="BV1" s="113"/>
      <c r="BW1" s="113"/>
      <c r="BX1" s="113"/>
      <c r="BY1" s="113"/>
      <c r="BZ1" s="113"/>
      <c r="CA1" s="113"/>
      <c r="CB1" s="113"/>
      <c r="CC1" s="113"/>
      <c r="CD1" s="113"/>
      <c r="CE1" s="113"/>
      <c r="CF1" s="113"/>
      <c r="CG1" s="113"/>
      <c r="CH1" s="113"/>
      <c r="CI1" s="113"/>
      <c r="CJ1" s="113"/>
      <c r="CK1" s="113"/>
      <c r="CL1" s="113"/>
      <c r="CM1" s="113"/>
      <c r="CN1" s="113"/>
      <c r="CO1" s="113"/>
      <c r="CP1" s="113"/>
      <c r="CQ1" s="113"/>
      <c r="CR1" s="113"/>
      <c r="CS1" s="113"/>
      <c r="CT1" s="113"/>
      <c r="CU1" s="113"/>
      <c r="CV1" s="113"/>
      <c r="CW1" s="113"/>
      <c r="CX1" s="113"/>
      <c r="CY1" s="113"/>
      <c r="CZ1" s="113"/>
      <c r="DA1" s="113"/>
      <c r="DB1" s="113"/>
      <c r="DC1" s="113"/>
      <c r="DD1" s="113"/>
      <c r="DE1" s="113"/>
      <c r="DF1" s="113"/>
      <c r="DG1" s="113"/>
      <c r="DH1" s="113"/>
      <c r="DI1" s="113"/>
      <c r="DJ1" s="113"/>
      <c r="DK1" s="113"/>
      <c r="DL1" s="113"/>
      <c r="DM1" s="113"/>
      <c r="DN1" s="113"/>
      <c r="DO1" s="113"/>
      <c r="DP1" s="113"/>
      <c r="DQ1" s="113"/>
      <c r="DR1" s="113"/>
      <c r="DS1" s="113"/>
      <c r="DT1" s="113"/>
      <c r="DU1" s="113"/>
      <c r="DV1" s="113"/>
      <c r="DW1" s="113"/>
      <c r="DX1" s="113"/>
      <c r="DY1" s="113"/>
      <c r="DZ1" s="113"/>
      <c r="EA1" s="113"/>
      <c r="EB1" s="113"/>
      <c r="EC1" s="113"/>
      <c r="ED1" s="113"/>
      <c r="EE1" s="113"/>
      <c r="EF1" s="113"/>
      <c r="EG1" s="113"/>
      <c r="EH1" s="113"/>
      <c r="EI1" s="113"/>
      <c r="EJ1" s="113"/>
      <c r="EK1" s="113"/>
      <c r="EL1" s="113"/>
      <c r="EM1" s="113"/>
      <c r="EN1" s="113"/>
      <c r="EO1" s="113"/>
      <c r="EP1" s="113"/>
      <c r="EQ1" s="113"/>
      <c r="ER1" s="113"/>
      <c r="ES1" s="113"/>
      <c r="ET1" s="113"/>
      <c r="EU1" s="113"/>
      <c r="EV1" s="113"/>
      <c r="EW1" s="113"/>
      <c r="EX1" s="113"/>
      <c r="EY1" s="113"/>
      <c r="EZ1" s="113"/>
      <c r="FA1" s="113"/>
      <c r="FB1" s="113"/>
      <c r="FC1" s="113"/>
      <c r="FD1" s="113"/>
      <c r="FE1" s="113"/>
      <c r="FF1" s="113"/>
      <c r="FG1" s="113"/>
      <c r="FH1" s="113"/>
      <c r="FI1" s="113"/>
      <c r="FJ1" s="113"/>
      <c r="FK1" s="113"/>
      <c r="FL1" s="113"/>
      <c r="FM1" s="113"/>
      <c r="FN1" s="113"/>
      <c r="FO1" s="113"/>
      <c r="FP1" s="113"/>
      <c r="FQ1" s="113"/>
      <c r="FR1" s="113"/>
      <c r="FS1" s="113"/>
      <c r="FT1" s="113"/>
      <c r="FU1" s="113"/>
      <c r="FV1" s="113"/>
      <c r="FW1" s="113"/>
      <c r="FX1" s="113"/>
      <c r="FY1" s="113"/>
      <c r="FZ1" s="113"/>
      <c r="GA1" s="113"/>
      <c r="GB1" s="113"/>
      <c r="GC1" s="113"/>
      <c r="GD1" s="113"/>
      <c r="GE1" s="113"/>
      <c r="GF1" s="113"/>
      <c r="GG1" s="113"/>
      <c r="GH1" s="113"/>
      <c r="GI1" s="113"/>
      <c r="GJ1" s="113"/>
      <c r="GK1" s="113"/>
      <c r="GL1" s="113"/>
      <c r="GM1" s="113"/>
      <c r="GN1" s="113"/>
      <c r="GO1" s="113"/>
      <c r="GP1" s="113"/>
      <c r="GQ1" s="113"/>
      <c r="GR1" s="113"/>
      <c r="GS1" s="113"/>
      <c r="GT1" s="113"/>
      <c r="GU1" s="113"/>
      <c r="GV1" s="113"/>
      <c r="GW1" s="113"/>
      <c r="GX1" s="113"/>
      <c r="GY1" s="113"/>
      <c r="GZ1" s="113"/>
      <c r="HA1" s="113"/>
      <c r="HB1" s="113"/>
      <c r="HC1" s="113"/>
      <c r="HD1" s="113"/>
      <c r="HE1" s="113"/>
      <c r="HF1" s="113"/>
      <c r="HG1" s="113"/>
      <c r="HH1" s="113"/>
      <c r="HI1" s="113"/>
      <c r="HJ1" s="113"/>
      <c r="HK1" s="113"/>
      <c r="HL1" s="113"/>
      <c r="HM1" s="113"/>
      <c r="HN1" s="113"/>
      <c r="HO1" s="113"/>
      <c r="HP1" s="113"/>
      <c r="HQ1" s="113"/>
      <c r="HR1" s="113"/>
      <c r="HS1" s="113"/>
      <c r="HT1" s="113"/>
      <c r="HU1" s="113"/>
      <c r="HV1" s="113"/>
      <c r="HW1" s="113"/>
      <c r="HX1" s="113"/>
      <c r="HY1" s="113"/>
      <c r="HZ1" s="113"/>
      <c r="IA1" s="113"/>
      <c r="IB1" s="113"/>
      <c r="IC1" s="113"/>
      <c r="ID1" s="113"/>
      <c r="IE1" s="113"/>
      <c r="IF1" s="113"/>
      <c r="IG1" s="113"/>
      <c r="IH1" s="113"/>
      <c r="II1" s="113"/>
      <c r="IJ1" s="113"/>
      <c r="IK1" s="113"/>
      <c r="IL1" s="113"/>
      <c r="IM1" s="113"/>
      <c r="IN1" s="113"/>
      <c r="IO1" s="113"/>
      <c r="IP1" s="113"/>
      <c r="IQ1" s="113"/>
      <c r="IR1" s="113"/>
      <c r="IS1" s="113"/>
      <c r="IT1" s="113"/>
      <c r="IU1" s="113"/>
      <c r="IV1" s="113"/>
      <c r="IW1" s="113"/>
      <c r="IX1" s="113"/>
      <c r="IY1" s="113"/>
      <c r="IZ1" s="113"/>
      <c r="JA1" s="113"/>
      <c r="JB1" s="113"/>
      <c r="JC1" s="113"/>
      <c r="JD1" s="113"/>
      <c r="JE1" s="113"/>
      <c r="JF1" s="113"/>
      <c r="JG1" s="113"/>
      <c r="JH1" s="113"/>
      <c r="JI1" s="113"/>
      <c r="JJ1" s="113"/>
      <c r="JK1" s="113"/>
      <c r="JL1" s="113"/>
      <c r="JM1" s="113"/>
      <c r="JN1" s="113"/>
      <c r="JO1" s="113"/>
      <c r="JP1" s="113"/>
      <c r="JQ1" s="113"/>
      <c r="JR1" s="113"/>
      <c r="JS1" s="113"/>
      <c r="JT1" s="113"/>
      <c r="JU1" s="113"/>
      <c r="JV1" s="113"/>
      <c r="JW1" s="113"/>
      <c r="JX1" s="113"/>
      <c r="JY1" s="113"/>
      <c r="JZ1" s="113"/>
      <c r="KA1" s="113"/>
      <c r="KB1" s="113"/>
      <c r="KC1" s="113"/>
      <c r="KD1" s="113"/>
      <c r="KE1" s="113"/>
      <c r="KF1" s="113"/>
      <c r="KG1" s="113"/>
      <c r="KH1" s="113"/>
      <c r="KI1" s="113"/>
      <c r="KJ1" s="113"/>
      <c r="KK1" s="113"/>
      <c r="KL1" s="113"/>
      <c r="KM1" s="113"/>
      <c r="KN1" s="113"/>
      <c r="KO1" s="113"/>
      <c r="KP1" s="113"/>
      <c r="KQ1" s="113"/>
      <c r="KR1" s="113"/>
      <c r="KS1" s="113"/>
      <c r="KT1" s="113"/>
      <c r="KU1" s="113"/>
      <c r="KV1" s="113"/>
      <c r="KW1" s="113"/>
      <c r="KX1" s="113"/>
      <c r="KY1" s="113"/>
      <c r="KZ1" s="113"/>
      <c r="LA1" s="113"/>
      <c r="LB1" s="113"/>
      <c r="LC1" s="113"/>
      <c r="LD1" s="113"/>
      <c r="LE1" s="113"/>
      <c r="LF1" s="113"/>
      <c r="LG1" s="113"/>
      <c r="LH1" s="113"/>
      <c r="LI1" s="113"/>
      <c r="LJ1" s="113"/>
      <c r="LK1" s="113"/>
      <c r="LL1" s="113"/>
      <c r="LM1" s="113"/>
      <c r="LN1" s="113"/>
      <c r="LO1" s="113"/>
      <c r="LP1" s="113"/>
      <c r="LQ1" s="113"/>
      <c r="LR1" s="113"/>
      <c r="LS1" s="113"/>
      <c r="LT1" s="113"/>
      <c r="LU1" s="113"/>
      <c r="LV1" s="113"/>
      <c r="LW1" s="113"/>
      <c r="LX1" s="113"/>
      <c r="LY1" s="113"/>
      <c r="LZ1" s="113"/>
      <c r="MA1" s="113"/>
      <c r="MB1" s="113"/>
      <c r="MC1" s="113"/>
      <c r="MD1" s="113"/>
      <c r="ME1" s="113"/>
      <c r="MF1" s="113"/>
      <c r="MG1" s="113"/>
      <c r="MH1" s="113"/>
      <c r="MI1" s="113"/>
      <c r="MJ1" s="113"/>
      <c r="MK1" s="113"/>
      <c r="ML1" s="113"/>
      <c r="MM1" s="113"/>
      <c r="MN1" s="113"/>
      <c r="MO1" s="113"/>
      <c r="MP1" s="113"/>
      <c r="MQ1" s="113"/>
      <c r="MR1" s="113"/>
      <c r="MS1" s="113"/>
      <c r="MT1" s="113"/>
      <c r="MU1" s="113"/>
      <c r="MV1" s="113"/>
      <c r="MW1" s="113"/>
      <c r="MX1" s="113"/>
      <c r="MY1" s="113"/>
      <c r="MZ1" s="113"/>
      <c r="NA1" s="113"/>
      <c r="NB1" s="113"/>
      <c r="NC1" s="113"/>
      <c r="ND1" s="113"/>
      <c r="NE1" s="113"/>
      <c r="NF1" s="113"/>
      <c r="NG1" s="113"/>
      <c r="NH1" s="113"/>
      <c r="NI1" s="113"/>
      <c r="NJ1" s="113"/>
      <c r="NK1" s="113"/>
      <c r="NL1" s="113"/>
      <c r="NM1" s="113"/>
      <c r="NN1" s="113"/>
      <c r="NO1" s="113"/>
      <c r="NP1" s="113"/>
      <c r="NQ1" s="113"/>
      <c r="NR1" s="113"/>
      <c r="NS1" s="113"/>
      <c r="NT1" s="113"/>
      <c r="NU1" s="113"/>
      <c r="NV1" s="113"/>
      <c r="NW1" s="113"/>
      <c r="NX1" s="113"/>
      <c r="NY1" s="113"/>
      <c r="NZ1" s="113"/>
      <c r="OA1" s="113"/>
      <c r="OB1" s="113"/>
      <c r="OC1" s="113"/>
      <c r="OD1" s="113"/>
      <c r="OE1" s="113"/>
      <c r="OF1" s="113"/>
      <c r="OG1" s="113"/>
      <c r="OH1" s="113"/>
      <c r="OI1" s="113"/>
      <c r="OJ1" s="113"/>
      <c r="OK1" s="113"/>
      <c r="OL1" s="113"/>
      <c r="OM1" s="113"/>
      <c r="ON1" s="113"/>
      <c r="OO1" s="113"/>
      <c r="OP1" s="113"/>
      <c r="OQ1" s="113"/>
      <c r="OR1" s="113"/>
      <c r="OS1" s="113"/>
      <c r="OT1" s="113"/>
      <c r="OU1" s="113"/>
      <c r="OV1" s="113"/>
      <c r="OW1" s="113"/>
      <c r="OX1" s="113"/>
      <c r="OY1" s="113"/>
      <c r="OZ1" s="113"/>
      <c r="PA1" s="113"/>
      <c r="PB1" s="113"/>
      <c r="PC1" s="113"/>
      <c r="PD1" s="113"/>
      <c r="PE1" s="113"/>
      <c r="PF1" s="113"/>
      <c r="PG1" s="113"/>
      <c r="PH1" s="113"/>
      <c r="PI1" s="113"/>
      <c r="PJ1" s="113"/>
      <c r="PK1" s="113"/>
      <c r="PL1" s="113"/>
      <c r="PM1" s="113"/>
      <c r="PN1" s="113"/>
      <c r="PO1" s="113"/>
      <c r="PP1" s="113"/>
      <c r="PQ1" s="113"/>
      <c r="PR1" s="113"/>
      <c r="PS1" s="113"/>
      <c r="PT1" s="113"/>
      <c r="PU1" s="113"/>
      <c r="PV1" s="113"/>
      <c r="PW1" s="113"/>
      <c r="PX1" s="113"/>
      <c r="PY1" s="113"/>
      <c r="PZ1" s="113"/>
      <c r="QA1" s="113"/>
      <c r="QB1" s="113"/>
      <c r="QC1" s="113"/>
      <c r="QD1" s="113"/>
      <c r="QE1" s="113"/>
      <c r="QF1" s="113"/>
      <c r="QG1" s="113"/>
      <c r="QH1" s="113"/>
      <c r="QI1" s="113"/>
      <c r="QJ1" s="113"/>
      <c r="QK1" s="113"/>
      <c r="QL1" s="113"/>
      <c r="QM1" s="113"/>
      <c r="QN1" s="113"/>
      <c r="QO1" s="113"/>
      <c r="QP1" s="113"/>
      <c r="QQ1" s="113"/>
      <c r="QR1" s="113"/>
      <c r="QS1" s="113"/>
      <c r="QT1" s="113"/>
      <c r="QU1" s="113"/>
      <c r="QV1" s="113"/>
      <c r="QW1" s="113"/>
      <c r="QX1" s="113"/>
      <c r="QY1" s="113"/>
      <c r="QZ1" s="113"/>
      <c r="RA1" s="113"/>
      <c r="RB1" s="113"/>
      <c r="RC1" s="113"/>
      <c r="RD1" s="113"/>
      <c r="RE1" s="113"/>
      <c r="RF1" s="113"/>
      <c r="RG1" s="113"/>
      <c r="RH1" s="113"/>
      <c r="RI1" s="113"/>
      <c r="RJ1" s="113"/>
      <c r="RK1" s="113"/>
      <c r="RL1" s="113"/>
      <c r="RM1" s="113"/>
      <c r="RN1" s="113"/>
      <c r="RO1" s="113"/>
      <c r="RP1" s="113"/>
      <c r="RQ1" s="113"/>
      <c r="RR1" s="113"/>
      <c r="RS1" s="113"/>
      <c r="RT1" s="113"/>
      <c r="RU1" s="113"/>
      <c r="RV1" s="113"/>
      <c r="RW1" s="113"/>
      <c r="RX1" s="113"/>
      <c r="RY1" s="113"/>
      <c r="RZ1" s="113"/>
      <c r="SA1" s="113"/>
      <c r="SB1" s="113"/>
      <c r="SC1" s="113"/>
      <c r="SD1" s="113"/>
      <c r="SE1" s="113"/>
      <c r="SF1" s="113"/>
      <c r="SG1" s="113"/>
      <c r="SH1" s="113"/>
      <c r="SI1" s="113"/>
      <c r="SJ1" s="113"/>
      <c r="SK1" s="113"/>
      <c r="SL1" s="113"/>
      <c r="SM1" s="113"/>
      <c r="SN1" s="113"/>
      <c r="SO1" s="113"/>
      <c r="SP1" s="113"/>
      <c r="SQ1" s="113"/>
      <c r="SR1" s="113"/>
      <c r="SS1" s="113"/>
      <c r="ST1" s="113"/>
      <c r="SU1" s="113"/>
      <c r="SV1" s="113"/>
      <c r="SW1" s="113"/>
      <c r="SX1" s="113"/>
      <c r="SY1" s="113"/>
      <c r="SZ1" s="113"/>
      <c r="TA1" s="113"/>
      <c r="TB1" s="113"/>
      <c r="TC1" s="113"/>
      <c r="TD1" s="113"/>
      <c r="TE1" s="113"/>
      <c r="TF1" s="113"/>
      <c r="TG1" s="113"/>
      <c r="TH1" s="113"/>
      <c r="TI1" s="113"/>
      <c r="TJ1" s="113"/>
      <c r="TK1" s="113"/>
      <c r="TL1" s="113"/>
      <c r="TM1" s="113"/>
      <c r="TN1" s="113"/>
      <c r="TO1" s="113"/>
      <c r="TP1" s="113"/>
      <c r="TQ1" s="113"/>
      <c r="TR1" s="113"/>
      <c r="TS1" s="113"/>
      <c r="TT1" s="113"/>
      <c r="TU1" s="113"/>
      <c r="TV1" s="113"/>
      <c r="TW1" s="113"/>
      <c r="TX1" s="113"/>
      <c r="TY1" s="113"/>
      <c r="TZ1" s="113"/>
      <c r="UA1" s="113"/>
      <c r="UB1" s="113"/>
      <c r="UC1" s="113"/>
      <c r="UD1" s="113"/>
      <c r="UE1" s="113"/>
      <c r="UF1" s="113"/>
      <c r="UG1" s="113"/>
      <c r="UH1" s="113"/>
      <c r="UI1" s="113"/>
      <c r="UJ1" s="113"/>
      <c r="UK1" s="113"/>
      <c r="UL1" s="113"/>
      <c r="UM1" s="113"/>
      <c r="UN1" s="113"/>
      <c r="UO1" s="113"/>
      <c r="UP1" s="113"/>
      <c r="UQ1" s="113"/>
      <c r="UR1" s="113"/>
      <c r="US1" s="113"/>
      <c r="UT1" s="113"/>
      <c r="UU1" s="113"/>
      <c r="UV1" s="113"/>
      <c r="UW1" s="113"/>
      <c r="UX1" s="113"/>
      <c r="UY1" s="113"/>
      <c r="UZ1" s="113"/>
      <c r="VA1" s="113"/>
      <c r="VB1" s="113"/>
      <c r="VC1" s="113"/>
      <c r="VD1" s="113"/>
      <c r="VE1" s="113"/>
      <c r="VF1" s="113"/>
      <c r="VG1" s="113"/>
      <c r="VH1" s="113"/>
      <c r="VI1" s="113"/>
      <c r="VJ1" s="113"/>
      <c r="VK1" s="113"/>
      <c r="VL1" s="113"/>
      <c r="VM1" s="113"/>
      <c r="VN1" s="113"/>
      <c r="VO1" s="113"/>
      <c r="VP1" s="113"/>
      <c r="VQ1" s="113"/>
      <c r="VR1" s="113"/>
      <c r="VS1" s="113"/>
      <c r="VT1" s="113"/>
      <c r="VU1" s="113"/>
      <c r="VV1" s="113"/>
      <c r="VW1" s="113"/>
      <c r="VX1" s="113"/>
      <c r="VY1" s="113"/>
      <c r="VZ1" s="113"/>
      <c r="WA1" s="113"/>
      <c r="WB1" s="113"/>
      <c r="WC1" s="113"/>
      <c r="WD1" s="113"/>
      <c r="WE1" s="113"/>
      <c r="WF1" s="113"/>
      <c r="WG1" s="113"/>
      <c r="WH1" s="113"/>
      <c r="WI1" s="113"/>
      <c r="WJ1" s="113"/>
      <c r="WK1" s="113"/>
      <c r="WL1" s="113"/>
      <c r="WM1" s="113"/>
      <c r="WN1" s="113"/>
      <c r="WO1" s="113"/>
      <c r="WP1" s="113"/>
      <c r="WQ1" s="113"/>
      <c r="WR1" s="113"/>
      <c r="WS1" s="113"/>
      <c r="WT1" s="113"/>
      <c r="WU1" s="113"/>
      <c r="WV1" s="113"/>
      <c r="WW1" s="113"/>
      <c r="WX1" s="113"/>
      <c r="WY1" s="113"/>
      <c r="WZ1" s="113"/>
      <c r="XA1" s="113"/>
      <c r="XB1" s="113"/>
      <c r="XC1" s="113"/>
      <c r="XD1" s="113"/>
      <c r="XE1" s="113"/>
      <c r="XF1" s="113"/>
      <c r="XG1" s="113"/>
      <c r="XH1" s="113"/>
      <c r="XI1" s="113"/>
      <c r="XJ1" s="113"/>
      <c r="XK1" s="113"/>
      <c r="XL1" s="113"/>
      <c r="XM1" s="113"/>
      <c r="XN1" s="113"/>
      <c r="XO1" s="113"/>
      <c r="XP1" s="113"/>
      <c r="XQ1" s="113"/>
      <c r="XR1" s="113"/>
      <c r="XS1" s="113"/>
      <c r="XT1" s="113"/>
      <c r="XU1" s="113"/>
      <c r="XV1" s="113"/>
      <c r="XW1" s="113"/>
      <c r="XX1" s="113"/>
      <c r="XY1" s="113"/>
      <c r="XZ1" s="113"/>
      <c r="YA1" s="113"/>
      <c r="YB1" s="113"/>
      <c r="YC1" s="113"/>
      <c r="YD1" s="113"/>
      <c r="YE1" s="113"/>
      <c r="YF1" s="113"/>
      <c r="YG1" s="113"/>
      <c r="YH1" s="113"/>
      <c r="YI1" s="113"/>
      <c r="YJ1" s="113"/>
      <c r="YK1" s="113"/>
      <c r="YL1" s="113"/>
      <c r="YM1" s="113"/>
      <c r="YN1" s="113"/>
      <c r="YO1" s="113"/>
      <c r="YP1" s="113"/>
      <c r="YQ1" s="113"/>
      <c r="YR1" s="113"/>
      <c r="YS1" s="113"/>
      <c r="YT1" s="113"/>
      <c r="YU1" s="113"/>
      <c r="YV1" s="113"/>
      <c r="YW1" s="113"/>
      <c r="YX1" s="113"/>
      <c r="YY1" s="113"/>
      <c r="YZ1" s="113"/>
      <c r="ZA1" s="113"/>
      <c r="ZB1" s="113"/>
      <c r="ZC1" s="113"/>
      <c r="ZD1" s="113"/>
      <c r="ZE1" s="113"/>
      <c r="ZF1" s="113"/>
      <c r="ZG1" s="113"/>
      <c r="ZH1" s="113"/>
      <c r="ZI1" s="113"/>
      <c r="ZJ1" s="113"/>
      <c r="ZK1" s="113"/>
      <c r="ZL1" s="113"/>
      <c r="ZM1" s="113"/>
      <c r="ZN1" s="113"/>
      <c r="ZO1" s="113"/>
      <c r="ZP1" s="113"/>
      <c r="ZQ1" s="113"/>
      <c r="ZR1" s="113"/>
      <c r="ZS1" s="113"/>
      <c r="ZT1" s="113"/>
      <c r="ZU1" s="113"/>
      <c r="ZV1" s="113"/>
      <c r="ZW1" s="113"/>
      <c r="ZX1" s="113"/>
      <c r="ZY1" s="113"/>
      <c r="ZZ1" s="113"/>
      <c r="AAA1" s="113"/>
      <c r="AAB1" s="113"/>
      <c r="AAC1" s="113"/>
      <c r="AAD1" s="113"/>
      <c r="AAE1" s="113"/>
      <c r="AAF1" s="113"/>
      <c r="AAG1" s="113"/>
      <c r="AAH1" s="113"/>
      <c r="AAI1" s="113"/>
      <c r="AAJ1" s="113"/>
      <c r="AAK1" s="113"/>
      <c r="AAL1" s="113"/>
      <c r="AAM1" s="113"/>
      <c r="AAN1" s="113"/>
      <c r="AAO1" s="113"/>
      <c r="AAP1" s="113"/>
      <c r="AAQ1" s="113"/>
      <c r="AAR1" s="113"/>
      <c r="AAS1" s="113"/>
      <c r="AAT1" s="113"/>
      <c r="AAU1" s="113"/>
      <c r="AAV1" s="113"/>
      <c r="AAW1" s="113"/>
      <c r="AAX1" s="113"/>
      <c r="AAY1" s="113"/>
      <c r="AAZ1" s="113"/>
      <c r="ABA1" s="113"/>
      <c r="ABB1" s="113"/>
      <c r="ABC1" s="113"/>
      <c r="ABD1" s="113"/>
      <c r="ABE1" s="113"/>
      <c r="ABF1" s="113"/>
      <c r="ABG1" s="113"/>
      <c r="ABH1" s="113"/>
      <c r="ABI1" s="113"/>
      <c r="ABJ1" s="113"/>
      <c r="ABK1" s="113"/>
      <c r="ABL1" s="113"/>
      <c r="ABM1" s="113"/>
      <c r="ABN1" s="113"/>
      <c r="ABO1" s="113"/>
      <c r="ABP1" s="113"/>
      <c r="ABQ1" s="113"/>
      <c r="ABR1" s="113"/>
      <c r="ABS1" s="113"/>
      <c r="ABT1" s="113"/>
      <c r="ABU1" s="113"/>
      <c r="ABV1" s="113"/>
      <c r="ABW1" s="113"/>
      <c r="ABX1" s="113"/>
      <c r="ABY1" s="113"/>
      <c r="ABZ1" s="113"/>
      <c r="ACA1" s="113"/>
      <c r="ACB1" s="113"/>
      <c r="ACC1" s="113"/>
      <c r="ACD1" s="113"/>
      <c r="ACE1" s="113"/>
      <c r="ACF1" s="113"/>
      <c r="ACG1" s="113"/>
      <c r="ACH1" s="113"/>
      <c r="ACI1" s="113"/>
      <c r="ACJ1" s="113"/>
      <c r="ACK1" s="113"/>
      <c r="ACL1" s="113"/>
      <c r="ACM1" s="113"/>
      <c r="ACN1" s="113"/>
      <c r="ACO1" s="113"/>
      <c r="ACP1" s="113"/>
      <c r="ACQ1" s="113"/>
      <c r="ACR1" s="113"/>
      <c r="ACS1" s="113"/>
      <c r="ACT1" s="113"/>
      <c r="ACU1" s="113"/>
      <c r="ACV1" s="113"/>
      <c r="ACW1" s="113"/>
      <c r="ACX1" s="113"/>
      <c r="ACY1" s="113"/>
      <c r="ACZ1" s="113"/>
      <c r="ADA1" s="113"/>
      <c r="ADB1" s="113"/>
      <c r="ADC1" s="113"/>
      <c r="ADD1" s="113"/>
      <c r="ADE1" s="113"/>
      <c r="ADF1" s="113"/>
      <c r="ADG1" s="113"/>
      <c r="ADH1" s="113"/>
      <c r="ADI1" s="113"/>
      <c r="ADJ1" s="113"/>
      <c r="ADK1" s="113"/>
      <c r="ADL1" s="113"/>
      <c r="ADM1" s="113"/>
      <c r="ADN1" s="113"/>
      <c r="ADO1" s="113"/>
      <c r="ADP1" s="113"/>
      <c r="ADQ1" s="113"/>
      <c r="ADR1" s="113"/>
      <c r="ADS1" s="113"/>
      <c r="ADT1" s="113"/>
      <c r="ADU1" s="113"/>
      <c r="ADV1" s="113"/>
      <c r="ADW1" s="113"/>
      <c r="ADX1" s="113"/>
      <c r="ADY1" s="113"/>
      <c r="ADZ1" s="113"/>
      <c r="AEA1" s="113"/>
      <c r="AEB1" s="113"/>
      <c r="AEC1" s="113"/>
      <c r="AED1" s="113"/>
      <c r="AEE1" s="113"/>
      <c r="AEF1" s="113"/>
      <c r="AEG1" s="113"/>
      <c r="AEH1" s="113"/>
      <c r="AEI1" s="113"/>
      <c r="AEJ1" s="113"/>
      <c r="AEK1" s="113"/>
      <c r="AEL1" s="113"/>
      <c r="AEM1" s="113"/>
      <c r="AEN1" s="113"/>
      <c r="AEO1" s="113"/>
      <c r="AEP1" s="113"/>
      <c r="AEQ1" s="113"/>
      <c r="AER1" s="113"/>
      <c r="AES1" s="113"/>
      <c r="AET1" s="113"/>
      <c r="AEU1" s="113"/>
      <c r="AEV1" s="113"/>
      <c r="AEW1" s="113"/>
      <c r="AEX1" s="113"/>
      <c r="AEY1" s="113"/>
      <c r="AEZ1" s="113"/>
      <c r="AFA1" s="113"/>
      <c r="AFB1" s="113"/>
      <c r="AFC1" s="113"/>
      <c r="AFD1" s="113"/>
      <c r="AFE1" s="113"/>
      <c r="AFF1" s="113"/>
      <c r="AFG1" s="113"/>
      <c r="AFH1" s="113"/>
      <c r="AFI1" s="113"/>
      <c r="AFJ1" s="113"/>
      <c r="AFK1" s="113"/>
      <c r="AFL1" s="113"/>
      <c r="AFM1" s="113"/>
      <c r="AFN1" s="113"/>
      <c r="AFO1" s="113"/>
      <c r="AFP1" s="113"/>
      <c r="AFQ1" s="113"/>
      <c r="AFR1" s="113"/>
      <c r="AFS1" s="113"/>
      <c r="AFT1" s="113"/>
      <c r="AFU1" s="113"/>
      <c r="AFV1" s="113"/>
      <c r="AFW1" s="113"/>
      <c r="AFX1" s="113"/>
      <c r="AFY1" s="113"/>
      <c r="AFZ1" s="113"/>
      <c r="AGA1" s="113"/>
      <c r="AGB1" s="113"/>
      <c r="AGC1" s="113"/>
      <c r="AGD1" s="113"/>
      <c r="AGE1" s="113"/>
      <c r="AGF1" s="113"/>
      <c r="AGG1" s="113"/>
      <c r="AGH1" s="113"/>
      <c r="AGI1" s="113"/>
      <c r="AGJ1" s="113"/>
      <c r="AGK1" s="113"/>
      <c r="AGL1" s="113"/>
      <c r="AGM1" s="113"/>
      <c r="AGN1" s="113"/>
      <c r="AGO1" s="113"/>
      <c r="AGP1" s="113"/>
      <c r="AGQ1" s="113"/>
      <c r="AGR1" s="113"/>
      <c r="AGS1" s="113"/>
      <c r="AGT1" s="113"/>
      <c r="AGU1" s="113"/>
      <c r="AGV1" s="113"/>
      <c r="AGW1" s="113"/>
      <c r="AGX1" s="113"/>
      <c r="AGY1" s="113"/>
      <c r="AGZ1" s="113"/>
      <c r="AHA1" s="113"/>
      <c r="AHB1" s="113"/>
      <c r="AHC1" s="113"/>
      <c r="AHD1" s="113"/>
      <c r="AHE1" s="113"/>
      <c r="AHF1" s="113"/>
      <c r="AHG1" s="113"/>
      <c r="AHH1" s="113"/>
      <c r="AHI1" s="113"/>
      <c r="AHJ1" s="113"/>
      <c r="AHK1" s="113"/>
      <c r="AHL1" s="113"/>
      <c r="AHM1" s="113"/>
      <c r="AHN1" s="113"/>
      <c r="AHO1" s="113"/>
      <c r="AHP1" s="113"/>
      <c r="AHQ1" s="113"/>
      <c r="AHR1" s="113"/>
      <c r="AHS1" s="113"/>
      <c r="AHT1" s="113"/>
      <c r="AHU1" s="113"/>
      <c r="AHV1" s="113"/>
      <c r="AHW1" s="113"/>
      <c r="AHX1" s="113"/>
      <c r="AHY1" s="113"/>
      <c r="AHZ1" s="113"/>
      <c r="AIA1" s="113"/>
      <c r="AIB1" s="113"/>
      <c r="AIC1" s="113"/>
      <c r="AID1" s="113"/>
      <c r="AIE1" s="113"/>
      <c r="AIF1" s="113"/>
      <c r="AIG1" s="113"/>
      <c r="AIH1" s="113"/>
      <c r="AII1" s="113"/>
      <c r="AIJ1" s="113"/>
      <c r="AIK1" s="113"/>
      <c r="AIL1" s="113"/>
      <c r="AIM1" s="113"/>
      <c r="AIN1" s="113"/>
      <c r="AIO1" s="113"/>
      <c r="AIP1" s="113"/>
      <c r="AIQ1" s="113"/>
      <c r="AIR1" s="113"/>
      <c r="AIS1" s="113"/>
      <c r="AIT1" s="113"/>
      <c r="AIU1" s="113"/>
      <c r="AIV1" s="113"/>
      <c r="AIW1" s="113"/>
      <c r="AIX1" s="113"/>
      <c r="AIY1" s="113"/>
      <c r="AIZ1" s="113"/>
      <c r="AJA1" s="113"/>
      <c r="AJB1" s="113"/>
      <c r="AJC1" s="113"/>
      <c r="AJD1" s="113"/>
      <c r="AJE1" s="113"/>
      <c r="AJF1" s="113"/>
      <c r="AJG1" s="113"/>
      <c r="AJH1" s="113"/>
      <c r="AJI1" s="113"/>
      <c r="AJJ1" s="113"/>
      <c r="AJK1" s="113"/>
      <c r="AJL1" s="113"/>
      <c r="AJM1" s="113"/>
      <c r="AJN1" s="113"/>
      <c r="AJO1" s="113"/>
      <c r="AJP1" s="113"/>
      <c r="AJQ1" s="113"/>
      <c r="AJR1" s="113"/>
      <c r="AJS1" s="113"/>
      <c r="AJT1" s="113"/>
      <c r="AJU1" s="113"/>
      <c r="AJV1" s="113"/>
      <c r="AJW1" s="113"/>
      <c r="AJX1" s="113"/>
      <c r="AJY1" s="113"/>
      <c r="AJZ1" s="113"/>
      <c r="AKA1" s="113"/>
      <c r="AKB1" s="113"/>
      <c r="AKC1" s="113"/>
      <c r="AKD1" s="113"/>
      <c r="AKE1" s="113"/>
      <c r="AKF1" s="113"/>
      <c r="AKG1" s="113"/>
      <c r="AKH1" s="113"/>
      <c r="AKI1" s="113"/>
      <c r="AKJ1" s="113"/>
      <c r="AKK1" s="113"/>
      <c r="AKL1" s="113"/>
      <c r="AKM1" s="113"/>
      <c r="AKN1" s="113"/>
      <c r="AKO1" s="113"/>
      <c r="AKP1" s="113"/>
      <c r="AKQ1" s="113"/>
      <c r="AKR1" s="113"/>
      <c r="AKS1" s="113"/>
      <c r="AKT1" s="113"/>
      <c r="AKU1" s="113"/>
      <c r="AKV1" s="113"/>
      <c r="AKW1" s="113"/>
      <c r="AKX1" s="113"/>
      <c r="AKY1" s="113"/>
      <c r="AKZ1" s="113"/>
      <c r="ALA1" s="113"/>
      <c r="ALB1" s="113"/>
      <c r="ALC1" s="113"/>
      <c r="ALD1" s="113"/>
      <c r="ALE1" s="113"/>
      <c r="ALF1" s="113"/>
      <c r="ALG1" s="113"/>
      <c r="ALH1" s="113"/>
      <c r="ALI1" s="113"/>
      <c r="ALJ1" s="113"/>
      <c r="ALK1" s="113"/>
      <c r="ALL1" s="113"/>
      <c r="ALM1" s="113"/>
      <c r="ALN1" s="113"/>
      <c r="ALO1" s="113"/>
      <c r="ALP1" s="113"/>
      <c r="ALQ1" s="113"/>
      <c r="ALR1" s="113"/>
      <c r="ALS1" s="113"/>
      <c r="ALT1" s="113"/>
      <c r="ALU1" s="113"/>
      <c r="ALV1" s="113"/>
      <c r="ALW1" s="113"/>
      <c r="ALX1" s="113"/>
      <c r="ALY1" s="113"/>
      <c r="ALZ1" s="113"/>
      <c r="AMA1" s="113"/>
      <c r="AMB1" s="113"/>
      <c r="AMC1" s="113"/>
      <c r="AMD1" s="113"/>
      <c r="AME1" s="113"/>
      <c r="AMF1" s="113"/>
      <c r="AMG1" s="113"/>
      <c r="AMH1" s="113"/>
      <c r="AMI1" s="113"/>
      <c r="AMJ1" s="113"/>
      <c r="AMK1" s="113"/>
      <c r="AML1" s="113"/>
      <c r="AMM1" s="113"/>
      <c r="AMN1" s="113"/>
      <c r="AMO1" s="113"/>
      <c r="AMP1" s="113"/>
      <c r="AMQ1" s="113"/>
      <c r="AMR1" s="113"/>
      <c r="AMS1" s="113"/>
      <c r="AMT1" s="113"/>
      <c r="AMU1" s="113"/>
      <c r="AMV1" s="113"/>
      <c r="AMW1" s="113"/>
      <c r="AMX1" s="113"/>
      <c r="AMY1" s="113"/>
      <c r="AMZ1" s="113"/>
      <c r="ANA1" s="113"/>
      <c r="ANB1" s="113"/>
      <c r="ANC1" s="113"/>
      <c r="AND1" s="113"/>
      <c r="ANE1" s="113"/>
      <c r="ANF1" s="113"/>
      <c r="ANG1" s="113"/>
      <c r="ANH1" s="113"/>
      <c r="ANI1" s="113"/>
      <c r="ANJ1" s="113"/>
      <c r="ANK1" s="113"/>
      <c r="ANL1" s="113"/>
      <c r="ANM1" s="113"/>
      <c r="ANN1" s="113"/>
      <c r="ANO1" s="113"/>
      <c r="ANP1" s="113"/>
      <c r="ANQ1" s="113"/>
      <c r="ANR1" s="113"/>
      <c r="ANS1" s="113"/>
      <c r="ANT1" s="113"/>
      <c r="ANU1" s="113"/>
      <c r="ANV1" s="113"/>
      <c r="ANW1" s="113"/>
      <c r="ANX1" s="113"/>
      <c r="ANY1" s="113"/>
      <c r="ANZ1" s="113"/>
      <c r="AOA1" s="113"/>
      <c r="AOB1" s="113"/>
      <c r="AOC1" s="113"/>
      <c r="AOD1" s="113"/>
      <c r="AOE1" s="113"/>
      <c r="AOF1" s="113"/>
      <c r="AOG1" s="113"/>
      <c r="AOH1" s="113"/>
      <c r="AOI1" s="113"/>
      <c r="AOJ1" s="113"/>
      <c r="AOK1" s="113"/>
      <c r="AOL1" s="113"/>
      <c r="AOM1" s="113"/>
      <c r="AON1" s="113"/>
      <c r="AOO1" s="113"/>
      <c r="AOP1" s="113"/>
      <c r="AOQ1" s="113"/>
      <c r="AOR1" s="113"/>
      <c r="AOS1" s="113"/>
      <c r="AOT1" s="113"/>
      <c r="AOU1" s="113"/>
      <c r="AOV1" s="113"/>
      <c r="AOW1" s="113"/>
      <c r="AOX1" s="113"/>
      <c r="AOY1" s="113"/>
      <c r="AOZ1" s="113"/>
      <c r="APA1" s="113"/>
      <c r="APB1" s="113"/>
      <c r="APC1" s="113"/>
      <c r="APD1" s="113"/>
      <c r="APE1" s="113"/>
      <c r="APF1" s="113"/>
      <c r="APG1" s="113"/>
      <c r="APH1" s="113"/>
      <c r="API1" s="113"/>
      <c r="APJ1" s="113"/>
      <c r="APK1" s="113"/>
      <c r="APL1" s="113"/>
      <c r="APM1" s="113"/>
      <c r="APN1" s="113"/>
      <c r="APO1" s="113"/>
      <c r="APP1" s="113"/>
      <c r="APQ1" s="113"/>
      <c r="APR1" s="113"/>
      <c r="APS1" s="113"/>
      <c r="APT1" s="113"/>
      <c r="APU1" s="113"/>
      <c r="APV1" s="113"/>
      <c r="APW1" s="113"/>
      <c r="APX1" s="113"/>
      <c r="APY1" s="113"/>
      <c r="APZ1" s="113"/>
      <c r="AQA1" s="113"/>
      <c r="AQB1" s="113"/>
      <c r="AQC1" s="113"/>
      <c r="AQD1" s="113"/>
      <c r="AQE1" s="113"/>
      <c r="AQF1" s="113"/>
      <c r="AQG1" s="113"/>
      <c r="AQH1" s="113"/>
      <c r="AQI1" s="113"/>
      <c r="AQJ1" s="113"/>
      <c r="AQK1" s="113"/>
      <c r="AQL1" s="113"/>
      <c r="AQM1" s="113"/>
      <c r="AQN1" s="113"/>
      <c r="AQO1" s="113"/>
      <c r="AQP1" s="113"/>
      <c r="AQQ1" s="113"/>
      <c r="AQR1" s="113"/>
      <c r="AQS1" s="113"/>
      <c r="AQT1" s="113"/>
      <c r="AQU1" s="113"/>
      <c r="AQV1" s="113"/>
      <c r="AQW1" s="113"/>
      <c r="AQX1" s="113"/>
      <c r="AQY1" s="113"/>
      <c r="AQZ1" s="113"/>
      <c r="ARA1" s="113"/>
      <c r="ARB1" s="113"/>
      <c r="ARC1" s="113"/>
      <c r="ARD1" s="113"/>
      <c r="ARE1" s="113"/>
      <c r="ARF1" s="113"/>
      <c r="ARG1" s="113"/>
      <c r="ARH1" s="113"/>
      <c r="ARI1" s="113"/>
      <c r="ARJ1" s="113"/>
      <c r="ARK1" s="113"/>
      <c r="ARL1" s="113"/>
      <c r="ARM1" s="113"/>
      <c r="ARN1" s="113"/>
      <c r="ARO1" s="113"/>
      <c r="ARP1" s="113"/>
      <c r="ARQ1" s="113"/>
      <c r="ARR1" s="113"/>
      <c r="ARS1" s="113"/>
      <c r="ART1" s="113"/>
      <c r="ARU1" s="113"/>
      <c r="ARV1" s="113"/>
      <c r="ARW1" s="113"/>
      <c r="ARX1" s="113"/>
      <c r="ARY1" s="113"/>
      <c r="ARZ1" s="113"/>
      <c r="ASA1" s="113"/>
      <c r="ASB1" s="113"/>
      <c r="ASC1" s="113"/>
      <c r="ASD1" s="113"/>
      <c r="ASE1" s="113"/>
      <c r="ASF1" s="113"/>
      <c r="ASG1" s="113"/>
      <c r="ASH1" s="113"/>
      <c r="ASI1" s="113"/>
      <c r="ASJ1" s="113"/>
      <c r="ASK1" s="113"/>
      <c r="ASL1" s="113"/>
      <c r="ASM1" s="113"/>
      <c r="ASN1" s="113"/>
      <c r="ASO1" s="113"/>
      <c r="ASP1" s="113"/>
      <c r="ASQ1" s="113"/>
      <c r="ASR1" s="113"/>
      <c r="ASS1" s="113"/>
      <c r="AST1" s="113"/>
      <c r="ASU1" s="113"/>
      <c r="ASV1" s="113"/>
      <c r="ASW1" s="113"/>
      <c r="ASX1" s="113"/>
      <c r="ASY1" s="113"/>
      <c r="ASZ1" s="113"/>
      <c r="ATA1" s="113"/>
      <c r="ATB1" s="113"/>
      <c r="ATC1" s="113"/>
      <c r="ATD1" s="113"/>
      <c r="ATE1" s="113"/>
      <c r="ATF1" s="113"/>
      <c r="ATG1" s="113"/>
      <c r="ATH1" s="113"/>
      <c r="ATI1" s="113"/>
      <c r="ATJ1" s="113"/>
      <c r="ATK1" s="113"/>
      <c r="ATL1" s="113"/>
      <c r="ATM1" s="113"/>
      <c r="ATN1" s="113"/>
      <c r="ATO1" s="113"/>
      <c r="ATP1" s="113"/>
      <c r="ATQ1" s="113"/>
      <c r="ATR1" s="113"/>
      <c r="ATS1" s="113"/>
      <c r="ATT1" s="113"/>
      <c r="ATU1" s="113"/>
      <c r="ATV1" s="113"/>
      <c r="ATW1" s="113"/>
      <c r="ATX1" s="113"/>
      <c r="ATY1" s="113"/>
      <c r="ATZ1" s="113"/>
      <c r="AUA1" s="113"/>
      <c r="AUB1" s="113"/>
      <c r="AUC1" s="113"/>
      <c r="AUD1" s="113"/>
      <c r="AUE1" s="113"/>
      <c r="AUF1" s="113"/>
      <c r="AUG1" s="113"/>
      <c r="AUH1" s="113"/>
      <c r="AUI1" s="113"/>
      <c r="AUJ1" s="113"/>
      <c r="AUK1" s="113"/>
      <c r="AUL1" s="113"/>
      <c r="AUM1" s="113"/>
      <c r="AUN1" s="113"/>
      <c r="AUO1" s="113"/>
      <c r="AUP1" s="113"/>
      <c r="AUQ1" s="113"/>
      <c r="AUR1" s="113"/>
      <c r="AUS1" s="113"/>
      <c r="AUT1" s="113"/>
      <c r="AUU1" s="113"/>
      <c r="AUV1" s="113"/>
      <c r="AUW1" s="113"/>
      <c r="AUX1" s="113"/>
      <c r="AUY1" s="113"/>
      <c r="AUZ1" s="113"/>
      <c r="AVA1" s="113"/>
      <c r="AVB1" s="113"/>
      <c r="AVC1" s="113"/>
      <c r="AVD1" s="113"/>
      <c r="AVE1" s="113"/>
      <c r="AVF1" s="113"/>
      <c r="AVG1" s="113"/>
      <c r="AVH1" s="113"/>
      <c r="AVI1" s="113"/>
      <c r="AVJ1" s="113"/>
      <c r="AVK1" s="113"/>
      <c r="AVL1" s="113"/>
      <c r="AVM1" s="113"/>
      <c r="AVN1" s="113"/>
      <c r="AVO1" s="113"/>
      <c r="AVP1" s="113"/>
      <c r="AVQ1" s="113"/>
      <c r="AVR1" s="113"/>
      <c r="AVS1" s="113"/>
      <c r="AVT1" s="113"/>
      <c r="AVU1" s="113"/>
      <c r="AVV1" s="113"/>
      <c r="AVW1" s="113"/>
      <c r="AVX1" s="113"/>
      <c r="AVY1" s="113"/>
      <c r="AVZ1" s="113"/>
      <c r="AWA1" s="113"/>
      <c r="AWB1" s="113"/>
      <c r="AWC1" s="113"/>
      <c r="AWD1" s="113"/>
      <c r="AWE1" s="113"/>
      <c r="AWF1" s="113"/>
      <c r="AWG1" s="113"/>
      <c r="AWH1" s="113"/>
      <c r="AWI1" s="113"/>
      <c r="AWJ1" s="113"/>
      <c r="AWK1" s="113"/>
      <c r="AWL1" s="113"/>
      <c r="AWM1" s="113"/>
      <c r="AWN1" s="113"/>
      <c r="AWO1" s="113"/>
      <c r="AWP1" s="113"/>
      <c r="AWQ1" s="113"/>
      <c r="AWR1" s="113"/>
      <c r="AWS1" s="113"/>
      <c r="AWT1" s="113"/>
      <c r="AWU1" s="113"/>
      <c r="AWV1" s="113"/>
      <c r="AWW1" s="113"/>
      <c r="AWX1" s="113"/>
      <c r="AWY1" s="113"/>
      <c r="AWZ1" s="113"/>
      <c r="AXA1" s="113"/>
      <c r="AXB1" s="113"/>
      <c r="AXC1" s="113"/>
      <c r="AXD1" s="113"/>
      <c r="AXE1" s="113"/>
      <c r="AXF1" s="113"/>
      <c r="AXG1" s="113"/>
      <c r="AXH1" s="113"/>
      <c r="AXI1" s="113"/>
      <c r="AXJ1" s="113"/>
      <c r="AXK1" s="113"/>
      <c r="AXL1" s="113"/>
      <c r="AXM1" s="113"/>
      <c r="AXN1" s="113"/>
      <c r="AXO1" s="113"/>
      <c r="AXP1" s="113"/>
      <c r="AXQ1" s="113"/>
      <c r="AXR1" s="113"/>
      <c r="AXS1" s="113"/>
      <c r="AXT1" s="113"/>
      <c r="AXU1" s="113"/>
      <c r="AXV1" s="113"/>
      <c r="AXW1" s="113"/>
      <c r="AXX1" s="113"/>
      <c r="AXY1" s="113"/>
      <c r="AXZ1" s="113"/>
      <c r="AYA1" s="113"/>
      <c r="AYB1" s="113"/>
      <c r="AYC1" s="113"/>
      <c r="AYD1" s="113"/>
      <c r="AYE1" s="113"/>
      <c r="AYF1" s="113"/>
      <c r="AYG1" s="113"/>
      <c r="AYH1" s="113"/>
      <c r="AYI1" s="113"/>
      <c r="AYJ1" s="113"/>
      <c r="AYK1" s="113"/>
      <c r="AYL1" s="113"/>
      <c r="AYM1" s="113"/>
      <c r="AYN1" s="113"/>
      <c r="AYO1" s="113"/>
      <c r="AYP1" s="113"/>
      <c r="AYQ1" s="113"/>
      <c r="AYR1" s="113"/>
      <c r="AYS1" s="113"/>
      <c r="AYT1" s="113"/>
      <c r="AYU1" s="113"/>
      <c r="AYV1" s="113"/>
      <c r="AYW1" s="113"/>
      <c r="AYX1" s="113"/>
      <c r="AYY1" s="113"/>
      <c r="AYZ1" s="113"/>
      <c r="AZA1" s="113"/>
      <c r="AZB1" s="113"/>
      <c r="AZC1" s="113"/>
      <c r="AZD1" s="113"/>
      <c r="AZE1" s="113"/>
      <c r="AZF1" s="113"/>
      <c r="AZG1" s="113"/>
      <c r="AZH1" s="113"/>
      <c r="AZI1" s="113"/>
      <c r="AZJ1" s="113"/>
      <c r="AZK1" s="113"/>
      <c r="AZL1" s="113"/>
      <c r="AZM1" s="113"/>
      <c r="AZN1" s="113"/>
      <c r="AZO1" s="113"/>
      <c r="AZP1" s="113"/>
      <c r="AZQ1" s="113"/>
      <c r="AZR1" s="113"/>
      <c r="AZS1" s="113"/>
      <c r="AZT1" s="113"/>
      <c r="AZU1" s="113"/>
      <c r="AZV1" s="113"/>
      <c r="AZW1" s="113"/>
      <c r="AZX1" s="113"/>
      <c r="AZY1" s="113"/>
      <c r="AZZ1" s="113"/>
      <c r="BAA1" s="113"/>
      <c r="BAB1" s="113"/>
      <c r="BAC1" s="113"/>
      <c r="BAD1" s="113"/>
      <c r="BAE1" s="113"/>
      <c r="BAF1" s="113"/>
      <c r="BAG1" s="113"/>
      <c r="BAH1" s="113"/>
      <c r="BAI1" s="113"/>
      <c r="BAJ1" s="113"/>
      <c r="BAK1" s="113"/>
      <c r="BAL1" s="113"/>
      <c r="BAM1" s="113"/>
      <c r="BAN1" s="113"/>
      <c r="BAO1" s="113"/>
      <c r="BAP1" s="113"/>
      <c r="BAQ1" s="113"/>
      <c r="BAR1" s="113"/>
      <c r="BAS1" s="113"/>
      <c r="BAT1" s="113"/>
      <c r="BAU1" s="113"/>
      <c r="BAV1" s="113"/>
      <c r="BAW1" s="113"/>
      <c r="BAX1" s="113"/>
      <c r="BAY1" s="113"/>
      <c r="BAZ1" s="113"/>
      <c r="BBA1" s="113"/>
      <c r="BBB1" s="113"/>
      <c r="BBC1" s="113"/>
      <c r="BBD1" s="113"/>
      <c r="BBE1" s="113"/>
      <c r="BBF1" s="113"/>
      <c r="BBG1" s="113"/>
      <c r="BBH1" s="113"/>
      <c r="BBI1" s="113"/>
      <c r="BBJ1" s="113"/>
      <c r="BBK1" s="113"/>
      <c r="BBL1" s="113"/>
      <c r="BBM1" s="113"/>
      <c r="BBN1" s="113"/>
      <c r="BBO1" s="113"/>
      <c r="BBP1" s="113"/>
      <c r="BBQ1" s="113"/>
      <c r="BBR1" s="113"/>
      <c r="BBS1" s="113"/>
      <c r="BBT1" s="113"/>
      <c r="BBU1" s="113"/>
      <c r="BBV1" s="113"/>
      <c r="BBW1" s="113"/>
      <c r="BBX1" s="113"/>
      <c r="BBY1" s="113"/>
      <c r="BBZ1" s="113"/>
      <c r="BCA1" s="113"/>
      <c r="BCB1" s="113"/>
      <c r="BCC1" s="113"/>
      <c r="BCD1" s="113"/>
      <c r="BCE1" s="113"/>
      <c r="BCF1" s="113"/>
      <c r="BCG1" s="113"/>
      <c r="BCH1" s="113"/>
      <c r="BCI1" s="113"/>
      <c r="BCJ1" s="113"/>
      <c r="BCK1" s="113"/>
      <c r="BCL1" s="113"/>
      <c r="BCM1" s="113"/>
      <c r="BCN1" s="113"/>
      <c r="BCO1" s="113"/>
      <c r="BCP1" s="113"/>
      <c r="BCQ1" s="113"/>
      <c r="BCR1" s="113"/>
      <c r="BCS1" s="113"/>
      <c r="BCT1" s="113"/>
      <c r="BCU1" s="113"/>
      <c r="BCV1" s="113"/>
      <c r="BCW1" s="113"/>
      <c r="BCX1" s="113"/>
      <c r="BCY1" s="113"/>
      <c r="BCZ1" s="113"/>
      <c r="BDA1" s="113"/>
      <c r="BDB1" s="113"/>
      <c r="BDC1" s="113"/>
      <c r="BDD1" s="113"/>
      <c r="BDE1" s="113"/>
      <c r="BDF1" s="113"/>
      <c r="BDG1" s="113"/>
      <c r="BDH1" s="113"/>
      <c r="BDI1" s="113"/>
      <c r="BDJ1" s="113"/>
      <c r="BDK1" s="113"/>
      <c r="BDL1" s="113"/>
      <c r="BDM1" s="113"/>
      <c r="BDN1" s="113"/>
      <c r="BDO1" s="113"/>
      <c r="BDP1" s="113"/>
      <c r="BDQ1" s="113"/>
      <c r="BDR1" s="113"/>
      <c r="BDS1" s="113"/>
      <c r="BDT1" s="113"/>
      <c r="BDU1" s="113"/>
      <c r="BDV1" s="113"/>
      <c r="BDW1" s="113"/>
      <c r="BDX1" s="113"/>
      <c r="BDY1" s="113"/>
      <c r="BDZ1" s="113"/>
      <c r="BEA1" s="113"/>
      <c r="BEB1" s="113"/>
      <c r="BEC1" s="113"/>
      <c r="BED1" s="113"/>
      <c r="BEE1" s="113"/>
      <c r="BEF1" s="113"/>
      <c r="BEG1" s="113"/>
      <c r="BEH1" s="113"/>
      <c r="BEI1" s="113"/>
      <c r="BEJ1" s="113"/>
      <c r="BEK1" s="113"/>
      <c r="BEL1" s="113"/>
      <c r="BEM1" s="113"/>
      <c r="BEN1" s="113"/>
      <c r="BEO1" s="113"/>
      <c r="BEP1" s="113"/>
      <c r="BEQ1" s="113"/>
      <c r="BER1" s="113"/>
      <c r="BES1" s="113"/>
      <c r="BET1" s="113"/>
      <c r="BEU1" s="113"/>
      <c r="BEV1" s="113"/>
      <c r="BEW1" s="113"/>
      <c r="BEX1" s="113"/>
      <c r="BEY1" s="113"/>
      <c r="BEZ1" s="113"/>
      <c r="BFA1" s="113"/>
      <c r="BFB1" s="113"/>
      <c r="BFC1" s="113"/>
      <c r="BFD1" s="113"/>
      <c r="BFE1" s="113"/>
      <c r="BFF1" s="113"/>
      <c r="BFG1" s="113"/>
      <c r="BFH1" s="113"/>
      <c r="BFI1" s="113"/>
      <c r="BFJ1" s="113"/>
      <c r="BFK1" s="113"/>
      <c r="BFL1" s="113"/>
      <c r="BFM1" s="113"/>
      <c r="BFN1" s="113"/>
      <c r="BFO1" s="113"/>
      <c r="BFP1" s="113"/>
      <c r="BFQ1" s="113"/>
      <c r="BFR1" s="113"/>
      <c r="BFS1" s="113"/>
      <c r="BFT1" s="113"/>
      <c r="BFU1" s="113"/>
      <c r="BFV1" s="113"/>
      <c r="BFW1" s="113"/>
      <c r="BFX1" s="113"/>
      <c r="BFY1" s="113"/>
      <c r="BFZ1" s="113"/>
      <c r="BGA1" s="113"/>
      <c r="BGB1" s="113"/>
      <c r="BGC1" s="113"/>
      <c r="BGD1" s="113"/>
      <c r="BGE1" s="113"/>
      <c r="BGF1" s="113"/>
      <c r="BGG1" s="113"/>
      <c r="BGH1" s="113"/>
      <c r="BGI1" s="113"/>
      <c r="BGJ1" s="113"/>
      <c r="BGK1" s="113"/>
      <c r="BGL1" s="113"/>
      <c r="BGM1" s="113"/>
      <c r="BGN1" s="113"/>
      <c r="BGO1" s="113"/>
      <c r="BGP1" s="113"/>
      <c r="BGQ1" s="113"/>
      <c r="BGR1" s="113"/>
      <c r="BGS1" s="113"/>
      <c r="BGT1" s="113"/>
      <c r="BGU1" s="113"/>
      <c r="BGV1" s="113"/>
      <c r="BGW1" s="113"/>
      <c r="BGX1" s="113"/>
      <c r="BGY1" s="113"/>
      <c r="BGZ1" s="113"/>
      <c r="BHA1" s="113"/>
      <c r="BHB1" s="113"/>
      <c r="BHC1" s="113"/>
      <c r="BHD1" s="113"/>
      <c r="BHE1" s="113"/>
      <c r="BHF1" s="113"/>
      <c r="BHG1" s="113"/>
      <c r="BHH1" s="113"/>
      <c r="BHI1" s="113"/>
      <c r="BHJ1" s="113"/>
      <c r="BHK1" s="113"/>
      <c r="BHL1" s="113"/>
      <c r="BHM1" s="113"/>
      <c r="BHN1" s="113"/>
      <c r="BHO1" s="113"/>
      <c r="BHP1" s="113"/>
      <c r="BHQ1" s="113"/>
      <c r="BHR1" s="113"/>
      <c r="BHS1" s="113"/>
      <c r="BHT1" s="113"/>
      <c r="BHU1" s="113"/>
      <c r="BHV1" s="113"/>
      <c r="BHW1" s="113"/>
      <c r="BHX1" s="113"/>
      <c r="BHY1" s="113"/>
      <c r="BHZ1" s="113"/>
      <c r="BIA1" s="113"/>
      <c r="BIB1" s="113"/>
      <c r="BIC1" s="113"/>
      <c r="BID1" s="113"/>
      <c r="BIE1" s="113"/>
      <c r="BIF1" s="113"/>
      <c r="BIG1" s="113"/>
      <c r="BIH1" s="113"/>
      <c r="BII1" s="113"/>
      <c r="BIJ1" s="113"/>
      <c r="BIK1" s="113"/>
      <c r="BIL1" s="113"/>
      <c r="BIM1" s="113"/>
      <c r="BIN1" s="113"/>
      <c r="BIO1" s="113"/>
      <c r="BIP1" s="113"/>
      <c r="BIQ1" s="113"/>
      <c r="BIR1" s="113"/>
      <c r="BIS1" s="113"/>
      <c r="BIT1" s="113"/>
      <c r="BIU1" s="113"/>
      <c r="BIV1" s="113"/>
      <c r="BIW1" s="113"/>
      <c r="BIX1" s="113"/>
      <c r="BIY1" s="113"/>
      <c r="BIZ1" s="113"/>
      <c r="BJA1" s="113"/>
      <c r="BJB1" s="113"/>
      <c r="BJC1" s="113"/>
      <c r="BJD1" s="113"/>
      <c r="BJE1" s="113"/>
      <c r="BJF1" s="113"/>
      <c r="BJG1" s="113"/>
      <c r="BJH1" s="113"/>
      <c r="BJI1" s="113"/>
      <c r="BJJ1" s="113"/>
      <c r="BJK1" s="113"/>
      <c r="BJL1" s="113"/>
      <c r="BJM1" s="113"/>
      <c r="BJN1" s="113"/>
      <c r="BJO1" s="113"/>
      <c r="BJP1" s="113"/>
      <c r="BJQ1" s="113"/>
      <c r="BJR1" s="113"/>
      <c r="BJS1" s="113"/>
      <c r="BJT1" s="113"/>
      <c r="BJU1" s="113"/>
      <c r="BJV1" s="113"/>
      <c r="BJW1" s="113"/>
      <c r="BJX1" s="113"/>
      <c r="BJY1" s="113"/>
      <c r="BJZ1" s="113"/>
      <c r="BKA1" s="113"/>
      <c r="BKB1" s="113"/>
      <c r="BKC1" s="113"/>
      <c r="BKD1" s="113"/>
      <c r="BKE1" s="113"/>
      <c r="BKF1" s="113"/>
      <c r="BKG1" s="113"/>
      <c r="BKH1" s="113"/>
      <c r="BKI1" s="113"/>
      <c r="BKJ1" s="113"/>
      <c r="BKK1" s="113"/>
      <c r="BKL1" s="113"/>
      <c r="BKM1" s="113"/>
      <c r="BKN1" s="113"/>
      <c r="BKO1" s="113"/>
      <c r="BKP1" s="113"/>
      <c r="BKQ1" s="113"/>
      <c r="BKR1" s="113"/>
      <c r="BKS1" s="113"/>
      <c r="BKT1" s="113"/>
      <c r="BKU1" s="113"/>
      <c r="BKV1" s="113"/>
      <c r="BKW1" s="113"/>
      <c r="BKX1" s="113"/>
      <c r="BKY1" s="113"/>
      <c r="BKZ1" s="113"/>
      <c r="BLA1" s="113"/>
      <c r="BLB1" s="113"/>
      <c r="BLC1" s="113"/>
      <c r="BLD1" s="113"/>
      <c r="BLE1" s="113"/>
      <c r="BLF1" s="113"/>
      <c r="BLG1" s="113"/>
      <c r="BLH1" s="113"/>
      <c r="BLI1" s="113"/>
      <c r="BLJ1" s="113"/>
      <c r="BLK1" s="113"/>
      <c r="BLL1" s="113"/>
      <c r="BLM1" s="113"/>
      <c r="BLN1" s="113"/>
      <c r="BLO1" s="113"/>
      <c r="BLP1" s="113"/>
      <c r="BLQ1" s="113"/>
      <c r="BLR1" s="113"/>
      <c r="BLS1" s="113"/>
      <c r="BLT1" s="113"/>
      <c r="BLU1" s="113"/>
      <c r="BLV1" s="113"/>
      <c r="BLW1" s="113"/>
      <c r="BLX1" s="113"/>
      <c r="BLY1" s="113"/>
      <c r="BLZ1" s="113"/>
      <c r="BMA1" s="113"/>
      <c r="BMB1" s="113"/>
      <c r="BMC1" s="113"/>
      <c r="BMD1" s="113"/>
      <c r="BME1" s="113"/>
      <c r="BMF1" s="113"/>
      <c r="BMG1" s="113"/>
      <c r="BMH1" s="113"/>
      <c r="BMI1" s="113"/>
      <c r="BMJ1" s="113"/>
      <c r="BMK1" s="113"/>
      <c r="BML1" s="113"/>
      <c r="BMM1" s="113"/>
      <c r="BMN1" s="113"/>
      <c r="BMO1" s="113"/>
      <c r="BMP1" s="113"/>
      <c r="BMQ1" s="113"/>
      <c r="BMR1" s="113"/>
      <c r="BMS1" s="113"/>
      <c r="BMT1" s="113"/>
      <c r="BMU1" s="113"/>
      <c r="BMV1" s="113"/>
      <c r="BMW1" s="113"/>
      <c r="BMX1" s="113"/>
      <c r="BMY1" s="113"/>
      <c r="BMZ1" s="113"/>
      <c r="BNA1" s="113"/>
      <c r="BNB1" s="113"/>
      <c r="BNC1" s="113"/>
      <c r="BND1" s="113"/>
      <c r="BNE1" s="113"/>
      <c r="BNF1" s="113"/>
      <c r="BNG1" s="113"/>
      <c r="BNH1" s="113"/>
      <c r="BNI1" s="113"/>
      <c r="BNJ1" s="113"/>
      <c r="BNK1" s="113"/>
      <c r="BNL1" s="113"/>
      <c r="BNM1" s="113"/>
      <c r="BNN1" s="113"/>
      <c r="BNO1" s="113"/>
      <c r="BNP1" s="113"/>
      <c r="BNQ1" s="113"/>
      <c r="BNR1" s="113"/>
      <c r="BNS1" s="113"/>
      <c r="BNT1" s="113"/>
      <c r="BNU1" s="113"/>
      <c r="BNV1" s="113"/>
      <c r="BNW1" s="113"/>
      <c r="BNX1" s="113"/>
      <c r="BNY1" s="113"/>
      <c r="BNZ1" s="113"/>
      <c r="BOA1" s="113"/>
      <c r="BOB1" s="113"/>
      <c r="BOC1" s="113"/>
      <c r="BOD1" s="113"/>
      <c r="BOE1" s="113"/>
      <c r="BOF1" s="113"/>
      <c r="BOG1" s="113"/>
      <c r="BOH1" s="113"/>
      <c r="BOI1" s="113"/>
      <c r="BOJ1" s="113"/>
      <c r="BOK1" s="113"/>
      <c r="BOL1" s="113"/>
      <c r="BOM1" s="113"/>
      <c r="BON1" s="113"/>
      <c r="BOO1" s="113"/>
      <c r="BOP1" s="113"/>
      <c r="BOQ1" s="113"/>
      <c r="BOR1" s="113"/>
      <c r="BOS1" s="113"/>
      <c r="BOT1" s="113"/>
      <c r="BOU1" s="113"/>
      <c r="BOV1" s="113"/>
      <c r="BOW1" s="113"/>
      <c r="BOX1" s="113"/>
      <c r="BOY1" s="113"/>
      <c r="BOZ1" s="113"/>
      <c r="BPA1" s="113"/>
      <c r="BPB1" s="113"/>
      <c r="BPC1" s="113"/>
      <c r="BPD1" s="113"/>
      <c r="BPE1" s="113"/>
      <c r="BPF1" s="113"/>
      <c r="BPG1" s="113"/>
      <c r="BPH1" s="113"/>
      <c r="BPI1" s="113"/>
      <c r="BPJ1" s="113"/>
      <c r="BPK1" s="113"/>
      <c r="BPL1" s="113"/>
      <c r="BPM1" s="113"/>
      <c r="BPN1" s="113"/>
      <c r="BPO1" s="113"/>
      <c r="BPP1" s="113"/>
      <c r="BPQ1" s="113"/>
      <c r="BPR1" s="113"/>
      <c r="BPS1" s="113"/>
      <c r="BPT1" s="113"/>
      <c r="BPU1" s="113"/>
      <c r="BPV1" s="113"/>
      <c r="BPW1" s="113"/>
      <c r="BPX1" s="113"/>
      <c r="BPY1" s="113"/>
      <c r="BPZ1" s="113"/>
      <c r="BQA1" s="113"/>
      <c r="BQB1" s="113"/>
      <c r="BQC1" s="113"/>
      <c r="BQD1" s="113"/>
      <c r="BQE1" s="113"/>
      <c r="BQF1" s="113"/>
      <c r="BQG1" s="113"/>
      <c r="BQH1" s="113"/>
      <c r="BQI1" s="113"/>
      <c r="BQJ1" s="113"/>
      <c r="BQK1" s="113"/>
      <c r="BQL1" s="113"/>
      <c r="BQM1" s="113"/>
      <c r="BQN1" s="113"/>
      <c r="BQO1" s="113"/>
      <c r="BQP1" s="113"/>
      <c r="BQQ1" s="113"/>
      <c r="BQR1" s="113"/>
      <c r="BQS1" s="113"/>
      <c r="BQT1" s="113"/>
      <c r="BQU1" s="113"/>
      <c r="BQV1" s="113"/>
      <c r="BQW1" s="113"/>
      <c r="BQX1" s="113"/>
      <c r="BQY1" s="113"/>
      <c r="BQZ1" s="113"/>
      <c r="BRA1" s="113"/>
      <c r="BRB1" s="113"/>
      <c r="BRC1" s="113"/>
      <c r="BRD1" s="113"/>
      <c r="BRE1" s="113"/>
      <c r="BRF1" s="113"/>
      <c r="BRG1" s="113"/>
      <c r="BRH1" s="113"/>
      <c r="BRI1" s="113"/>
      <c r="BRJ1" s="113"/>
      <c r="BRK1" s="113"/>
      <c r="BRL1" s="113"/>
      <c r="BRM1" s="113"/>
      <c r="BRN1" s="113"/>
      <c r="BRO1" s="113"/>
      <c r="BRP1" s="113"/>
      <c r="BRQ1" s="113"/>
      <c r="BRR1" s="113"/>
      <c r="BRS1" s="113"/>
      <c r="BRT1" s="113"/>
      <c r="BRU1" s="113"/>
      <c r="BRV1" s="113"/>
      <c r="BRW1" s="113"/>
      <c r="BRX1" s="113"/>
      <c r="BRY1" s="113"/>
      <c r="BRZ1" s="113"/>
      <c r="BSA1" s="113"/>
      <c r="BSB1" s="113"/>
      <c r="BSC1" s="113"/>
      <c r="BSD1" s="113"/>
      <c r="BSE1" s="113"/>
      <c r="BSF1" s="113"/>
      <c r="BSG1" s="113"/>
      <c r="BSH1" s="113"/>
      <c r="BSI1" s="113"/>
      <c r="BSJ1" s="113"/>
      <c r="BSK1" s="113"/>
      <c r="BSL1" s="113"/>
      <c r="BSM1" s="113"/>
      <c r="BSN1" s="113"/>
      <c r="BSO1" s="113"/>
      <c r="BSP1" s="113"/>
      <c r="BSQ1" s="113"/>
      <c r="BSR1" s="113"/>
      <c r="BSS1" s="113"/>
      <c r="BST1" s="113"/>
      <c r="BSU1" s="113"/>
      <c r="BSV1" s="113"/>
      <c r="BSW1" s="113"/>
      <c r="BSX1" s="113"/>
      <c r="BSY1" s="113"/>
      <c r="BSZ1" s="113"/>
      <c r="BTA1" s="113"/>
      <c r="BTB1" s="113"/>
      <c r="BTC1" s="113"/>
      <c r="BTD1" s="113"/>
      <c r="BTE1" s="113"/>
      <c r="BTF1" s="113"/>
      <c r="BTG1" s="113"/>
      <c r="BTH1" s="113"/>
      <c r="BTI1" s="113"/>
      <c r="BTJ1" s="113"/>
      <c r="BTK1" s="113"/>
      <c r="BTL1" s="113"/>
      <c r="BTM1" s="113"/>
      <c r="BTN1" s="113"/>
      <c r="BTO1" s="113"/>
      <c r="BTP1" s="113"/>
      <c r="BTQ1" s="113"/>
      <c r="BTR1" s="113"/>
      <c r="BTS1" s="113"/>
      <c r="BTT1" s="113"/>
      <c r="BTU1" s="113"/>
      <c r="BTV1" s="113"/>
      <c r="BTW1" s="113"/>
      <c r="BTX1" s="113"/>
      <c r="BTY1" s="113"/>
      <c r="BTZ1" s="113"/>
      <c r="BUA1" s="113"/>
      <c r="BUB1" s="113"/>
      <c r="BUC1" s="113"/>
      <c r="BUD1" s="113"/>
      <c r="BUE1" s="113"/>
      <c r="BUF1" s="113"/>
      <c r="BUG1" s="113"/>
      <c r="BUH1" s="113"/>
      <c r="BUI1" s="113"/>
      <c r="BUJ1" s="113"/>
      <c r="BUK1" s="113"/>
      <c r="BUL1" s="113"/>
      <c r="BUM1" s="113"/>
      <c r="BUN1" s="113"/>
      <c r="BUO1" s="113"/>
      <c r="BUP1" s="113"/>
      <c r="BUQ1" s="113"/>
      <c r="BUR1" s="113"/>
      <c r="BUS1" s="113"/>
      <c r="BUT1" s="113"/>
      <c r="BUU1" s="113"/>
      <c r="BUV1" s="113"/>
      <c r="BUW1" s="113"/>
      <c r="BUX1" s="113"/>
      <c r="BUY1" s="113"/>
      <c r="BUZ1" s="113"/>
      <c r="BVA1" s="113"/>
      <c r="BVB1" s="113"/>
      <c r="BVC1" s="113"/>
      <c r="BVD1" s="113"/>
      <c r="BVE1" s="113"/>
      <c r="BVF1" s="113"/>
      <c r="BVG1" s="113"/>
      <c r="BVH1" s="113"/>
      <c r="BVI1" s="113"/>
      <c r="BVJ1" s="113"/>
      <c r="BVK1" s="113"/>
      <c r="BVL1" s="113"/>
      <c r="BVM1" s="113"/>
      <c r="BVN1" s="113"/>
      <c r="BVO1" s="113"/>
      <c r="BVP1" s="113"/>
      <c r="BVQ1" s="113"/>
      <c r="BVR1" s="113"/>
      <c r="BVS1" s="113"/>
      <c r="BVT1" s="113"/>
      <c r="BVU1" s="113"/>
      <c r="BVV1" s="113"/>
      <c r="BVW1" s="113"/>
      <c r="BVX1" s="113"/>
      <c r="BVY1" s="113"/>
      <c r="BVZ1" s="113"/>
      <c r="BWA1" s="113"/>
      <c r="BWB1" s="113"/>
      <c r="BWC1" s="113"/>
      <c r="BWD1" s="113"/>
      <c r="BWE1" s="113"/>
      <c r="BWF1" s="113"/>
      <c r="BWG1" s="113"/>
      <c r="BWH1" s="113"/>
      <c r="BWI1" s="113"/>
      <c r="BWJ1" s="113"/>
      <c r="BWK1" s="113"/>
      <c r="BWL1" s="113"/>
      <c r="BWM1" s="113"/>
      <c r="BWN1" s="113"/>
      <c r="BWO1" s="113"/>
      <c r="BWP1" s="113"/>
      <c r="BWQ1" s="113"/>
      <c r="BWR1" s="113"/>
      <c r="BWS1" s="113"/>
      <c r="BWT1" s="113"/>
      <c r="BWU1" s="113"/>
      <c r="BWV1" s="113"/>
      <c r="BWW1" s="113"/>
      <c r="BWX1" s="113"/>
      <c r="BWY1" s="113"/>
      <c r="BWZ1" s="113"/>
      <c r="BXA1" s="113"/>
      <c r="BXB1" s="113"/>
      <c r="BXC1" s="113"/>
      <c r="BXD1" s="113"/>
      <c r="BXE1" s="113"/>
      <c r="BXF1" s="113"/>
      <c r="BXG1" s="113"/>
      <c r="BXH1" s="113"/>
      <c r="BXI1" s="113"/>
      <c r="BXJ1" s="113"/>
      <c r="BXK1" s="113"/>
      <c r="BXL1" s="113"/>
      <c r="BXM1" s="113"/>
      <c r="BXN1" s="113"/>
      <c r="BXO1" s="113"/>
      <c r="BXP1" s="113"/>
      <c r="BXQ1" s="113"/>
      <c r="BXR1" s="113"/>
      <c r="BXS1" s="113"/>
      <c r="BXT1" s="113"/>
      <c r="BXU1" s="113"/>
      <c r="BXV1" s="113"/>
      <c r="BXW1" s="113"/>
      <c r="BXX1" s="113"/>
      <c r="BXY1" s="113"/>
      <c r="BXZ1" s="113"/>
      <c r="BYA1" s="113"/>
      <c r="BYB1" s="113"/>
      <c r="BYC1" s="113"/>
      <c r="BYD1" s="113"/>
      <c r="BYE1" s="113"/>
      <c r="BYF1" s="113"/>
      <c r="BYG1" s="113"/>
      <c r="BYH1" s="113"/>
      <c r="BYI1" s="113"/>
      <c r="BYJ1" s="113"/>
      <c r="BYK1" s="113"/>
      <c r="BYL1" s="113"/>
      <c r="BYM1" s="113"/>
      <c r="BYN1" s="113"/>
      <c r="BYO1" s="113"/>
      <c r="BYP1" s="113"/>
      <c r="BYQ1" s="113"/>
      <c r="BYR1" s="113"/>
      <c r="BYS1" s="113"/>
      <c r="BYT1" s="113"/>
      <c r="BYU1" s="113"/>
      <c r="BYV1" s="113"/>
      <c r="BYW1" s="113"/>
      <c r="BYX1" s="113"/>
      <c r="BYY1" s="113"/>
      <c r="BYZ1" s="113"/>
      <c r="BZA1" s="113"/>
      <c r="BZB1" s="113"/>
      <c r="BZC1" s="113"/>
      <c r="BZD1" s="113"/>
      <c r="BZE1" s="113"/>
      <c r="BZF1" s="113"/>
      <c r="BZG1" s="113"/>
      <c r="BZH1" s="113"/>
      <c r="BZI1" s="113"/>
      <c r="BZJ1" s="113"/>
      <c r="BZK1" s="113"/>
      <c r="BZL1" s="113"/>
      <c r="BZM1" s="113"/>
      <c r="BZN1" s="113"/>
      <c r="BZO1" s="113"/>
      <c r="BZP1" s="113"/>
      <c r="BZQ1" s="113"/>
      <c r="BZR1" s="113"/>
      <c r="BZS1" s="113"/>
      <c r="BZT1" s="113"/>
      <c r="BZU1" s="113"/>
      <c r="BZV1" s="113"/>
      <c r="BZW1" s="113"/>
      <c r="BZX1" s="113"/>
      <c r="BZY1" s="113"/>
      <c r="BZZ1" s="113"/>
      <c r="CAA1" s="113"/>
      <c r="CAB1" s="113"/>
      <c r="CAC1" s="113"/>
      <c r="CAD1" s="113"/>
      <c r="CAE1" s="113"/>
      <c r="CAF1" s="113"/>
      <c r="CAG1" s="113"/>
      <c r="CAH1" s="113"/>
      <c r="CAI1" s="113"/>
      <c r="CAJ1" s="113"/>
      <c r="CAK1" s="113"/>
      <c r="CAL1" s="113"/>
      <c r="CAM1" s="113"/>
      <c r="CAN1" s="113"/>
      <c r="CAO1" s="113"/>
      <c r="CAP1" s="113"/>
      <c r="CAQ1" s="113"/>
      <c r="CAR1" s="113"/>
      <c r="CAS1" s="113"/>
      <c r="CAT1" s="113"/>
      <c r="CAU1" s="113"/>
      <c r="CAV1" s="113"/>
      <c r="CAW1" s="113"/>
      <c r="CAX1" s="113"/>
      <c r="CAY1" s="113"/>
      <c r="CAZ1" s="113"/>
      <c r="CBA1" s="113"/>
      <c r="CBB1" s="113"/>
      <c r="CBC1" s="113"/>
      <c r="CBD1" s="113"/>
      <c r="CBE1" s="113"/>
      <c r="CBF1" s="113"/>
      <c r="CBG1" s="113"/>
      <c r="CBH1" s="113"/>
      <c r="CBI1" s="113"/>
      <c r="CBJ1" s="113"/>
      <c r="CBK1" s="113"/>
      <c r="CBL1" s="113"/>
      <c r="CBM1" s="113"/>
      <c r="CBN1" s="113"/>
      <c r="CBO1" s="113"/>
      <c r="CBP1" s="113"/>
      <c r="CBQ1" s="113"/>
      <c r="CBR1" s="113"/>
      <c r="CBS1" s="113"/>
      <c r="CBT1" s="113"/>
      <c r="CBU1" s="113"/>
      <c r="CBV1" s="113"/>
      <c r="CBW1" s="113"/>
      <c r="CBX1" s="113"/>
      <c r="CBY1" s="113"/>
      <c r="CBZ1" s="113"/>
      <c r="CCA1" s="113"/>
      <c r="CCB1" s="113"/>
      <c r="CCC1" s="113"/>
      <c r="CCD1" s="113"/>
      <c r="CCE1" s="113"/>
      <c r="CCF1" s="113"/>
      <c r="CCG1" s="113"/>
      <c r="CCH1" s="113"/>
      <c r="CCI1" s="113"/>
      <c r="CCJ1" s="113"/>
      <c r="CCK1" s="113"/>
      <c r="CCL1" s="113"/>
      <c r="CCM1" s="113"/>
      <c r="CCN1" s="113"/>
      <c r="CCO1" s="113"/>
      <c r="CCP1" s="113"/>
      <c r="CCQ1" s="113"/>
      <c r="CCR1" s="113"/>
      <c r="CCS1" s="113"/>
      <c r="CCT1" s="113"/>
      <c r="CCU1" s="113"/>
      <c r="CCV1" s="113"/>
      <c r="CCW1" s="113"/>
      <c r="CCX1" s="113"/>
      <c r="CCY1" s="113"/>
      <c r="CCZ1" s="113"/>
      <c r="CDA1" s="113"/>
      <c r="CDB1" s="113"/>
      <c r="CDC1" s="113"/>
      <c r="CDD1" s="113"/>
      <c r="CDE1" s="113"/>
      <c r="CDF1" s="113"/>
      <c r="CDG1" s="113"/>
      <c r="CDH1" s="113"/>
      <c r="CDI1" s="113"/>
      <c r="CDJ1" s="113"/>
      <c r="CDK1" s="113"/>
      <c r="CDL1" s="113"/>
      <c r="CDM1" s="113"/>
      <c r="CDN1" s="113"/>
      <c r="CDO1" s="113"/>
      <c r="CDP1" s="113"/>
      <c r="CDQ1" s="113"/>
      <c r="CDR1" s="113"/>
      <c r="CDS1" s="113"/>
      <c r="CDT1" s="113"/>
      <c r="CDU1" s="113"/>
      <c r="CDV1" s="113"/>
      <c r="CDW1" s="113"/>
      <c r="CDX1" s="113"/>
      <c r="CDY1" s="113"/>
      <c r="CDZ1" s="113"/>
      <c r="CEA1" s="113"/>
      <c r="CEB1" s="113"/>
      <c r="CEC1" s="113"/>
      <c r="CED1" s="113"/>
      <c r="CEE1" s="113"/>
      <c r="CEF1" s="113"/>
      <c r="CEG1" s="113"/>
      <c r="CEH1" s="113"/>
      <c r="CEI1" s="113"/>
      <c r="CEJ1" s="113"/>
      <c r="CEK1" s="113"/>
      <c r="CEL1" s="113"/>
      <c r="CEM1" s="113"/>
      <c r="CEN1" s="113"/>
      <c r="CEO1" s="113"/>
      <c r="CEP1" s="113"/>
      <c r="CEQ1" s="113"/>
      <c r="CER1" s="113"/>
      <c r="CES1" s="113"/>
      <c r="CET1" s="113"/>
      <c r="CEU1" s="113"/>
      <c r="CEV1" s="113"/>
      <c r="CEW1" s="113"/>
      <c r="CEX1" s="113"/>
      <c r="CEY1" s="113"/>
      <c r="CEZ1" s="113"/>
      <c r="CFA1" s="113"/>
      <c r="CFB1" s="113"/>
      <c r="CFC1" s="113"/>
      <c r="CFD1" s="113"/>
      <c r="CFE1" s="113"/>
      <c r="CFF1" s="113"/>
      <c r="CFG1" s="113"/>
      <c r="CFH1" s="113"/>
      <c r="CFI1" s="113"/>
      <c r="CFJ1" s="113"/>
      <c r="CFK1" s="113"/>
      <c r="CFL1" s="113"/>
      <c r="CFM1" s="113"/>
      <c r="CFN1" s="113"/>
      <c r="CFO1" s="113"/>
      <c r="CFP1" s="113"/>
      <c r="CFQ1" s="113"/>
      <c r="CFR1" s="113"/>
      <c r="CFS1" s="113"/>
      <c r="CFT1" s="113"/>
      <c r="CFU1" s="113"/>
      <c r="CFV1" s="113"/>
      <c r="CFW1" s="113"/>
      <c r="CFX1" s="113"/>
      <c r="CFY1" s="113"/>
      <c r="CFZ1" s="113"/>
      <c r="CGA1" s="113"/>
      <c r="CGB1" s="113"/>
      <c r="CGC1" s="113"/>
      <c r="CGD1" s="113"/>
      <c r="CGE1" s="113"/>
      <c r="CGF1" s="113"/>
      <c r="CGG1" s="113"/>
      <c r="CGH1" s="113"/>
      <c r="CGI1" s="113"/>
      <c r="CGJ1" s="113"/>
      <c r="CGK1" s="113"/>
      <c r="CGL1" s="113"/>
      <c r="CGM1" s="113"/>
      <c r="CGN1" s="113"/>
      <c r="CGO1" s="113"/>
      <c r="CGP1" s="113"/>
      <c r="CGQ1" s="113"/>
      <c r="CGR1" s="113"/>
      <c r="CGS1" s="113"/>
      <c r="CGT1" s="113"/>
      <c r="CGU1" s="113"/>
      <c r="CGV1" s="113"/>
      <c r="CGW1" s="113"/>
      <c r="CGX1" s="113"/>
      <c r="CGY1" s="113"/>
      <c r="CGZ1" s="113"/>
      <c r="CHA1" s="113"/>
      <c r="CHB1" s="113"/>
      <c r="CHC1" s="113"/>
      <c r="CHD1" s="113"/>
      <c r="CHE1" s="113"/>
      <c r="CHF1" s="113"/>
      <c r="CHG1" s="113"/>
      <c r="CHH1" s="113"/>
      <c r="CHI1" s="113"/>
      <c r="CHJ1" s="113"/>
      <c r="CHK1" s="113"/>
      <c r="CHL1" s="113"/>
      <c r="CHM1" s="113"/>
      <c r="CHN1" s="113"/>
      <c r="CHO1" s="113"/>
      <c r="CHP1" s="113"/>
      <c r="CHQ1" s="113"/>
      <c r="CHR1" s="113"/>
      <c r="CHS1" s="113"/>
      <c r="CHT1" s="113"/>
      <c r="CHU1" s="113"/>
      <c r="CHV1" s="113"/>
      <c r="CHW1" s="113"/>
      <c r="CHX1" s="113"/>
      <c r="CHY1" s="113"/>
      <c r="CHZ1" s="113"/>
      <c r="CIA1" s="113"/>
      <c r="CIB1" s="113"/>
      <c r="CIC1" s="113"/>
      <c r="CID1" s="113"/>
      <c r="CIE1" s="113"/>
      <c r="CIF1" s="113"/>
      <c r="CIG1" s="113"/>
      <c r="CIH1" s="113"/>
      <c r="CII1" s="113"/>
      <c r="CIJ1" s="113"/>
      <c r="CIK1" s="113"/>
      <c r="CIL1" s="113"/>
      <c r="CIM1" s="113"/>
      <c r="CIN1" s="113"/>
      <c r="CIO1" s="113"/>
      <c r="CIP1" s="113"/>
      <c r="CIQ1" s="113"/>
      <c r="CIR1" s="113"/>
      <c r="CIS1" s="113"/>
      <c r="CIT1" s="113"/>
      <c r="CIU1" s="113"/>
      <c r="CIV1" s="113"/>
      <c r="CIW1" s="113"/>
      <c r="CIX1" s="113"/>
      <c r="CIY1" s="113"/>
      <c r="CIZ1" s="113"/>
      <c r="CJA1" s="113"/>
      <c r="CJB1" s="113"/>
      <c r="CJC1" s="113"/>
      <c r="CJD1" s="113"/>
      <c r="CJE1" s="113"/>
      <c r="CJF1" s="113"/>
      <c r="CJG1" s="113"/>
      <c r="CJH1" s="113"/>
      <c r="CJI1" s="113"/>
      <c r="CJJ1" s="113"/>
      <c r="CJK1" s="113"/>
      <c r="CJL1" s="113"/>
      <c r="CJM1" s="113"/>
      <c r="CJN1" s="113"/>
      <c r="CJO1" s="113"/>
      <c r="CJP1" s="113"/>
      <c r="CJQ1" s="113"/>
      <c r="CJR1" s="113"/>
      <c r="CJS1" s="113"/>
      <c r="CJT1" s="113"/>
      <c r="CJU1" s="113"/>
      <c r="CJV1" s="113"/>
      <c r="CJW1" s="113"/>
      <c r="CJX1" s="113"/>
      <c r="CJY1" s="113"/>
      <c r="CJZ1" s="113"/>
      <c r="CKA1" s="113"/>
      <c r="CKB1" s="113"/>
      <c r="CKC1" s="113"/>
      <c r="CKD1" s="113"/>
      <c r="CKE1" s="113"/>
      <c r="CKF1" s="113"/>
      <c r="CKG1" s="113"/>
      <c r="CKH1" s="113"/>
      <c r="CKI1" s="113"/>
      <c r="CKJ1" s="113"/>
      <c r="CKK1" s="113"/>
      <c r="CKL1" s="113"/>
      <c r="CKM1" s="113"/>
      <c r="CKN1" s="113"/>
      <c r="CKO1" s="113"/>
      <c r="CKP1" s="113"/>
      <c r="CKQ1" s="113"/>
      <c r="CKR1" s="113"/>
      <c r="CKS1" s="113"/>
      <c r="CKT1" s="113"/>
      <c r="CKU1" s="113"/>
      <c r="CKV1" s="113"/>
      <c r="CKW1" s="113"/>
      <c r="CKX1" s="113"/>
      <c r="CKY1" s="113"/>
      <c r="CKZ1" s="113"/>
      <c r="CLA1" s="113"/>
      <c r="CLB1" s="113"/>
      <c r="CLC1" s="113"/>
      <c r="CLD1" s="113"/>
      <c r="CLE1" s="113"/>
      <c r="CLF1" s="113"/>
      <c r="CLG1" s="113"/>
      <c r="CLH1" s="113"/>
      <c r="CLI1" s="113"/>
      <c r="CLJ1" s="113"/>
      <c r="CLK1" s="113"/>
      <c r="CLL1" s="113"/>
      <c r="CLM1" s="113"/>
      <c r="CLN1" s="113"/>
      <c r="CLO1" s="113"/>
      <c r="CLP1" s="113"/>
      <c r="CLQ1" s="113"/>
      <c r="CLR1" s="113"/>
      <c r="CLS1" s="113"/>
      <c r="CLT1" s="113"/>
      <c r="CLU1" s="113"/>
      <c r="CLV1" s="113"/>
      <c r="CLW1" s="113"/>
      <c r="CLX1" s="113"/>
      <c r="CLY1" s="113"/>
      <c r="CLZ1" s="113"/>
      <c r="CMA1" s="113"/>
      <c r="CMB1" s="113"/>
      <c r="CMC1" s="113"/>
      <c r="CMD1" s="113"/>
      <c r="CME1" s="113"/>
      <c r="CMF1" s="113"/>
      <c r="CMG1" s="113"/>
      <c r="CMH1" s="113"/>
      <c r="CMI1" s="113"/>
      <c r="CMJ1" s="113"/>
      <c r="CMK1" s="113"/>
      <c r="CML1" s="113"/>
      <c r="CMM1" s="113"/>
      <c r="CMN1" s="113"/>
      <c r="CMO1" s="113"/>
      <c r="CMP1" s="113"/>
      <c r="CMQ1" s="113"/>
      <c r="CMR1" s="113"/>
      <c r="CMS1" s="113"/>
      <c r="CMT1" s="113"/>
      <c r="CMU1" s="113"/>
      <c r="CMV1" s="113"/>
      <c r="CMW1" s="113"/>
      <c r="CMX1" s="113"/>
      <c r="CMY1" s="113"/>
      <c r="CMZ1" s="113"/>
      <c r="CNA1" s="113"/>
      <c r="CNB1" s="113"/>
      <c r="CNC1" s="113"/>
      <c r="CND1" s="113"/>
      <c r="CNE1" s="113"/>
      <c r="CNF1" s="113"/>
      <c r="CNG1" s="113"/>
      <c r="CNH1" s="113"/>
      <c r="CNI1" s="113"/>
      <c r="CNJ1" s="113"/>
      <c r="CNK1" s="113"/>
      <c r="CNL1" s="113"/>
      <c r="CNM1" s="113"/>
      <c r="CNN1" s="113"/>
      <c r="CNO1" s="113"/>
      <c r="CNP1" s="113"/>
      <c r="CNQ1" s="113"/>
      <c r="CNR1" s="113"/>
      <c r="CNS1" s="113"/>
      <c r="CNT1" s="113"/>
      <c r="CNU1" s="113"/>
      <c r="CNV1" s="113"/>
      <c r="CNW1" s="113"/>
      <c r="CNX1" s="113"/>
      <c r="CNY1" s="113"/>
      <c r="CNZ1" s="113"/>
      <c r="COA1" s="113"/>
      <c r="COB1" s="113"/>
      <c r="COC1" s="113"/>
      <c r="COD1" s="113"/>
      <c r="COE1" s="113"/>
      <c r="COF1" s="113"/>
      <c r="COG1" s="113"/>
      <c r="COH1" s="113"/>
      <c r="COI1" s="113"/>
      <c r="COJ1" s="113"/>
      <c r="COK1" s="113"/>
      <c r="COL1" s="113"/>
      <c r="COM1" s="113"/>
      <c r="CON1" s="113"/>
      <c r="COO1" s="113"/>
      <c r="COP1" s="113"/>
      <c r="COQ1" s="113"/>
      <c r="COR1" s="113"/>
      <c r="COS1" s="113"/>
      <c r="COT1" s="113"/>
      <c r="COU1" s="113"/>
      <c r="COV1" s="113"/>
      <c r="COW1" s="113"/>
      <c r="COX1" s="113"/>
      <c r="COY1" s="113"/>
      <c r="COZ1" s="113"/>
      <c r="CPA1" s="113"/>
      <c r="CPB1" s="113"/>
      <c r="CPC1" s="113"/>
      <c r="CPD1" s="113"/>
      <c r="CPE1" s="113"/>
      <c r="CPF1" s="113"/>
      <c r="CPG1" s="113"/>
      <c r="CPH1" s="113"/>
      <c r="CPI1" s="113"/>
      <c r="CPJ1" s="113"/>
      <c r="CPK1" s="113"/>
      <c r="CPL1" s="113"/>
      <c r="CPM1" s="113"/>
      <c r="CPN1" s="113"/>
      <c r="CPO1" s="113"/>
      <c r="CPP1" s="113"/>
      <c r="CPQ1" s="113"/>
      <c r="CPR1" s="113"/>
      <c r="CPS1" s="113"/>
      <c r="CPT1" s="113"/>
      <c r="CPU1" s="113"/>
      <c r="CPV1" s="113"/>
      <c r="CPW1" s="113"/>
      <c r="CPX1" s="113"/>
      <c r="CPY1" s="113"/>
      <c r="CPZ1" s="113"/>
      <c r="CQA1" s="113"/>
      <c r="CQB1" s="113"/>
      <c r="CQC1" s="113"/>
      <c r="CQD1" s="113"/>
      <c r="CQE1" s="113"/>
      <c r="CQF1" s="113"/>
      <c r="CQG1" s="113"/>
      <c r="CQH1" s="113"/>
      <c r="CQI1" s="113"/>
      <c r="CQJ1" s="113"/>
      <c r="CQK1" s="113"/>
      <c r="CQL1" s="113"/>
      <c r="CQM1" s="113"/>
      <c r="CQN1" s="113"/>
      <c r="CQO1" s="113"/>
      <c r="CQP1" s="113"/>
      <c r="CQQ1" s="113"/>
      <c r="CQR1" s="113"/>
      <c r="CQS1" s="113"/>
      <c r="CQT1" s="113"/>
      <c r="CQU1" s="113"/>
      <c r="CQV1" s="113"/>
      <c r="CQW1" s="113"/>
      <c r="CQX1" s="113"/>
      <c r="CQY1" s="113"/>
      <c r="CQZ1" s="113"/>
      <c r="CRA1" s="113"/>
      <c r="CRB1" s="113"/>
      <c r="CRC1" s="113"/>
      <c r="CRD1" s="113"/>
      <c r="CRE1" s="113"/>
      <c r="CRF1" s="113"/>
      <c r="CRG1" s="113"/>
      <c r="CRH1" s="113"/>
      <c r="CRI1" s="113"/>
      <c r="CRJ1" s="113"/>
      <c r="CRK1" s="113"/>
      <c r="CRL1" s="113"/>
      <c r="CRM1" s="113"/>
      <c r="CRN1" s="113"/>
      <c r="CRO1" s="113"/>
      <c r="CRP1" s="113"/>
      <c r="CRQ1" s="113"/>
      <c r="CRR1" s="113"/>
      <c r="CRS1" s="113"/>
      <c r="CRT1" s="113"/>
      <c r="CRU1" s="113"/>
      <c r="CRV1" s="113"/>
      <c r="CRW1" s="113"/>
      <c r="CRX1" s="113"/>
      <c r="CRY1" s="113"/>
      <c r="CRZ1" s="113"/>
      <c r="CSA1" s="113"/>
      <c r="CSB1" s="113"/>
      <c r="CSC1" s="113"/>
      <c r="CSD1" s="113"/>
      <c r="CSE1" s="113"/>
      <c r="CSF1" s="113"/>
      <c r="CSG1" s="113"/>
      <c r="CSH1" s="113"/>
      <c r="CSI1" s="113"/>
      <c r="CSJ1" s="113"/>
      <c r="CSK1" s="113"/>
      <c r="CSL1" s="113"/>
      <c r="CSM1" s="113"/>
      <c r="CSN1" s="113"/>
      <c r="CSO1" s="113"/>
      <c r="CSP1" s="113"/>
      <c r="CSQ1" s="113"/>
      <c r="CSR1" s="113"/>
      <c r="CSS1" s="113"/>
      <c r="CST1" s="113"/>
      <c r="CSU1" s="113"/>
      <c r="CSV1" s="113"/>
      <c r="CSW1" s="113"/>
      <c r="CSX1" s="113"/>
      <c r="CSY1" s="113"/>
      <c r="CSZ1" s="113"/>
      <c r="CTA1" s="113"/>
      <c r="CTB1" s="113"/>
      <c r="CTC1" s="113"/>
      <c r="CTD1" s="113"/>
      <c r="CTE1" s="113"/>
      <c r="CTF1" s="113"/>
      <c r="CTG1" s="113"/>
      <c r="CTH1" s="113"/>
      <c r="CTI1" s="113"/>
      <c r="CTJ1" s="113"/>
      <c r="CTK1" s="113"/>
      <c r="CTL1" s="113"/>
      <c r="CTM1" s="113"/>
      <c r="CTN1" s="113"/>
      <c r="CTO1" s="113"/>
      <c r="CTP1" s="113"/>
      <c r="CTQ1" s="113"/>
      <c r="CTR1" s="113"/>
      <c r="CTS1" s="113"/>
      <c r="CTT1" s="113"/>
      <c r="CTU1" s="113"/>
      <c r="CTV1" s="113"/>
      <c r="CTW1" s="113"/>
      <c r="CTX1" s="113"/>
      <c r="CTY1" s="113"/>
      <c r="CTZ1" s="113"/>
      <c r="CUA1" s="113"/>
      <c r="CUB1" s="113"/>
      <c r="CUC1" s="113"/>
      <c r="CUD1" s="113"/>
      <c r="CUE1" s="113"/>
      <c r="CUF1" s="113"/>
      <c r="CUG1" s="113"/>
      <c r="CUH1" s="113"/>
      <c r="CUI1" s="113"/>
      <c r="CUJ1" s="113"/>
      <c r="CUK1" s="113"/>
      <c r="CUL1" s="113"/>
      <c r="CUM1" s="113"/>
      <c r="CUN1" s="113"/>
      <c r="CUO1" s="113"/>
      <c r="CUP1" s="113"/>
      <c r="CUQ1" s="113"/>
      <c r="CUR1" s="113"/>
      <c r="CUS1" s="113"/>
      <c r="CUT1" s="113"/>
      <c r="CUU1" s="113"/>
      <c r="CUV1" s="113"/>
      <c r="CUW1" s="113"/>
      <c r="CUX1" s="113"/>
      <c r="CUY1" s="113"/>
      <c r="CUZ1" s="113"/>
      <c r="CVA1" s="113"/>
      <c r="CVB1" s="113"/>
      <c r="CVC1" s="113"/>
      <c r="CVD1" s="113"/>
      <c r="CVE1" s="113"/>
      <c r="CVF1" s="113"/>
      <c r="CVG1" s="113"/>
      <c r="CVH1" s="113"/>
      <c r="CVI1" s="113"/>
      <c r="CVJ1" s="113"/>
      <c r="CVK1" s="113"/>
      <c r="CVL1" s="113"/>
      <c r="CVM1" s="113"/>
      <c r="CVN1" s="113"/>
      <c r="CVO1" s="113"/>
      <c r="CVP1" s="113"/>
      <c r="CVQ1" s="113"/>
      <c r="CVR1" s="113"/>
      <c r="CVS1" s="113"/>
      <c r="CVT1" s="113"/>
      <c r="CVU1" s="113"/>
      <c r="CVV1" s="113"/>
      <c r="CVW1" s="113"/>
      <c r="CVX1" s="113"/>
      <c r="CVY1" s="113"/>
      <c r="CVZ1" s="113"/>
      <c r="CWA1" s="113"/>
      <c r="CWB1" s="113"/>
      <c r="CWC1" s="113"/>
      <c r="CWD1" s="113"/>
      <c r="CWE1" s="113"/>
      <c r="CWF1" s="113"/>
      <c r="CWG1" s="113"/>
      <c r="CWH1" s="113"/>
      <c r="CWI1" s="113"/>
      <c r="CWJ1" s="113"/>
      <c r="CWK1" s="113"/>
      <c r="CWL1" s="113"/>
      <c r="CWM1" s="113"/>
      <c r="CWN1" s="113"/>
      <c r="CWO1" s="113"/>
      <c r="CWP1" s="113"/>
      <c r="CWQ1" s="113"/>
      <c r="CWR1" s="113"/>
      <c r="CWS1" s="113"/>
      <c r="CWT1" s="113"/>
      <c r="CWU1" s="113"/>
      <c r="CWV1" s="113"/>
      <c r="CWW1" s="113"/>
      <c r="CWX1" s="113"/>
      <c r="CWY1" s="113"/>
      <c r="CWZ1" s="113"/>
      <c r="CXA1" s="113"/>
      <c r="CXB1" s="113"/>
      <c r="CXC1" s="113"/>
      <c r="CXD1" s="113"/>
      <c r="CXE1" s="113"/>
      <c r="CXF1" s="113"/>
      <c r="CXG1" s="113"/>
      <c r="CXH1" s="113"/>
      <c r="CXI1" s="113"/>
      <c r="CXJ1" s="113"/>
      <c r="CXK1" s="113"/>
      <c r="CXL1" s="113"/>
      <c r="CXM1" s="113"/>
      <c r="CXN1" s="113"/>
      <c r="CXO1" s="113"/>
      <c r="CXP1" s="113"/>
      <c r="CXQ1" s="113"/>
      <c r="CXR1" s="113"/>
      <c r="CXS1" s="113"/>
      <c r="CXT1" s="113"/>
      <c r="CXU1" s="113"/>
      <c r="CXV1" s="113"/>
      <c r="CXW1" s="113"/>
      <c r="CXX1" s="113"/>
      <c r="CXY1" s="113"/>
      <c r="CXZ1" s="113"/>
      <c r="CYA1" s="113"/>
      <c r="CYB1" s="113"/>
      <c r="CYC1" s="113"/>
      <c r="CYD1" s="113"/>
      <c r="CYE1" s="113"/>
      <c r="CYF1" s="113"/>
      <c r="CYG1" s="113"/>
      <c r="CYH1" s="113"/>
      <c r="CYI1" s="113"/>
      <c r="CYJ1" s="113"/>
      <c r="CYK1" s="113"/>
      <c r="CYL1" s="113"/>
      <c r="CYM1" s="113"/>
      <c r="CYN1" s="113"/>
      <c r="CYO1" s="113"/>
      <c r="CYP1" s="113"/>
      <c r="CYQ1" s="113"/>
      <c r="CYR1" s="113"/>
      <c r="CYS1" s="113"/>
      <c r="CYT1" s="113"/>
      <c r="CYU1" s="113"/>
      <c r="CYV1" s="113"/>
      <c r="CYW1" s="113"/>
      <c r="CYX1" s="113"/>
      <c r="CYY1" s="113"/>
      <c r="CYZ1" s="113"/>
      <c r="CZA1" s="113"/>
      <c r="CZB1" s="113"/>
      <c r="CZC1" s="113"/>
      <c r="CZD1" s="113"/>
      <c r="CZE1" s="113"/>
      <c r="CZF1" s="113"/>
      <c r="CZG1" s="113"/>
      <c r="CZH1" s="113"/>
      <c r="CZI1" s="113"/>
      <c r="CZJ1" s="113"/>
      <c r="CZK1" s="113"/>
      <c r="CZL1" s="113"/>
      <c r="CZM1" s="113"/>
      <c r="CZN1" s="113"/>
      <c r="CZO1" s="113"/>
      <c r="CZP1" s="113"/>
      <c r="CZQ1" s="113"/>
      <c r="CZR1" s="113"/>
      <c r="CZS1" s="113"/>
      <c r="CZT1" s="113"/>
      <c r="CZU1" s="113"/>
      <c r="CZV1" s="113"/>
      <c r="CZW1" s="113"/>
      <c r="CZX1" s="113"/>
      <c r="CZY1" s="113"/>
      <c r="CZZ1" s="113"/>
      <c r="DAA1" s="113"/>
      <c r="DAB1" s="113"/>
      <c r="DAC1" s="113"/>
      <c r="DAD1" s="113"/>
      <c r="DAE1" s="113"/>
      <c r="DAF1" s="113"/>
      <c r="DAG1" s="113"/>
      <c r="DAH1" s="113"/>
      <c r="DAI1" s="113"/>
      <c r="DAJ1" s="113"/>
      <c r="DAK1" s="113"/>
      <c r="DAL1" s="113"/>
      <c r="DAM1" s="113"/>
      <c r="DAN1" s="113"/>
      <c r="DAO1" s="113"/>
      <c r="DAP1" s="113"/>
      <c r="DAQ1" s="113"/>
      <c r="DAR1" s="113"/>
      <c r="DAS1" s="113"/>
      <c r="DAT1" s="113"/>
      <c r="DAU1" s="113"/>
      <c r="DAV1" s="113"/>
      <c r="DAW1" s="113"/>
      <c r="DAX1" s="113"/>
      <c r="DAY1" s="113"/>
      <c r="DAZ1" s="113"/>
      <c r="DBA1" s="113"/>
      <c r="DBB1" s="113"/>
      <c r="DBC1" s="113"/>
      <c r="DBD1" s="113"/>
      <c r="DBE1" s="113"/>
      <c r="DBF1" s="113"/>
      <c r="DBG1" s="113"/>
      <c r="DBH1" s="113"/>
      <c r="DBI1" s="113"/>
      <c r="DBJ1" s="113"/>
      <c r="DBK1" s="113"/>
      <c r="DBL1" s="113"/>
      <c r="DBM1" s="113"/>
      <c r="DBN1" s="113"/>
      <c r="DBO1" s="113"/>
      <c r="DBP1" s="113"/>
      <c r="DBQ1" s="113"/>
      <c r="DBR1" s="113"/>
      <c r="DBS1" s="113"/>
      <c r="DBT1" s="113"/>
      <c r="DBU1" s="113"/>
      <c r="DBV1" s="113"/>
      <c r="DBW1" s="113"/>
      <c r="DBX1" s="113"/>
      <c r="DBY1" s="113"/>
      <c r="DBZ1" s="113"/>
      <c r="DCA1" s="113"/>
      <c r="DCB1" s="113"/>
      <c r="DCC1" s="113"/>
      <c r="DCD1" s="113"/>
      <c r="DCE1" s="113"/>
      <c r="DCF1" s="113"/>
      <c r="DCG1" s="113"/>
      <c r="DCH1" s="113"/>
      <c r="DCI1" s="113"/>
      <c r="DCJ1" s="113"/>
      <c r="DCK1" s="113"/>
      <c r="DCL1" s="113"/>
      <c r="DCM1" s="113"/>
      <c r="DCN1" s="113"/>
      <c r="DCO1" s="113"/>
      <c r="DCP1" s="113"/>
      <c r="DCQ1" s="113"/>
      <c r="DCR1" s="113"/>
      <c r="DCS1" s="113"/>
      <c r="DCT1" s="113"/>
      <c r="DCU1" s="113"/>
      <c r="DCV1" s="113"/>
      <c r="DCW1" s="113"/>
      <c r="DCX1" s="113"/>
      <c r="DCY1" s="113"/>
      <c r="DCZ1" s="113"/>
      <c r="DDA1" s="113"/>
      <c r="DDB1" s="113"/>
      <c r="DDC1" s="113"/>
      <c r="DDD1" s="113"/>
      <c r="DDE1" s="113"/>
      <c r="DDF1" s="113"/>
      <c r="DDG1" s="113"/>
      <c r="DDH1" s="113"/>
      <c r="DDI1" s="113"/>
      <c r="DDJ1" s="113"/>
      <c r="DDK1" s="113"/>
      <c r="DDL1" s="113"/>
      <c r="DDM1" s="113"/>
      <c r="DDN1" s="113"/>
      <c r="DDO1" s="113"/>
      <c r="DDP1" s="113"/>
      <c r="DDQ1" s="113"/>
      <c r="DDR1" s="113"/>
      <c r="DDS1" s="113"/>
      <c r="DDT1" s="113"/>
      <c r="DDU1" s="113"/>
      <c r="DDV1" s="113"/>
      <c r="DDW1" s="113"/>
      <c r="DDX1" s="113"/>
      <c r="DDY1" s="113"/>
      <c r="DDZ1" s="113"/>
      <c r="DEA1" s="113"/>
      <c r="DEB1" s="113"/>
      <c r="DEC1" s="113"/>
      <c r="DED1" s="113"/>
      <c r="DEE1" s="113"/>
      <c r="DEF1" s="113"/>
      <c r="DEG1" s="113"/>
      <c r="DEH1" s="113"/>
      <c r="DEI1" s="113"/>
      <c r="DEJ1" s="113"/>
      <c r="DEK1" s="113"/>
      <c r="DEL1" s="113"/>
      <c r="DEM1" s="113"/>
      <c r="DEN1" s="113"/>
      <c r="DEO1" s="113"/>
      <c r="DEP1" s="113"/>
      <c r="DEQ1" s="113"/>
      <c r="DER1" s="113"/>
      <c r="DES1" s="113"/>
      <c r="DET1" s="113"/>
      <c r="DEU1" s="113"/>
      <c r="DEV1" s="113"/>
      <c r="DEW1" s="113"/>
      <c r="DEX1" s="113"/>
      <c r="DEY1" s="113"/>
      <c r="DEZ1" s="113"/>
      <c r="DFA1" s="113"/>
      <c r="DFB1" s="113"/>
      <c r="DFC1" s="113"/>
      <c r="DFD1" s="113"/>
      <c r="DFE1" s="113"/>
      <c r="DFF1" s="113"/>
      <c r="DFG1" s="113"/>
      <c r="DFH1" s="113"/>
      <c r="DFI1" s="113"/>
      <c r="DFJ1" s="113"/>
      <c r="DFK1" s="113"/>
      <c r="DFL1" s="113"/>
      <c r="DFM1" s="113"/>
      <c r="DFN1" s="113"/>
      <c r="DFO1" s="113"/>
      <c r="DFP1" s="113"/>
      <c r="DFQ1" s="113"/>
      <c r="DFR1" s="113"/>
      <c r="DFS1" s="113"/>
      <c r="DFT1" s="113"/>
      <c r="DFU1" s="113"/>
      <c r="DFV1" s="113"/>
      <c r="DFW1" s="113"/>
      <c r="DFX1" s="113"/>
      <c r="DFY1" s="113"/>
      <c r="DFZ1" s="113"/>
      <c r="DGA1" s="113"/>
      <c r="DGB1" s="113"/>
      <c r="DGC1" s="113"/>
      <c r="DGD1" s="113"/>
      <c r="DGE1" s="113"/>
      <c r="DGF1" s="113"/>
      <c r="DGG1" s="113"/>
      <c r="DGH1" s="113"/>
      <c r="DGI1" s="113"/>
      <c r="DGJ1" s="113"/>
      <c r="DGK1" s="113"/>
      <c r="DGL1" s="113"/>
      <c r="DGM1" s="113"/>
      <c r="DGN1" s="113"/>
      <c r="DGO1" s="113"/>
      <c r="DGP1" s="113"/>
      <c r="DGQ1" s="113"/>
      <c r="DGR1" s="113"/>
      <c r="DGS1" s="113"/>
      <c r="DGT1" s="113"/>
      <c r="DGU1" s="113"/>
      <c r="DGV1" s="113"/>
      <c r="DGW1" s="113"/>
      <c r="DGX1" s="113"/>
      <c r="DGY1" s="113"/>
      <c r="DGZ1" s="113"/>
      <c r="DHA1" s="113"/>
      <c r="DHB1" s="113"/>
      <c r="DHC1" s="113"/>
      <c r="DHD1" s="113"/>
      <c r="DHE1" s="113"/>
      <c r="DHF1" s="113"/>
      <c r="DHG1" s="113"/>
      <c r="DHH1" s="113"/>
      <c r="DHI1" s="113"/>
      <c r="DHJ1" s="113"/>
      <c r="DHK1" s="113"/>
      <c r="DHL1" s="113"/>
      <c r="DHM1" s="113"/>
      <c r="DHN1" s="113"/>
      <c r="DHO1" s="113"/>
      <c r="DHP1" s="113"/>
      <c r="DHQ1" s="113"/>
      <c r="DHR1" s="113"/>
      <c r="DHS1" s="113"/>
      <c r="DHT1" s="113"/>
      <c r="DHU1" s="113"/>
      <c r="DHV1" s="113"/>
      <c r="DHW1" s="113"/>
      <c r="DHX1" s="113"/>
      <c r="DHY1" s="113"/>
      <c r="DHZ1" s="113"/>
      <c r="DIA1" s="113"/>
      <c r="DIB1" s="113"/>
      <c r="DIC1" s="113"/>
      <c r="DID1" s="113"/>
      <c r="DIE1" s="113"/>
      <c r="DIF1" s="113"/>
      <c r="DIG1" s="113"/>
      <c r="DIH1" s="113"/>
      <c r="DII1" s="113"/>
      <c r="DIJ1" s="113"/>
      <c r="DIK1" s="113"/>
      <c r="DIL1" s="113"/>
      <c r="DIM1" s="113"/>
      <c r="DIN1" s="113"/>
      <c r="DIO1" s="113"/>
      <c r="DIP1" s="113"/>
      <c r="DIQ1" s="113"/>
      <c r="DIR1" s="113"/>
      <c r="DIS1" s="113"/>
      <c r="DIT1" s="113"/>
      <c r="DIU1" s="113"/>
      <c r="DIV1" s="113"/>
      <c r="DIW1" s="113"/>
      <c r="DIX1" s="113"/>
      <c r="DIY1" s="113"/>
      <c r="DIZ1" s="113"/>
      <c r="DJA1" s="113"/>
      <c r="DJB1" s="113"/>
      <c r="DJC1" s="113"/>
      <c r="DJD1" s="113"/>
      <c r="DJE1" s="113"/>
      <c r="DJF1" s="113"/>
      <c r="DJG1" s="113"/>
      <c r="DJH1" s="113"/>
      <c r="DJI1" s="113"/>
      <c r="DJJ1" s="113"/>
      <c r="DJK1" s="113"/>
      <c r="DJL1" s="113"/>
      <c r="DJM1" s="113"/>
      <c r="DJN1" s="113"/>
      <c r="DJO1" s="113"/>
      <c r="DJP1" s="113"/>
      <c r="DJQ1" s="113"/>
      <c r="DJR1" s="113"/>
      <c r="DJS1" s="113"/>
      <c r="DJT1" s="113"/>
      <c r="DJU1" s="113"/>
      <c r="DJV1" s="113"/>
      <c r="DJW1" s="113"/>
      <c r="DJX1" s="113"/>
      <c r="DJY1" s="113"/>
      <c r="DJZ1" s="113"/>
      <c r="DKA1" s="113"/>
      <c r="DKB1" s="113"/>
      <c r="DKC1" s="113"/>
      <c r="DKD1" s="113"/>
      <c r="DKE1" s="113"/>
      <c r="DKF1" s="113"/>
      <c r="DKG1" s="113"/>
      <c r="DKH1" s="113"/>
      <c r="DKI1" s="113"/>
      <c r="DKJ1" s="113"/>
      <c r="DKK1" s="113"/>
      <c r="DKL1" s="113"/>
      <c r="DKM1" s="113"/>
      <c r="DKN1" s="113"/>
      <c r="DKO1" s="113"/>
      <c r="DKP1" s="113"/>
      <c r="DKQ1" s="113"/>
      <c r="DKR1" s="113"/>
      <c r="DKS1" s="113"/>
      <c r="DKT1" s="113"/>
      <c r="DKU1" s="113"/>
      <c r="DKV1" s="113"/>
      <c r="DKW1" s="113"/>
      <c r="DKX1" s="113"/>
      <c r="DKY1" s="113"/>
      <c r="DKZ1" s="113"/>
      <c r="DLA1" s="113"/>
      <c r="DLB1" s="113"/>
      <c r="DLC1" s="113"/>
      <c r="DLD1" s="113"/>
      <c r="DLE1" s="113"/>
      <c r="DLF1" s="113"/>
      <c r="DLG1" s="113"/>
      <c r="DLH1" s="113"/>
      <c r="DLI1" s="113"/>
      <c r="DLJ1" s="113"/>
      <c r="DLK1" s="113"/>
      <c r="DLL1" s="113"/>
      <c r="DLM1" s="113"/>
      <c r="DLN1" s="113"/>
      <c r="DLO1" s="113"/>
      <c r="DLP1" s="113"/>
      <c r="DLQ1" s="113"/>
      <c r="DLR1" s="113"/>
      <c r="DLS1" s="113"/>
      <c r="DLT1" s="113"/>
      <c r="DLU1" s="113"/>
      <c r="DLV1" s="113"/>
      <c r="DLW1" s="113"/>
      <c r="DLX1" s="113"/>
      <c r="DLY1" s="113"/>
      <c r="DLZ1" s="113"/>
      <c r="DMA1" s="113"/>
      <c r="DMB1" s="113"/>
      <c r="DMC1" s="113"/>
      <c r="DMD1" s="113"/>
      <c r="DME1" s="113"/>
      <c r="DMF1" s="113"/>
      <c r="DMG1" s="113"/>
      <c r="DMH1" s="113"/>
      <c r="DMI1" s="113"/>
      <c r="DMJ1" s="113"/>
      <c r="DMK1" s="113"/>
      <c r="DML1" s="113"/>
      <c r="DMM1" s="113"/>
      <c r="DMN1" s="113"/>
      <c r="DMO1" s="113"/>
      <c r="DMP1" s="113"/>
      <c r="DMQ1" s="113"/>
      <c r="DMR1" s="113"/>
      <c r="DMS1" s="113"/>
      <c r="DMT1" s="113"/>
      <c r="DMU1" s="113"/>
      <c r="DMV1" s="113"/>
      <c r="DMW1" s="113"/>
      <c r="DMX1" s="113"/>
      <c r="DMY1" s="113"/>
      <c r="DMZ1" s="113"/>
      <c r="DNA1" s="113"/>
      <c r="DNB1" s="113"/>
      <c r="DNC1" s="113"/>
      <c r="DND1" s="113"/>
      <c r="DNE1" s="113"/>
      <c r="DNF1" s="113"/>
      <c r="DNG1" s="113"/>
      <c r="DNH1" s="113"/>
      <c r="DNI1" s="113"/>
      <c r="DNJ1" s="113"/>
      <c r="DNK1" s="113"/>
      <c r="DNL1" s="113"/>
      <c r="DNM1" s="113"/>
      <c r="DNN1" s="113"/>
      <c r="DNO1" s="113"/>
      <c r="DNP1" s="113"/>
      <c r="DNQ1" s="113"/>
      <c r="DNR1" s="113"/>
      <c r="DNS1" s="113"/>
      <c r="DNT1" s="113"/>
      <c r="DNU1" s="113"/>
      <c r="DNV1" s="113"/>
      <c r="DNW1" s="113"/>
      <c r="DNX1" s="113"/>
      <c r="DNY1" s="113"/>
      <c r="DNZ1" s="113"/>
      <c r="DOA1" s="113"/>
      <c r="DOB1" s="113"/>
      <c r="DOC1" s="113"/>
      <c r="DOD1" s="113"/>
      <c r="DOE1" s="113"/>
      <c r="DOF1" s="113"/>
      <c r="DOG1" s="113"/>
      <c r="DOH1" s="113"/>
      <c r="DOI1" s="113"/>
      <c r="DOJ1" s="113"/>
      <c r="DOK1" s="113"/>
      <c r="DOL1" s="113"/>
      <c r="DOM1" s="113"/>
      <c r="DON1" s="113"/>
      <c r="DOO1" s="113"/>
      <c r="DOP1" s="113"/>
      <c r="DOQ1" s="113"/>
      <c r="DOR1" s="113"/>
      <c r="DOS1" s="113"/>
      <c r="DOT1" s="113"/>
      <c r="DOU1" s="113"/>
      <c r="DOV1" s="113"/>
      <c r="DOW1" s="113"/>
      <c r="DOX1" s="113"/>
      <c r="DOY1" s="113"/>
      <c r="DOZ1" s="113"/>
      <c r="DPA1" s="113"/>
      <c r="DPB1" s="113"/>
      <c r="DPC1" s="113"/>
      <c r="DPD1" s="113"/>
      <c r="DPE1" s="113"/>
      <c r="DPF1" s="113"/>
      <c r="DPG1" s="113"/>
      <c r="DPH1" s="113"/>
      <c r="DPI1" s="113"/>
      <c r="DPJ1" s="113"/>
      <c r="DPK1" s="113"/>
      <c r="DPL1" s="113"/>
      <c r="DPM1" s="113"/>
      <c r="DPN1" s="113"/>
      <c r="DPO1" s="113"/>
      <c r="DPP1" s="113"/>
      <c r="DPQ1" s="113"/>
      <c r="DPR1" s="113"/>
      <c r="DPS1" s="113"/>
      <c r="DPT1" s="113"/>
      <c r="DPU1" s="113"/>
      <c r="DPV1" s="113"/>
      <c r="DPW1" s="113"/>
      <c r="DPX1" s="113"/>
      <c r="DPY1" s="113"/>
      <c r="DPZ1" s="113"/>
      <c r="DQA1" s="113"/>
      <c r="DQB1" s="113"/>
      <c r="DQC1" s="113"/>
      <c r="DQD1" s="113"/>
      <c r="DQE1" s="113"/>
      <c r="DQF1" s="113"/>
      <c r="DQG1" s="113"/>
      <c r="DQH1" s="113"/>
      <c r="DQI1" s="113"/>
      <c r="DQJ1" s="113"/>
      <c r="DQK1" s="113"/>
      <c r="DQL1" s="113"/>
      <c r="DQM1" s="113"/>
      <c r="DQN1" s="113"/>
      <c r="DQO1" s="113"/>
      <c r="DQP1" s="113"/>
      <c r="DQQ1" s="113"/>
      <c r="DQR1" s="113"/>
      <c r="DQS1" s="113"/>
      <c r="DQT1" s="113"/>
      <c r="DQU1" s="113"/>
      <c r="DQV1" s="113"/>
      <c r="DQW1" s="113"/>
      <c r="DQX1" s="113"/>
      <c r="DQY1" s="113"/>
      <c r="DQZ1" s="113"/>
      <c r="DRA1" s="113"/>
      <c r="DRB1" s="113"/>
      <c r="DRC1" s="113"/>
      <c r="DRD1" s="113"/>
      <c r="DRE1" s="113"/>
      <c r="DRF1" s="113"/>
      <c r="DRG1" s="113"/>
      <c r="DRH1" s="113"/>
      <c r="DRI1" s="113"/>
      <c r="DRJ1" s="113"/>
      <c r="DRK1" s="113"/>
      <c r="DRL1" s="113"/>
      <c r="DRM1" s="113"/>
      <c r="DRN1" s="113"/>
      <c r="DRO1" s="113"/>
      <c r="DRP1" s="113"/>
      <c r="DRQ1" s="113"/>
      <c r="DRR1" s="113"/>
      <c r="DRS1" s="113"/>
      <c r="DRT1" s="113"/>
      <c r="DRU1" s="113"/>
      <c r="DRV1" s="113"/>
      <c r="DRW1" s="113"/>
      <c r="DRX1" s="113"/>
      <c r="DRY1" s="113"/>
      <c r="DRZ1" s="113"/>
      <c r="DSA1" s="113"/>
      <c r="DSB1" s="113"/>
      <c r="DSC1" s="113"/>
      <c r="DSD1" s="113"/>
      <c r="DSE1" s="113"/>
      <c r="DSF1" s="113"/>
      <c r="DSG1" s="113"/>
      <c r="DSH1" s="113"/>
      <c r="DSI1" s="113"/>
      <c r="DSJ1" s="113"/>
      <c r="DSK1" s="113"/>
      <c r="DSL1" s="113"/>
      <c r="DSM1" s="113"/>
      <c r="DSN1" s="113"/>
      <c r="DSO1" s="113"/>
      <c r="DSP1" s="113"/>
      <c r="DSQ1" s="113"/>
      <c r="DSR1" s="113"/>
      <c r="DSS1" s="113"/>
      <c r="DST1" s="113"/>
      <c r="DSU1" s="113"/>
      <c r="DSV1" s="113"/>
      <c r="DSW1" s="113"/>
      <c r="DSX1" s="113"/>
      <c r="DSY1" s="113"/>
      <c r="DSZ1" s="113"/>
      <c r="DTA1" s="113"/>
      <c r="DTB1" s="113"/>
      <c r="DTC1" s="113"/>
      <c r="DTD1" s="113"/>
      <c r="DTE1" s="113"/>
      <c r="DTF1" s="113"/>
      <c r="DTG1" s="113"/>
      <c r="DTH1" s="113"/>
      <c r="DTI1" s="113"/>
      <c r="DTJ1" s="113"/>
      <c r="DTK1" s="113"/>
      <c r="DTL1" s="113"/>
      <c r="DTM1" s="113"/>
      <c r="DTN1" s="113"/>
      <c r="DTO1" s="113"/>
      <c r="DTP1" s="113"/>
      <c r="DTQ1" s="113"/>
      <c r="DTR1" s="113"/>
      <c r="DTS1" s="113"/>
      <c r="DTT1" s="113"/>
      <c r="DTU1" s="113"/>
      <c r="DTV1" s="113"/>
      <c r="DTW1" s="113"/>
      <c r="DTX1" s="113"/>
      <c r="DTY1" s="113"/>
      <c r="DTZ1" s="113"/>
      <c r="DUA1" s="113"/>
      <c r="DUB1" s="113"/>
      <c r="DUC1" s="113"/>
      <c r="DUD1" s="113"/>
      <c r="DUE1" s="113"/>
      <c r="DUF1" s="113"/>
      <c r="DUG1" s="113"/>
      <c r="DUH1" s="113"/>
      <c r="DUI1" s="113"/>
      <c r="DUJ1" s="113"/>
      <c r="DUK1" s="113"/>
      <c r="DUL1" s="113"/>
      <c r="DUM1" s="113"/>
      <c r="DUN1" s="113"/>
      <c r="DUO1" s="113"/>
      <c r="DUP1" s="113"/>
      <c r="DUQ1" s="113"/>
      <c r="DUR1" s="113"/>
      <c r="DUS1" s="113"/>
      <c r="DUT1" s="113"/>
      <c r="DUU1" s="113"/>
      <c r="DUV1" s="113"/>
      <c r="DUW1" s="113"/>
      <c r="DUX1" s="113"/>
      <c r="DUY1" s="113"/>
      <c r="DUZ1" s="113"/>
      <c r="DVA1" s="113"/>
      <c r="DVB1" s="113"/>
      <c r="DVC1" s="113"/>
      <c r="DVD1" s="113"/>
      <c r="DVE1" s="113"/>
      <c r="DVF1" s="113"/>
      <c r="DVG1" s="113"/>
      <c r="DVH1" s="113"/>
      <c r="DVI1" s="113"/>
      <c r="DVJ1" s="113"/>
      <c r="DVK1" s="113"/>
      <c r="DVL1" s="113"/>
      <c r="DVM1" s="113"/>
      <c r="DVN1" s="113"/>
      <c r="DVO1" s="113"/>
      <c r="DVP1" s="113"/>
      <c r="DVQ1" s="113"/>
      <c r="DVR1" s="113"/>
      <c r="DVS1" s="113"/>
      <c r="DVT1" s="113"/>
      <c r="DVU1" s="113"/>
      <c r="DVV1" s="113"/>
      <c r="DVW1" s="113"/>
      <c r="DVX1" s="113"/>
      <c r="DVY1" s="113"/>
      <c r="DVZ1" s="113"/>
      <c r="DWA1" s="113"/>
      <c r="DWB1" s="113"/>
      <c r="DWC1" s="113"/>
      <c r="DWD1" s="113"/>
      <c r="DWE1" s="113"/>
      <c r="DWF1" s="113"/>
      <c r="DWG1" s="113"/>
      <c r="DWH1" s="113"/>
      <c r="DWI1" s="113"/>
      <c r="DWJ1" s="113"/>
      <c r="DWK1" s="113"/>
      <c r="DWL1" s="113"/>
      <c r="DWM1" s="113"/>
      <c r="DWN1" s="113"/>
      <c r="DWO1" s="113"/>
      <c r="DWP1" s="113"/>
      <c r="DWQ1" s="113"/>
      <c r="DWR1" s="113"/>
      <c r="DWS1" s="113"/>
      <c r="DWT1" s="113"/>
      <c r="DWU1" s="113"/>
      <c r="DWV1" s="113"/>
      <c r="DWW1" s="113"/>
      <c r="DWX1" s="113"/>
      <c r="DWY1" s="113"/>
      <c r="DWZ1" s="113"/>
      <c r="DXA1" s="113"/>
      <c r="DXB1" s="113"/>
      <c r="DXC1" s="113"/>
      <c r="DXD1" s="113"/>
      <c r="DXE1" s="113"/>
      <c r="DXF1" s="113"/>
      <c r="DXG1" s="113"/>
      <c r="DXH1" s="113"/>
      <c r="DXI1" s="113"/>
      <c r="DXJ1" s="113"/>
      <c r="DXK1" s="113"/>
      <c r="DXL1" s="113"/>
      <c r="DXM1" s="113"/>
      <c r="DXN1" s="113"/>
      <c r="DXO1" s="113"/>
      <c r="DXP1" s="113"/>
      <c r="DXQ1" s="113"/>
      <c r="DXR1" s="113"/>
      <c r="DXS1" s="113"/>
      <c r="DXT1" s="113"/>
      <c r="DXU1" s="113"/>
      <c r="DXV1" s="113"/>
      <c r="DXW1" s="113"/>
      <c r="DXX1" s="113"/>
      <c r="DXY1" s="113"/>
      <c r="DXZ1" s="113"/>
      <c r="DYA1" s="113"/>
      <c r="DYB1" s="113"/>
      <c r="DYC1" s="113"/>
      <c r="DYD1" s="113"/>
      <c r="DYE1" s="113"/>
      <c r="DYF1" s="113"/>
      <c r="DYG1" s="113"/>
      <c r="DYH1" s="113"/>
      <c r="DYI1" s="113"/>
      <c r="DYJ1" s="113"/>
      <c r="DYK1" s="113"/>
      <c r="DYL1" s="113"/>
      <c r="DYM1" s="113"/>
      <c r="DYN1" s="113"/>
      <c r="DYO1" s="113"/>
      <c r="DYP1" s="113"/>
      <c r="DYQ1" s="113"/>
      <c r="DYR1" s="113"/>
      <c r="DYS1" s="113"/>
      <c r="DYT1" s="113"/>
      <c r="DYU1" s="113"/>
      <c r="DYV1" s="113"/>
      <c r="DYW1" s="113"/>
      <c r="DYX1" s="113"/>
      <c r="DYY1" s="113"/>
      <c r="DYZ1" s="113"/>
      <c r="DZA1" s="113"/>
      <c r="DZB1" s="113"/>
      <c r="DZC1" s="113"/>
      <c r="DZD1" s="113"/>
      <c r="DZE1" s="113"/>
      <c r="DZF1" s="113"/>
      <c r="DZG1" s="113"/>
      <c r="DZH1" s="113"/>
      <c r="DZI1" s="113"/>
      <c r="DZJ1" s="113"/>
      <c r="DZK1" s="113"/>
      <c r="DZL1" s="113"/>
      <c r="DZM1" s="113"/>
      <c r="DZN1" s="113"/>
      <c r="DZO1" s="113"/>
      <c r="DZP1" s="113"/>
      <c r="DZQ1" s="113"/>
      <c r="DZR1" s="113"/>
      <c r="DZS1" s="113"/>
      <c r="DZT1" s="113"/>
      <c r="DZU1" s="113"/>
      <c r="DZV1" s="113"/>
      <c r="DZW1" s="113"/>
      <c r="DZX1" s="113"/>
      <c r="DZY1" s="113"/>
      <c r="DZZ1" s="113"/>
      <c r="EAA1" s="113"/>
      <c r="EAB1" s="113"/>
      <c r="EAC1" s="113"/>
      <c r="EAD1" s="113"/>
      <c r="EAE1" s="113"/>
      <c r="EAF1" s="113"/>
      <c r="EAG1" s="113"/>
      <c r="EAH1" s="113"/>
      <c r="EAI1" s="113"/>
      <c r="EAJ1" s="113"/>
      <c r="EAK1" s="113"/>
      <c r="EAL1" s="113"/>
      <c r="EAM1" s="113"/>
      <c r="EAN1" s="113"/>
      <c r="EAO1" s="113"/>
      <c r="EAP1" s="113"/>
      <c r="EAQ1" s="113"/>
      <c r="EAR1" s="113"/>
      <c r="EAS1" s="113"/>
      <c r="EAT1" s="113"/>
      <c r="EAU1" s="113"/>
      <c r="EAV1" s="113"/>
      <c r="EAW1" s="113"/>
      <c r="EAX1" s="113"/>
      <c r="EAY1" s="113"/>
      <c r="EAZ1" s="113"/>
      <c r="EBA1" s="113"/>
      <c r="EBB1" s="113"/>
      <c r="EBC1" s="113"/>
      <c r="EBD1" s="113"/>
      <c r="EBE1" s="113"/>
      <c r="EBF1" s="113"/>
      <c r="EBG1" s="113"/>
      <c r="EBH1" s="113"/>
      <c r="EBI1" s="113"/>
      <c r="EBJ1" s="113"/>
      <c r="EBK1" s="113"/>
      <c r="EBL1" s="113"/>
      <c r="EBM1" s="113"/>
      <c r="EBN1" s="113"/>
      <c r="EBO1" s="113"/>
      <c r="EBP1" s="113"/>
      <c r="EBQ1" s="113"/>
      <c r="EBR1" s="113"/>
      <c r="EBS1" s="113"/>
      <c r="EBT1" s="113"/>
      <c r="EBU1" s="113"/>
      <c r="EBV1" s="113"/>
      <c r="EBW1" s="113"/>
      <c r="EBX1" s="113"/>
      <c r="EBY1" s="113"/>
      <c r="EBZ1" s="113"/>
      <c r="ECA1" s="113"/>
      <c r="ECB1" s="113"/>
      <c r="ECC1" s="113"/>
      <c r="ECD1" s="113"/>
      <c r="ECE1" s="113"/>
      <c r="ECF1" s="113"/>
      <c r="ECG1" s="113"/>
      <c r="ECH1" s="113"/>
      <c r="ECI1" s="113"/>
      <c r="ECJ1" s="113"/>
      <c r="ECK1" s="113"/>
      <c r="ECL1" s="113"/>
      <c r="ECM1" s="113"/>
      <c r="ECN1" s="113"/>
      <c r="ECO1" s="113"/>
      <c r="ECP1" s="113"/>
      <c r="ECQ1" s="113"/>
      <c r="ECR1" s="113"/>
      <c r="ECS1" s="113"/>
      <c r="ECT1" s="113"/>
      <c r="ECU1" s="113"/>
      <c r="ECV1" s="113"/>
      <c r="ECW1" s="113"/>
      <c r="ECX1" s="113"/>
      <c r="ECY1" s="113"/>
      <c r="ECZ1" s="113"/>
      <c r="EDA1" s="113"/>
      <c r="EDB1" s="113"/>
      <c r="EDC1" s="113"/>
      <c r="EDD1" s="113"/>
      <c r="EDE1" s="113"/>
      <c r="EDF1" s="113"/>
      <c r="EDG1" s="113"/>
      <c r="EDH1" s="113"/>
      <c r="EDI1" s="113"/>
      <c r="EDJ1" s="113"/>
      <c r="EDK1" s="113"/>
      <c r="EDL1" s="113"/>
      <c r="EDM1" s="113"/>
      <c r="EDN1" s="113"/>
      <c r="EDO1" s="113"/>
      <c r="EDP1" s="113"/>
      <c r="EDQ1" s="113"/>
      <c r="EDR1" s="113"/>
      <c r="EDS1" s="113"/>
      <c r="EDT1" s="113"/>
      <c r="EDU1" s="113"/>
      <c r="EDV1" s="113"/>
      <c r="EDW1" s="113"/>
      <c r="EDX1" s="113"/>
      <c r="EDY1" s="113"/>
      <c r="EDZ1" s="113"/>
      <c r="EEA1" s="113"/>
      <c r="EEB1" s="113"/>
      <c r="EEC1" s="113"/>
      <c r="EED1" s="113"/>
      <c r="EEE1" s="113"/>
      <c r="EEF1" s="113"/>
      <c r="EEG1" s="113"/>
      <c r="EEH1" s="113"/>
      <c r="EEI1" s="113"/>
      <c r="EEJ1" s="113"/>
      <c r="EEK1" s="113"/>
      <c r="EEL1" s="113"/>
      <c r="EEM1" s="113"/>
      <c r="EEN1" s="113"/>
      <c r="EEO1" s="113"/>
      <c r="EEP1" s="113"/>
      <c r="EEQ1" s="113"/>
      <c r="EER1" s="113"/>
      <c r="EES1" s="113"/>
      <c r="EET1" s="113"/>
      <c r="EEU1" s="113"/>
      <c r="EEV1" s="113"/>
      <c r="EEW1" s="113"/>
      <c r="EEX1" s="113"/>
      <c r="EEY1" s="113"/>
      <c r="EEZ1" s="113"/>
      <c r="EFA1" s="113"/>
      <c r="EFB1" s="113"/>
      <c r="EFC1" s="113"/>
      <c r="EFD1" s="113"/>
      <c r="EFE1" s="113"/>
      <c r="EFF1" s="113"/>
      <c r="EFG1" s="113"/>
      <c r="EFH1" s="113"/>
      <c r="EFI1" s="113"/>
      <c r="EFJ1" s="113"/>
      <c r="EFK1" s="113"/>
      <c r="EFL1" s="113"/>
      <c r="EFM1" s="113"/>
      <c r="EFN1" s="113"/>
      <c r="EFO1" s="113"/>
      <c r="EFP1" s="113"/>
      <c r="EFQ1" s="113"/>
      <c r="EFR1" s="113"/>
      <c r="EFS1" s="113"/>
      <c r="EFT1" s="113"/>
      <c r="EFU1" s="113"/>
      <c r="EFV1" s="113"/>
      <c r="EFW1" s="113"/>
      <c r="EFX1" s="113"/>
      <c r="EFY1" s="113"/>
      <c r="EFZ1" s="113"/>
      <c r="EGA1" s="113"/>
      <c r="EGB1" s="113"/>
      <c r="EGC1" s="113"/>
      <c r="EGD1" s="113"/>
      <c r="EGE1" s="113"/>
      <c r="EGF1" s="113"/>
      <c r="EGG1" s="113"/>
      <c r="EGH1" s="113"/>
      <c r="EGI1" s="113"/>
      <c r="EGJ1" s="113"/>
      <c r="EGK1" s="113"/>
      <c r="EGL1" s="113"/>
      <c r="EGM1" s="113"/>
      <c r="EGN1" s="113"/>
      <c r="EGO1" s="113"/>
      <c r="EGP1" s="113"/>
      <c r="EGQ1" s="113"/>
      <c r="EGR1" s="113"/>
      <c r="EGS1" s="113"/>
      <c r="EGT1" s="113"/>
      <c r="EGU1" s="113"/>
      <c r="EGV1" s="113"/>
      <c r="EGW1" s="113"/>
      <c r="EGX1" s="113"/>
      <c r="EGY1" s="113"/>
      <c r="EGZ1" s="113"/>
      <c r="EHA1" s="113"/>
      <c r="EHB1" s="113"/>
      <c r="EHC1" s="113"/>
      <c r="EHD1" s="113"/>
      <c r="EHE1" s="113"/>
      <c r="EHF1" s="113"/>
      <c r="EHG1" s="113"/>
      <c r="EHH1" s="113"/>
      <c r="EHI1" s="113"/>
      <c r="EHJ1" s="113"/>
      <c r="EHK1" s="113"/>
      <c r="EHL1" s="113"/>
      <c r="EHM1" s="113"/>
      <c r="EHN1" s="113"/>
      <c r="EHO1" s="113"/>
      <c r="EHP1" s="113"/>
      <c r="EHQ1" s="113"/>
      <c r="EHR1" s="113"/>
      <c r="EHS1" s="113"/>
      <c r="EHT1" s="113"/>
      <c r="EHU1" s="113"/>
      <c r="EHV1" s="113"/>
      <c r="EHW1" s="113"/>
      <c r="EHX1" s="113"/>
      <c r="EHY1" s="113"/>
      <c r="EHZ1" s="113"/>
      <c r="EIA1" s="113"/>
      <c r="EIB1" s="113"/>
      <c r="EIC1" s="113"/>
      <c r="EID1" s="113"/>
      <c r="EIE1" s="113"/>
      <c r="EIF1" s="113"/>
      <c r="EIG1" s="113"/>
      <c r="EIH1" s="113"/>
      <c r="EII1" s="113"/>
      <c r="EIJ1" s="113"/>
      <c r="EIK1" s="113"/>
      <c r="EIL1" s="113"/>
      <c r="EIM1" s="113"/>
      <c r="EIN1" s="113"/>
      <c r="EIO1" s="113"/>
      <c r="EIP1" s="113"/>
      <c r="EIQ1" s="113"/>
      <c r="EIR1" s="113"/>
      <c r="EIS1" s="113"/>
      <c r="EIT1" s="113"/>
      <c r="EIU1" s="113"/>
      <c r="EIV1" s="113"/>
      <c r="EIW1" s="113"/>
      <c r="EIX1" s="113"/>
      <c r="EIY1" s="113"/>
      <c r="EIZ1" s="113"/>
      <c r="EJA1" s="113"/>
      <c r="EJB1" s="113"/>
      <c r="EJC1" s="113"/>
      <c r="EJD1" s="113"/>
      <c r="EJE1" s="113"/>
      <c r="EJF1" s="113"/>
      <c r="EJG1" s="113"/>
      <c r="EJH1" s="113"/>
      <c r="EJI1" s="113"/>
      <c r="EJJ1" s="113"/>
      <c r="EJK1" s="113"/>
      <c r="EJL1" s="113"/>
      <c r="EJM1" s="113"/>
      <c r="EJN1" s="113"/>
      <c r="EJO1" s="113"/>
      <c r="EJP1" s="113"/>
      <c r="EJQ1" s="113"/>
      <c r="EJR1" s="113"/>
      <c r="EJS1" s="113"/>
      <c r="EJT1" s="113"/>
      <c r="EJU1" s="113"/>
      <c r="EJV1" s="113"/>
      <c r="EJW1" s="113"/>
      <c r="EJX1" s="113"/>
      <c r="EJY1" s="113"/>
      <c r="EJZ1" s="113"/>
      <c r="EKA1" s="113"/>
      <c r="EKB1" s="113"/>
      <c r="EKC1" s="113"/>
      <c r="EKD1" s="113"/>
      <c r="EKE1" s="113"/>
      <c r="EKF1" s="113"/>
      <c r="EKG1" s="113"/>
      <c r="EKH1" s="113"/>
      <c r="EKI1" s="113"/>
      <c r="EKJ1" s="113"/>
      <c r="EKK1" s="113"/>
      <c r="EKL1" s="113"/>
      <c r="EKM1" s="113"/>
      <c r="EKN1" s="113"/>
      <c r="EKO1" s="113"/>
      <c r="EKP1" s="113"/>
      <c r="EKQ1" s="113"/>
      <c r="EKR1" s="113"/>
      <c r="EKS1" s="113"/>
      <c r="EKT1" s="113"/>
      <c r="EKU1" s="113"/>
      <c r="EKV1" s="113"/>
      <c r="EKW1" s="113"/>
      <c r="EKX1" s="113"/>
      <c r="EKY1" s="113"/>
      <c r="EKZ1" s="113"/>
      <c r="ELA1" s="113"/>
      <c r="ELB1" s="113"/>
      <c r="ELC1" s="113"/>
      <c r="ELD1" s="113"/>
      <c r="ELE1" s="113"/>
      <c r="ELF1" s="113"/>
      <c r="ELG1" s="113"/>
      <c r="ELH1" s="113"/>
      <c r="ELI1" s="113"/>
      <c r="ELJ1" s="113"/>
      <c r="ELK1" s="113"/>
      <c r="ELL1" s="113"/>
      <c r="ELM1" s="113"/>
      <c r="ELN1" s="113"/>
      <c r="ELO1" s="113"/>
      <c r="ELP1" s="113"/>
      <c r="ELQ1" s="113"/>
      <c r="ELR1" s="113"/>
      <c r="ELS1" s="113"/>
      <c r="ELT1" s="113"/>
      <c r="ELU1" s="113"/>
      <c r="ELV1" s="113"/>
      <c r="ELW1" s="113"/>
      <c r="ELX1" s="113"/>
      <c r="ELY1" s="113"/>
      <c r="ELZ1" s="113"/>
      <c r="EMA1" s="113"/>
      <c r="EMB1" s="113"/>
      <c r="EMC1" s="113"/>
      <c r="EMD1" s="113"/>
      <c r="EME1" s="113"/>
      <c r="EMF1" s="113"/>
      <c r="EMG1" s="113"/>
      <c r="EMH1" s="113"/>
      <c r="EMI1" s="113"/>
      <c r="EMJ1" s="113"/>
      <c r="EMK1" s="113"/>
      <c r="EML1" s="113"/>
      <c r="EMM1" s="113"/>
      <c r="EMN1" s="113"/>
      <c r="EMO1" s="113"/>
      <c r="EMP1" s="113"/>
      <c r="EMQ1" s="113"/>
      <c r="EMR1" s="113"/>
      <c r="EMS1" s="113"/>
      <c r="EMT1" s="113"/>
      <c r="EMU1" s="113"/>
      <c r="EMV1" s="113"/>
      <c r="EMW1" s="113"/>
      <c r="EMX1" s="113"/>
      <c r="EMY1" s="113"/>
      <c r="EMZ1" s="113"/>
      <c r="ENA1" s="113"/>
      <c r="ENB1" s="113"/>
      <c r="ENC1" s="113"/>
    </row>
    <row r="2" spans="1:3747" s="192" customFormat="1" ht="24" customHeight="1" thickBot="1">
      <c r="A2" s="190" t="s">
        <v>38</v>
      </c>
      <c r="B2" s="328"/>
      <c r="C2" s="328"/>
      <c r="D2" s="328"/>
      <c r="E2" s="191">
        <v>41275</v>
      </c>
      <c r="F2" s="191">
        <v>41306</v>
      </c>
      <c r="G2" s="191">
        <v>41275</v>
      </c>
      <c r="H2" s="191">
        <v>41306</v>
      </c>
      <c r="I2" s="191">
        <v>41275</v>
      </c>
      <c r="J2" s="191">
        <v>41306</v>
      </c>
      <c r="K2" s="191">
        <v>41275</v>
      </c>
      <c r="L2" s="191">
        <v>41306</v>
      </c>
      <c r="M2" s="191">
        <v>41275</v>
      </c>
      <c r="N2" s="191">
        <v>41306</v>
      </c>
      <c r="O2" s="191">
        <v>41275</v>
      </c>
      <c r="P2" s="191">
        <v>41306</v>
      </c>
      <c r="Q2" s="191">
        <v>41275</v>
      </c>
      <c r="R2" s="191">
        <v>41306</v>
      </c>
      <c r="S2" s="191">
        <v>41275</v>
      </c>
      <c r="T2" s="191">
        <v>41306</v>
      </c>
      <c r="U2" s="191">
        <v>41275</v>
      </c>
      <c r="V2" s="191">
        <v>41306</v>
      </c>
      <c r="W2" s="191">
        <v>41275</v>
      </c>
      <c r="X2" s="191">
        <v>41306</v>
      </c>
      <c r="Y2" s="153"/>
      <c r="Z2" s="191">
        <v>41275</v>
      </c>
      <c r="AA2" s="191">
        <v>41306</v>
      </c>
      <c r="AB2" s="211"/>
      <c r="AC2" s="211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  <c r="BF2" s="113"/>
      <c r="BG2" s="113"/>
      <c r="BH2" s="113"/>
      <c r="BI2" s="113"/>
      <c r="BJ2" s="113"/>
      <c r="BK2" s="113"/>
      <c r="BL2" s="113"/>
      <c r="BM2" s="113"/>
      <c r="BN2" s="113"/>
      <c r="BO2" s="113"/>
      <c r="BP2" s="113"/>
      <c r="BQ2" s="113"/>
      <c r="BR2" s="113"/>
      <c r="BS2" s="113"/>
      <c r="BT2" s="113"/>
      <c r="BU2" s="113"/>
      <c r="BV2" s="113"/>
      <c r="BW2" s="113"/>
      <c r="BX2" s="113"/>
      <c r="BY2" s="113"/>
      <c r="BZ2" s="113"/>
      <c r="CA2" s="113"/>
      <c r="CB2" s="113"/>
      <c r="CC2" s="113"/>
      <c r="CD2" s="113"/>
      <c r="CE2" s="113"/>
      <c r="CF2" s="113"/>
      <c r="CG2" s="113"/>
      <c r="CH2" s="113"/>
      <c r="CI2" s="113"/>
      <c r="CJ2" s="113"/>
      <c r="CK2" s="113"/>
      <c r="CL2" s="113"/>
      <c r="CM2" s="113"/>
      <c r="CN2" s="113"/>
      <c r="CO2" s="113"/>
      <c r="CP2" s="113"/>
      <c r="CQ2" s="113"/>
      <c r="CR2" s="113"/>
      <c r="CS2" s="113"/>
      <c r="CT2" s="113"/>
      <c r="CU2" s="113"/>
      <c r="CV2" s="113"/>
      <c r="CW2" s="113"/>
      <c r="CX2" s="113"/>
      <c r="CY2" s="113"/>
      <c r="CZ2" s="113"/>
      <c r="DA2" s="113"/>
      <c r="DB2" s="113"/>
      <c r="DC2" s="113"/>
      <c r="DD2" s="113"/>
      <c r="DE2" s="113"/>
      <c r="DF2" s="113"/>
      <c r="DG2" s="113"/>
      <c r="DH2" s="113"/>
      <c r="DI2" s="113"/>
      <c r="DJ2" s="113"/>
      <c r="DK2" s="113"/>
      <c r="DL2" s="113"/>
      <c r="DM2" s="113"/>
      <c r="DN2" s="113"/>
      <c r="DO2" s="113"/>
      <c r="DP2" s="113"/>
      <c r="DQ2" s="113"/>
      <c r="DR2" s="113"/>
      <c r="DS2" s="113"/>
      <c r="DT2" s="113"/>
      <c r="DU2" s="113"/>
      <c r="DV2" s="113"/>
      <c r="DW2" s="113"/>
      <c r="DX2" s="113"/>
      <c r="DY2" s="113"/>
      <c r="DZ2" s="113"/>
      <c r="EA2" s="113"/>
      <c r="EB2" s="113"/>
      <c r="EC2" s="113"/>
      <c r="ED2" s="113"/>
      <c r="EE2" s="113"/>
      <c r="EF2" s="113"/>
      <c r="EG2" s="113"/>
      <c r="EH2" s="113"/>
      <c r="EI2" s="113"/>
      <c r="EJ2" s="113"/>
      <c r="EK2" s="113"/>
      <c r="EL2" s="113"/>
      <c r="EM2" s="113"/>
      <c r="EN2" s="113"/>
      <c r="EO2" s="113"/>
      <c r="EP2" s="113"/>
      <c r="EQ2" s="113"/>
      <c r="ER2" s="113"/>
      <c r="ES2" s="113"/>
      <c r="ET2" s="113"/>
      <c r="EU2" s="113"/>
      <c r="EV2" s="113"/>
      <c r="EW2" s="113"/>
      <c r="EX2" s="113"/>
      <c r="EY2" s="113"/>
      <c r="EZ2" s="113"/>
      <c r="FA2" s="113"/>
      <c r="FB2" s="113"/>
      <c r="FC2" s="113"/>
      <c r="FD2" s="113"/>
      <c r="FE2" s="113"/>
      <c r="FF2" s="113"/>
      <c r="FG2" s="113"/>
      <c r="FH2" s="113"/>
      <c r="FI2" s="113"/>
      <c r="FJ2" s="113"/>
      <c r="FK2" s="113"/>
      <c r="FL2" s="113"/>
      <c r="FM2" s="113"/>
      <c r="FN2" s="113"/>
      <c r="FO2" s="113"/>
      <c r="FP2" s="113"/>
      <c r="FQ2" s="113"/>
      <c r="FR2" s="113"/>
      <c r="FS2" s="113"/>
      <c r="FT2" s="113"/>
      <c r="FU2" s="113"/>
      <c r="FV2" s="113"/>
      <c r="FW2" s="113"/>
      <c r="FX2" s="113"/>
      <c r="FY2" s="113"/>
      <c r="FZ2" s="113"/>
      <c r="GA2" s="113"/>
      <c r="GB2" s="113"/>
      <c r="GC2" s="113"/>
      <c r="GD2" s="113"/>
      <c r="GE2" s="113"/>
      <c r="GF2" s="113"/>
      <c r="GG2" s="113"/>
      <c r="GH2" s="113"/>
      <c r="GI2" s="113"/>
      <c r="GJ2" s="113"/>
      <c r="GK2" s="113"/>
      <c r="GL2" s="113"/>
      <c r="GM2" s="113"/>
      <c r="GN2" s="113"/>
      <c r="GO2" s="113"/>
      <c r="GP2" s="113"/>
      <c r="GQ2" s="113"/>
      <c r="GR2" s="113"/>
      <c r="GS2" s="113"/>
      <c r="GT2" s="113"/>
      <c r="GU2" s="113"/>
      <c r="GV2" s="113"/>
      <c r="GW2" s="113"/>
      <c r="GX2" s="113"/>
      <c r="GY2" s="113"/>
      <c r="GZ2" s="113"/>
      <c r="HA2" s="113"/>
      <c r="HB2" s="113"/>
      <c r="HC2" s="113"/>
      <c r="HD2" s="113"/>
      <c r="HE2" s="113"/>
      <c r="HF2" s="113"/>
      <c r="HG2" s="113"/>
      <c r="HH2" s="113"/>
      <c r="HI2" s="113"/>
      <c r="HJ2" s="113"/>
      <c r="HK2" s="113"/>
      <c r="HL2" s="113"/>
      <c r="HM2" s="113"/>
      <c r="HN2" s="113"/>
      <c r="HO2" s="113"/>
      <c r="HP2" s="113"/>
      <c r="HQ2" s="113"/>
      <c r="HR2" s="113"/>
      <c r="HS2" s="113"/>
      <c r="HT2" s="113"/>
      <c r="HU2" s="113"/>
      <c r="HV2" s="113"/>
      <c r="HW2" s="113"/>
      <c r="HX2" s="113"/>
      <c r="HY2" s="113"/>
      <c r="HZ2" s="113"/>
      <c r="IA2" s="113"/>
      <c r="IB2" s="113"/>
      <c r="IC2" s="113"/>
      <c r="ID2" s="113"/>
      <c r="IE2" s="113"/>
      <c r="IF2" s="113"/>
      <c r="IG2" s="113"/>
      <c r="IH2" s="113"/>
      <c r="II2" s="113"/>
      <c r="IJ2" s="113"/>
      <c r="IK2" s="113"/>
      <c r="IL2" s="113"/>
      <c r="IM2" s="113"/>
      <c r="IN2" s="113"/>
      <c r="IO2" s="113"/>
      <c r="IP2" s="113"/>
      <c r="IQ2" s="113"/>
      <c r="IR2" s="113"/>
      <c r="IS2" s="113"/>
      <c r="IT2" s="113"/>
      <c r="IU2" s="113"/>
      <c r="IV2" s="113"/>
      <c r="IW2" s="113"/>
      <c r="IX2" s="113"/>
      <c r="IY2" s="113"/>
      <c r="IZ2" s="113"/>
      <c r="JA2" s="113"/>
      <c r="JB2" s="113"/>
      <c r="JC2" s="113"/>
      <c r="JD2" s="113"/>
      <c r="JE2" s="113"/>
      <c r="JF2" s="113"/>
      <c r="JG2" s="113"/>
      <c r="JH2" s="113"/>
      <c r="JI2" s="113"/>
      <c r="JJ2" s="113"/>
      <c r="JK2" s="113"/>
      <c r="JL2" s="113"/>
      <c r="JM2" s="113"/>
      <c r="JN2" s="113"/>
      <c r="JO2" s="113"/>
      <c r="JP2" s="113"/>
      <c r="JQ2" s="113"/>
      <c r="JR2" s="113"/>
      <c r="JS2" s="113"/>
      <c r="JT2" s="113"/>
      <c r="JU2" s="113"/>
      <c r="JV2" s="113"/>
      <c r="JW2" s="113"/>
      <c r="JX2" s="113"/>
      <c r="JY2" s="113"/>
      <c r="JZ2" s="113"/>
      <c r="KA2" s="113"/>
      <c r="KB2" s="113"/>
      <c r="KC2" s="113"/>
      <c r="KD2" s="113"/>
      <c r="KE2" s="113"/>
      <c r="KF2" s="113"/>
      <c r="KG2" s="113"/>
      <c r="KH2" s="113"/>
      <c r="KI2" s="113"/>
      <c r="KJ2" s="113"/>
      <c r="KK2" s="113"/>
      <c r="KL2" s="113"/>
      <c r="KM2" s="113"/>
      <c r="KN2" s="113"/>
      <c r="KO2" s="113"/>
      <c r="KP2" s="113"/>
      <c r="KQ2" s="113"/>
      <c r="KR2" s="113"/>
      <c r="KS2" s="113"/>
      <c r="KT2" s="113"/>
      <c r="KU2" s="113"/>
      <c r="KV2" s="113"/>
      <c r="KW2" s="113"/>
      <c r="KX2" s="113"/>
      <c r="KY2" s="113"/>
      <c r="KZ2" s="113"/>
      <c r="LA2" s="113"/>
      <c r="LB2" s="113"/>
      <c r="LC2" s="113"/>
      <c r="LD2" s="113"/>
      <c r="LE2" s="113"/>
      <c r="LF2" s="113"/>
      <c r="LG2" s="113"/>
      <c r="LH2" s="113"/>
      <c r="LI2" s="113"/>
      <c r="LJ2" s="113"/>
      <c r="LK2" s="113"/>
      <c r="LL2" s="113"/>
      <c r="LM2" s="113"/>
      <c r="LN2" s="113"/>
      <c r="LO2" s="113"/>
      <c r="LP2" s="113"/>
      <c r="LQ2" s="113"/>
      <c r="LR2" s="113"/>
      <c r="LS2" s="113"/>
      <c r="LT2" s="113"/>
      <c r="LU2" s="113"/>
      <c r="LV2" s="113"/>
      <c r="LW2" s="113"/>
      <c r="LX2" s="113"/>
      <c r="LY2" s="113"/>
      <c r="LZ2" s="113"/>
      <c r="MA2" s="113"/>
      <c r="MB2" s="113"/>
      <c r="MC2" s="113"/>
      <c r="MD2" s="113"/>
      <c r="ME2" s="113"/>
      <c r="MF2" s="113"/>
      <c r="MG2" s="113"/>
      <c r="MH2" s="113"/>
      <c r="MI2" s="113"/>
      <c r="MJ2" s="113"/>
      <c r="MK2" s="113"/>
      <c r="ML2" s="113"/>
      <c r="MM2" s="113"/>
      <c r="MN2" s="113"/>
      <c r="MO2" s="113"/>
      <c r="MP2" s="113"/>
      <c r="MQ2" s="113"/>
      <c r="MR2" s="113"/>
      <c r="MS2" s="113"/>
      <c r="MT2" s="113"/>
      <c r="MU2" s="113"/>
      <c r="MV2" s="113"/>
      <c r="MW2" s="113"/>
      <c r="MX2" s="113"/>
      <c r="MY2" s="113"/>
      <c r="MZ2" s="113"/>
      <c r="NA2" s="113"/>
      <c r="NB2" s="113"/>
      <c r="NC2" s="113"/>
      <c r="ND2" s="113"/>
      <c r="NE2" s="113"/>
      <c r="NF2" s="113"/>
      <c r="NG2" s="113"/>
      <c r="NH2" s="113"/>
      <c r="NI2" s="113"/>
      <c r="NJ2" s="113"/>
      <c r="NK2" s="113"/>
      <c r="NL2" s="113"/>
      <c r="NM2" s="113"/>
      <c r="NN2" s="113"/>
      <c r="NO2" s="113"/>
      <c r="NP2" s="113"/>
      <c r="NQ2" s="113"/>
      <c r="NR2" s="113"/>
      <c r="NS2" s="113"/>
      <c r="NT2" s="113"/>
      <c r="NU2" s="113"/>
      <c r="NV2" s="113"/>
      <c r="NW2" s="113"/>
      <c r="NX2" s="113"/>
      <c r="NY2" s="113"/>
      <c r="NZ2" s="113"/>
      <c r="OA2" s="113"/>
      <c r="OB2" s="113"/>
      <c r="OC2" s="113"/>
      <c r="OD2" s="113"/>
      <c r="OE2" s="113"/>
      <c r="OF2" s="113"/>
      <c r="OG2" s="113"/>
      <c r="OH2" s="113"/>
      <c r="OI2" s="113"/>
      <c r="OJ2" s="113"/>
      <c r="OK2" s="113"/>
      <c r="OL2" s="113"/>
      <c r="OM2" s="113"/>
      <c r="ON2" s="113"/>
      <c r="OO2" s="113"/>
      <c r="OP2" s="113"/>
      <c r="OQ2" s="113"/>
      <c r="OR2" s="113"/>
      <c r="OS2" s="113"/>
      <c r="OT2" s="113"/>
      <c r="OU2" s="113"/>
      <c r="OV2" s="113"/>
      <c r="OW2" s="113"/>
      <c r="OX2" s="113"/>
      <c r="OY2" s="113"/>
      <c r="OZ2" s="113"/>
      <c r="PA2" s="113"/>
      <c r="PB2" s="113"/>
      <c r="PC2" s="113"/>
      <c r="PD2" s="113"/>
      <c r="PE2" s="113"/>
      <c r="PF2" s="113"/>
      <c r="PG2" s="113"/>
      <c r="PH2" s="113"/>
      <c r="PI2" s="113"/>
      <c r="PJ2" s="113"/>
      <c r="PK2" s="113"/>
      <c r="PL2" s="113"/>
      <c r="PM2" s="113"/>
      <c r="PN2" s="113"/>
      <c r="PO2" s="113"/>
      <c r="PP2" s="113"/>
      <c r="PQ2" s="113"/>
      <c r="PR2" s="113"/>
      <c r="PS2" s="113"/>
      <c r="PT2" s="113"/>
      <c r="PU2" s="113"/>
      <c r="PV2" s="113"/>
      <c r="PW2" s="113"/>
      <c r="PX2" s="113"/>
      <c r="PY2" s="113"/>
      <c r="PZ2" s="113"/>
      <c r="QA2" s="113"/>
      <c r="QB2" s="113"/>
      <c r="QC2" s="113"/>
      <c r="QD2" s="113"/>
      <c r="QE2" s="113"/>
      <c r="QF2" s="113"/>
      <c r="QG2" s="113"/>
      <c r="QH2" s="113"/>
      <c r="QI2" s="113"/>
      <c r="QJ2" s="113"/>
      <c r="QK2" s="113"/>
      <c r="QL2" s="113"/>
      <c r="QM2" s="113"/>
      <c r="QN2" s="113"/>
      <c r="QO2" s="113"/>
      <c r="QP2" s="113"/>
      <c r="QQ2" s="113"/>
      <c r="QR2" s="113"/>
      <c r="QS2" s="113"/>
      <c r="QT2" s="113"/>
      <c r="QU2" s="113"/>
      <c r="QV2" s="113"/>
      <c r="QW2" s="113"/>
      <c r="QX2" s="113"/>
      <c r="QY2" s="113"/>
      <c r="QZ2" s="113"/>
      <c r="RA2" s="113"/>
      <c r="RB2" s="113"/>
      <c r="RC2" s="113"/>
      <c r="RD2" s="113"/>
      <c r="RE2" s="113"/>
      <c r="RF2" s="113"/>
      <c r="RG2" s="113"/>
      <c r="RH2" s="113"/>
      <c r="RI2" s="113"/>
      <c r="RJ2" s="113"/>
      <c r="RK2" s="113"/>
      <c r="RL2" s="113"/>
      <c r="RM2" s="113"/>
      <c r="RN2" s="113"/>
      <c r="RO2" s="113"/>
      <c r="RP2" s="113"/>
      <c r="RQ2" s="113"/>
      <c r="RR2" s="113"/>
      <c r="RS2" s="113"/>
      <c r="RT2" s="113"/>
      <c r="RU2" s="113"/>
      <c r="RV2" s="113"/>
      <c r="RW2" s="113"/>
      <c r="RX2" s="113"/>
      <c r="RY2" s="113"/>
      <c r="RZ2" s="113"/>
      <c r="SA2" s="113"/>
      <c r="SB2" s="113"/>
      <c r="SC2" s="113"/>
      <c r="SD2" s="113"/>
      <c r="SE2" s="113"/>
      <c r="SF2" s="113"/>
      <c r="SG2" s="113"/>
      <c r="SH2" s="113"/>
      <c r="SI2" s="113"/>
      <c r="SJ2" s="113"/>
      <c r="SK2" s="113"/>
      <c r="SL2" s="113"/>
      <c r="SM2" s="113"/>
      <c r="SN2" s="113"/>
      <c r="SO2" s="113"/>
      <c r="SP2" s="113"/>
      <c r="SQ2" s="113"/>
      <c r="SR2" s="113"/>
      <c r="SS2" s="113"/>
      <c r="ST2" s="113"/>
      <c r="SU2" s="113"/>
      <c r="SV2" s="113"/>
      <c r="SW2" s="113"/>
      <c r="SX2" s="113"/>
      <c r="SY2" s="113"/>
      <c r="SZ2" s="113"/>
      <c r="TA2" s="113"/>
      <c r="TB2" s="113"/>
      <c r="TC2" s="113"/>
      <c r="TD2" s="113"/>
      <c r="TE2" s="113"/>
      <c r="TF2" s="113"/>
      <c r="TG2" s="113"/>
      <c r="TH2" s="113"/>
      <c r="TI2" s="113"/>
      <c r="TJ2" s="113"/>
      <c r="TK2" s="113"/>
      <c r="TL2" s="113"/>
      <c r="TM2" s="113"/>
      <c r="TN2" s="113"/>
      <c r="TO2" s="113"/>
      <c r="TP2" s="113"/>
      <c r="TQ2" s="113"/>
      <c r="TR2" s="113"/>
      <c r="TS2" s="113"/>
      <c r="TT2" s="113"/>
      <c r="TU2" s="113"/>
      <c r="TV2" s="113"/>
      <c r="TW2" s="113"/>
      <c r="TX2" s="113"/>
      <c r="TY2" s="113"/>
      <c r="TZ2" s="113"/>
      <c r="UA2" s="113"/>
      <c r="UB2" s="113"/>
      <c r="UC2" s="113"/>
      <c r="UD2" s="113"/>
      <c r="UE2" s="113"/>
      <c r="UF2" s="113"/>
      <c r="UG2" s="113"/>
      <c r="UH2" s="113"/>
      <c r="UI2" s="113"/>
      <c r="UJ2" s="113"/>
      <c r="UK2" s="113"/>
      <c r="UL2" s="113"/>
      <c r="UM2" s="113"/>
      <c r="UN2" s="113"/>
      <c r="UO2" s="113"/>
      <c r="UP2" s="113"/>
      <c r="UQ2" s="113"/>
      <c r="UR2" s="113"/>
      <c r="US2" s="113"/>
      <c r="UT2" s="113"/>
      <c r="UU2" s="113"/>
      <c r="UV2" s="113"/>
      <c r="UW2" s="113"/>
      <c r="UX2" s="113"/>
      <c r="UY2" s="113"/>
      <c r="UZ2" s="113"/>
      <c r="VA2" s="113"/>
      <c r="VB2" s="113"/>
      <c r="VC2" s="113"/>
      <c r="VD2" s="113"/>
      <c r="VE2" s="113"/>
      <c r="VF2" s="113"/>
      <c r="VG2" s="113"/>
      <c r="VH2" s="113"/>
      <c r="VI2" s="113"/>
      <c r="VJ2" s="113"/>
      <c r="VK2" s="113"/>
      <c r="VL2" s="113"/>
      <c r="VM2" s="113"/>
      <c r="VN2" s="113"/>
      <c r="VO2" s="113"/>
      <c r="VP2" s="113"/>
      <c r="VQ2" s="113"/>
      <c r="VR2" s="113"/>
      <c r="VS2" s="113"/>
      <c r="VT2" s="113"/>
      <c r="VU2" s="113"/>
      <c r="VV2" s="113"/>
      <c r="VW2" s="113"/>
      <c r="VX2" s="113"/>
      <c r="VY2" s="113"/>
      <c r="VZ2" s="113"/>
      <c r="WA2" s="113"/>
      <c r="WB2" s="113"/>
      <c r="WC2" s="113"/>
      <c r="WD2" s="113"/>
      <c r="WE2" s="113"/>
      <c r="WF2" s="113"/>
      <c r="WG2" s="113"/>
      <c r="WH2" s="113"/>
      <c r="WI2" s="113"/>
      <c r="WJ2" s="113"/>
      <c r="WK2" s="113"/>
      <c r="WL2" s="113"/>
      <c r="WM2" s="113"/>
      <c r="WN2" s="113"/>
      <c r="WO2" s="113"/>
      <c r="WP2" s="113"/>
      <c r="WQ2" s="113"/>
      <c r="WR2" s="113"/>
      <c r="WS2" s="113"/>
      <c r="WT2" s="113"/>
      <c r="WU2" s="113"/>
      <c r="WV2" s="113"/>
      <c r="WW2" s="113"/>
      <c r="WX2" s="113"/>
      <c r="WY2" s="113"/>
      <c r="WZ2" s="113"/>
      <c r="XA2" s="113"/>
      <c r="XB2" s="113"/>
      <c r="XC2" s="113"/>
      <c r="XD2" s="113"/>
      <c r="XE2" s="113"/>
      <c r="XF2" s="113"/>
      <c r="XG2" s="113"/>
      <c r="XH2" s="113"/>
      <c r="XI2" s="113"/>
      <c r="XJ2" s="113"/>
      <c r="XK2" s="113"/>
      <c r="XL2" s="113"/>
      <c r="XM2" s="113"/>
      <c r="XN2" s="113"/>
      <c r="XO2" s="113"/>
      <c r="XP2" s="113"/>
      <c r="XQ2" s="113"/>
      <c r="XR2" s="113"/>
      <c r="XS2" s="113"/>
      <c r="XT2" s="113"/>
      <c r="XU2" s="113"/>
      <c r="XV2" s="113"/>
      <c r="XW2" s="113"/>
      <c r="XX2" s="113"/>
      <c r="XY2" s="113"/>
      <c r="XZ2" s="113"/>
      <c r="YA2" s="113"/>
      <c r="YB2" s="113"/>
      <c r="YC2" s="113"/>
      <c r="YD2" s="113"/>
      <c r="YE2" s="113"/>
      <c r="YF2" s="113"/>
      <c r="YG2" s="113"/>
      <c r="YH2" s="113"/>
      <c r="YI2" s="113"/>
      <c r="YJ2" s="113"/>
      <c r="YK2" s="113"/>
      <c r="YL2" s="113"/>
      <c r="YM2" s="113"/>
      <c r="YN2" s="113"/>
      <c r="YO2" s="113"/>
      <c r="YP2" s="113"/>
      <c r="YQ2" s="113"/>
      <c r="YR2" s="113"/>
      <c r="YS2" s="113"/>
      <c r="YT2" s="113"/>
      <c r="YU2" s="113"/>
      <c r="YV2" s="113"/>
      <c r="YW2" s="113"/>
      <c r="YX2" s="113"/>
      <c r="YY2" s="113"/>
      <c r="YZ2" s="113"/>
      <c r="ZA2" s="113"/>
      <c r="ZB2" s="113"/>
      <c r="ZC2" s="113"/>
      <c r="ZD2" s="113"/>
      <c r="ZE2" s="113"/>
      <c r="ZF2" s="113"/>
      <c r="ZG2" s="113"/>
      <c r="ZH2" s="113"/>
      <c r="ZI2" s="113"/>
      <c r="ZJ2" s="113"/>
      <c r="ZK2" s="113"/>
      <c r="ZL2" s="113"/>
      <c r="ZM2" s="113"/>
      <c r="ZN2" s="113"/>
      <c r="ZO2" s="113"/>
      <c r="ZP2" s="113"/>
      <c r="ZQ2" s="113"/>
      <c r="ZR2" s="113"/>
      <c r="ZS2" s="113"/>
      <c r="ZT2" s="113"/>
      <c r="ZU2" s="113"/>
      <c r="ZV2" s="113"/>
      <c r="ZW2" s="113"/>
      <c r="ZX2" s="113"/>
      <c r="ZY2" s="113"/>
      <c r="ZZ2" s="113"/>
      <c r="AAA2" s="113"/>
      <c r="AAB2" s="113"/>
      <c r="AAC2" s="113"/>
      <c r="AAD2" s="113"/>
      <c r="AAE2" s="113"/>
      <c r="AAF2" s="113"/>
      <c r="AAG2" s="113"/>
      <c r="AAH2" s="113"/>
      <c r="AAI2" s="113"/>
      <c r="AAJ2" s="113"/>
      <c r="AAK2" s="113"/>
      <c r="AAL2" s="113"/>
      <c r="AAM2" s="113"/>
      <c r="AAN2" s="113"/>
      <c r="AAO2" s="113"/>
      <c r="AAP2" s="113"/>
      <c r="AAQ2" s="113"/>
      <c r="AAR2" s="113"/>
      <c r="AAS2" s="113"/>
      <c r="AAT2" s="113"/>
      <c r="AAU2" s="113"/>
      <c r="AAV2" s="113"/>
      <c r="AAW2" s="113"/>
      <c r="AAX2" s="113"/>
      <c r="AAY2" s="113"/>
      <c r="AAZ2" s="113"/>
      <c r="ABA2" s="113"/>
      <c r="ABB2" s="113"/>
      <c r="ABC2" s="113"/>
      <c r="ABD2" s="113"/>
      <c r="ABE2" s="113"/>
      <c r="ABF2" s="113"/>
      <c r="ABG2" s="113"/>
      <c r="ABH2" s="113"/>
      <c r="ABI2" s="113"/>
      <c r="ABJ2" s="113"/>
      <c r="ABK2" s="113"/>
      <c r="ABL2" s="113"/>
      <c r="ABM2" s="113"/>
      <c r="ABN2" s="113"/>
      <c r="ABO2" s="113"/>
      <c r="ABP2" s="113"/>
      <c r="ABQ2" s="113"/>
      <c r="ABR2" s="113"/>
      <c r="ABS2" s="113"/>
      <c r="ABT2" s="113"/>
      <c r="ABU2" s="113"/>
      <c r="ABV2" s="113"/>
      <c r="ABW2" s="113"/>
      <c r="ABX2" s="113"/>
      <c r="ABY2" s="113"/>
      <c r="ABZ2" s="113"/>
      <c r="ACA2" s="113"/>
      <c r="ACB2" s="113"/>
      <c r="ACC2" s="113"/>
      <c r="ACD2" s="113"/>
      <c r="ACE2" s="113"/>
      <c r="ACF2" s="113"/>
      <c r="ACG2" s="113"/>
      <c r="ACH2" s="113"/>
      <c r="ACI2" s="113"/>
      <c r="ACJ2" s="113"/>
      <c r="ACK2" s="113"/>
      <c r="ACL2" s="113"/>
      <c r="ACM2" s="113"/>
      <c r="ACN2" s="113"/>
      <c r="ACO2" s="113"/>
      <c r="ACP2" s="113"/>
      <c r="ACQ2" s="113"/>
      <c r="ACR2" s="113"/>
      <c r="ACS2" s="113"/>
      <c r="ACT2" s="113"/>
      <c r="ACU2" s="113"/>
      <c r="ACV2" s="113"/>
      <c r="ACW2" s="113"/>
      <c r="ACX2" s="113"/>
      <c r="ACY2" s="113"/>
      <c r="ACZ2" s="113"/>
      <c r="ADA2" s="113"/>
      <c r="ADB2" s="113"/>
      <c r="ADC2" s="113"/>
      <c r="ADD2" s="113"/>
      <c r="ADE2" s="113"/>
      <c r="ADF2" s="113"/>
      <c r="ADG2" s="113"/>
      <c r="ADH2" s="113"/>
      <c r="ADI2" s="113"/>
      <c r="ADJ2" s="113"/>
      <c r="ADK2" s="113"/>
      <c r="ADL2" s="113"/>
      <c r="ADM2" s="113"/>
      <c r="ADN2" s="113"/>
      <c r="ADO2" s="113"/>
      <c r="ADP2" s="113"/>
      <c r="ADQ2" s="113"/>
      <c r="ADR2" s="113"/>
      <c r="ADS2" s="113"/>
      <c r="ADT2" s="113"/>
      <c r="ADU2" s="113"/>
      <c r="ADV2" s="113"/>
      <c r="ADW2" s="113"/>
      <c r="ADX2" s="113"/>
      <c r="ADY2" s="113"/>
      <c r="ADZ2" s="113"/>
      <c r="AEA2" s="113"/>
      <c r="AEB2" s="113"/>
      <c r="AEC2" s="113"/>
      <c r="AED2" s="113"/>
      <c r="AEE2" s="113"/>
      <c r="AEF2" s="113"/>
      <c r="AEG2" s="113"/>
      <c r="AEH2" s="113"/>
      <c r="AEI2" s="113"/>
      <c r="AEJ2" s="113"/>
      <c r="AEK2" s="113"/>
      <c r="AEL2" s="113"/>
      <c r="AEM2" s="113"/>
      <c r="AEN2" s="113"/>
      <c r="AEO2" s="113"/>
      <c r="AEP2" s="113"/>
      <c r="AEQ2" s="113"/>
      <c r="AER2" s="113"/>
      <c r="AES2" s="113"/>
      <c r="AET2" s="113"/>
      <c r="AEU2" s="113"/>
      <c r="AEV2" s="113"/>
      <c r="AEW2" s="113"/>
      <c r="AEX2" s="113"/>
      <c r="AEY2" s="113"/>
      <c r="AEZ2" s="113"/>
      <c r="AFA2" s="113"/>
      <c r="AFB2" s="113"/>
      <c r="AFC2" s="113"/>
      <c r="AFD2" s="113"/>
      <c r="AFE2" s="113"/>
      <c r="AFF2" s="113"/>
      <c r="AFG2" s="113"/>
      <c r="AFH2" s="113"/>
      <c r="AFI2" s="113"/>
      <c r="AFJ2" s="113"/>
      <c r="AFK2" s="113"/>
      <c r="AFL2" s="113"/>
      <c r="AFM2" s="113"/>
      <c r="AFN2" s="113"/>
      <c r="AFO2" s="113"/>
      <c r="AFP2" s="113"/>
      <c r="AFQ2" s="113"/>
      <c r="AFR2" s="113"/>
      <c r="AFS2" s="113"/>
      <c r="AFT2" s="113"/>
      <c r="AFU2" s="113"/>
      <c r="AFV2" s="113"/>
      <c r="AFW2" s="113"/>
      <c r="AFX2" s="113"/>
      <c r="AFY2" s="113"/>
      <c r="AFZ2" s="113"/>
      <c r="AGA2" s="113"/>
      <c r="AGB2" s="113"/>
      <c r="AGC2" s="113"/>
      <c r="AGD2" s="113"/>
      <c r="AGE2" s="113"/>
      <c r="AGF2" s="113"/>
      <c r="AGG2" s="113"/>
      <c r="AGH2" s="113"/>
      <c r="AGI2" s="113"/>
      <c r="AGJ2" s="113"/>
      <c r="AGK2" s="113"/>
      <c r="AGL2" s="113"/>
      <c r="AGM2" s="113"/>
      <c r="AGN2" s="113"/>
      <c r="AGO2" s="113"/>
      <c r="AGP2" s="113"/>
      <c r="AGQ2" s="113"/>
      <c r="AGR2" s="113"/>
      <c r="AGS2" s="113"/>
      <c r="AGT2" s="113"/>
      <c r="AGU2" s="113"/>
      <c r="AGV2" s="113"/>
      <c r="AGW2" s="113"/>
      <c r="AGX2" s="113"/>
      <c r="AGY2" s="113"/>
      <c r="AGZ2" s="113"/>
      <c r="AHA2" s="113"/>
      <c r="AHB2" s="113"/>
      <c r="AHC2" s="113"/>
      <c r="AHD2" s="113"/>
      <c r="AHE2" s="113"/>
      <c r="AHF2" s="113"/>
      <c r="AHG2" s="113"/>
      <c r="AHH2" s="113"/>
      <c r="AHI2" s="113"/>
      <c r="AHJ2" s="113"/>
      <c r="AHK2" s="113"/>
      <c r="AHL2" s="113"/>
      <c r="AHM2" s="113"/>
      <c r="AHN2" s="113"/>
      <c r="AHO2" s="113"/>
      <c r="AHP2" s="113"/>
      <c r="AHQ2" s="113"/>
      <c r="AHR2" s="113"/>
      <c r="AHS2" s="113"/>
      <c r="AHT2" s="113"/>
      <c r="AHU2" s="113"/>
      <c r="AHV2" s="113"/>
      <c r="AHW2" s="113"/>
      <c r="AHX2" s="113"/>
      <c r="AHY2" s="113"/>
      <c r="AHZ2" s="113"/>
      <c r="AIA2" s="113"/>
      <c r="AIB2" s="113"/>
      <c r="AIC2" s="113"/>
      <c r="AID2" s="113"/>
      <c r="AIE2" s="113"/>
      <c r="AIF2" s="113"/>
      <c r="AIG2" s="113"/>
      <c r="AIH2" s="113"/>
      <c r="AII2" s="113"/>
      <c r="AIJ2" s="113"/>
      <c r="AIK2" s="113"/>
      <c r="AIL2" s="113"/>
      <c r="AIM2" s="113"/>
      <c r="AIN2" s="113"/>
      <c r="AIO2" s="113"/>
      <c r="AIP2" s="113"/>
      <c r="AIQ2" s="113"/>
      <c r="AIR2" s="113"/>
      <c r="AIS2" s="113"/>
      <c r="AIT2" s="113"/>
      <c r="AIU2" s="113"/>
      <c r="AIV2" s="113"/>
      <c r="AIW2" s="113"/>
      <c r="AIX2" s="113"/>
      <c r="AIY2" s="113"/>
      <c r="AIZ2" s="113"/>
      <c r="AJA2" s="113"/>
      <c r="AJB2" s="113"/>
      <c r="AJC2" s="113"/>
      <c r="AJD2" s="113"/>
      <c r="AJE2" s="113"/>
      <c r="AJF2" s="113"/>
      <c r="AJG2" s="113"/>
      <c r="AJH2" s="113"/>
      <c r="AJI2" s="113"/>
      <c r="AJJ2" s="113"/>
      <c r="AJK2" s="113"/>
      <c r="AJL2" s="113"/>
      <c r="AJM2" s="113"/>
      <c r="AJN2" s="113"/>
      <c r="AJO2" s="113"/>
      <c r="AJP2" s="113"/>
      <c r="AJQ2" s="113"/>
      <c r="AJR2" s="113"/>
      <c r="AJS2" s="113"/>
      <c r="AJT2" s="113"/>
      <c r="AJU2" s="113"/>
      <c r="AJV2" s="113"/>
      <c r="AJW2" s="113"/>
      <c r="AJX2" s="113"/>
      <c r="AJY2" s="113"/>
      <c r="AJZ2" s="113"/>
      <c r="AKA2" s="113"/>
      <c r="AKB2" s="113"/>
      <c r="AKC2" s="113"/>
      <c r="AKD2" s="113"/>
      <c r="AKE2" s="113"/>
      <c r="AKF2" s="113"/>
      <c r="AKG2" s="113"/>
      <c r="AKH2" s="113"/>
      <c r="AKI2" s="113"/>
      <c r="AKJ2" s="113"/>
      <c r="AKK2" s="113"/>
      <c r="AKL2" s="113"/>
      <c r="AKM2" s="113"/>
      <c r="AKN2" s="113"/>
      <c r="AKO2" s="113"/>
      <c r="AKP2" s="113"/>
      <c r="AKQ2" s="113"/>
      <c r="AKR2" s="113"/>
      <c r="AKS2" s="113"/>
      <c r="AKT2" s="113"/>
      <c r="AKU2" s="113"/>
      <c r="AKV2" s="113"/>
      <c r="AKW2" s="113"/>
      <c r="AKX2" s="113"/>
      <c r="AKY2" s="113"/>
      <c r="AKZ2" s="113"/>
      <c r="ALA2" s="113"/>
      <c r="ALB2" s="113"/>
      <c r="ALC2" s="113"/>
      <c r="ALD2" s="113"/>
      <c r="ALE2" s="113"/>
      <c r="ALF2" s="113"/>
      <c r="ALG2" s="113"/>
      <c r="ALH2" s="113"/>
      <c r="ALI2" s="113"/>
      <c r="ALJ2" s="113"/>
      <c r="ALK2" s="113"/>
      <c r="ALL2" s="113"/>
      <c r="ALM2" s="113"/>
      <c r="ALN2" s="113"/>
      <c r="ALO2" s="113"/>
      <c r="ALP2" s="113"/>
      <c r="ALQ2" s="113"/>
      <c r="ALR2" s="113"/>
      <c r="ALS2" s="113"/>
      <c r="ALT2" s="113"/>
      <c r="ALU2" s="113"/>
      <c r="ALV2" s="113"/>
      <c r="ALW2" s="113"/>
      <c r="ALX2" s="113"/>
      <c r="ALY2" s="113"/>
      <c r="ALZ2" s="113"/>
      <c r="AMA2" s="113"/>
      <c r="AMB2" s="113"/>
      <c r="AMC2" s="113"/>
      <c r="AMD2" s="113"/>
      <c r="AME2" s="113"/>
      <c r="AMF2" s="113"/>
      <c r="AMG2" s="113"/>
      <c r="AMH2" s="113"/>
      <c r="AMI2" s="113"/>
      <c r="AMJ2" s="113"/>
      <c r="AMK2" s="113"/>
      <c r="AML2" s="113"/>
      <c r="AMM2" s="113"/>
      <c r="AMN2" s="113"/>
      <c r="AMO2" s="113"/>
      <c r="AMP2" s="113"/>
      <c r="AMQ2" s="113"/>
      <c r="AMR2" s="113"/>
      <c r="AMS2" s="113"/>
      <c r="AMT2" s="113"/>
      <c r="AMU2" s="113"/>
      <c r="AMV2" s="113"/>
      <c r="AMW2" s="113"/>
      <c r="AMX2" s="113"/>
      <c r="AMY2" s="113"/>
      <c r="AMZ2" s="113"/>
      <c r="ANA2" s="113"/>
      <c r="ANB2" s="113"/>
      <c r="ANC2" s="113"/>
      <c r="AND2" s="113"/>
      <c r="ANE2" s="113"/>
      <c r="ANF2" s="113"/>
      <c r="ANG2" s="113"/>
      <c r="ANH2" s="113"/>
      <c r="ANI2" s="113"/>
      <c r="ANJ2" s="113"/>
      <c r="ANK2" s="113"/>
      <c r="ANL2" s="113"/>
      <c r="ANM2" s="113"/>
      <c r="ANN2" s="113"/>
      <c r="ANO2" s="113"/>
      <c r="ANP2" s="113"/>
      <c r="ANQ2" s="113"/>
      <c r="ANR2" s="113"/>
      <c r="ANS2" s="113"/>
      <c r="ANT2" s="113"/>
      <c r="ANU2" s="113"/>
      <c r="ANV2" s="113"/>
      <c r="ANW2" s="113"/>
      <c r="ANX2" s="113"/>
      <c r="ANY2" s="113"/>
      <c r="ANZ2" s="113"/>
      <c r="AOA2" s="113"/>
      <c r="AOB2" s="113"/>
      <c r="AOC2" s="113"/>
      <c r="AOD2" s="113"/>
      <c r="AOE2" s="113"/>
      <c r="AOF2" s="113"/>
      <c r="AOG2" s="113"/>
      <c r="AOH2" s="113"/>
      <c r="AOI2" s="113"/>
      <c r="AOJ2" s="113"/>
      <c r="AOK2" s="113"/>
      <c r="AOL2" s="113"/>
      <c r="AOM2" s="113"/>
      <c r="AON2" s="113"/>
      <c r="AOO2" s="113"/>
      <c r="AOP2" s="113"/>
      <c r="AOQ2" s="113"/>
      <c r="AOR2" s="113"/>
      <c r="AOS2" s="113"/>
      <c r="AOT2" s="113"/>
      <c r="AOU2" s="113"/>
      <c r="AOV2" s="113"/>
      <c r="AOW2" s="113"/>
      <c r="AOX2" s="113"/>
      <c r="AOY2" s="113"/>
      <c r="AOZ2" s="113"/>
      <c r="APA2" s="113"/>
      <c r="APB2" s="113"/>
      <c r="APC2" s="113"/>
      <c r="APD2" s="113"/>
      <c r="APE2" s="113"/>
      <c r="APF2" s="113"/>
      <c r="APG2" s="113"/>
      <c r="APH2" s="113"/>
      <c r="API2" s="113"/>
      <c r="APJ2" s="113"/>
      <c r="APK2" s="113"/>
      <c r="APL2" s="113"/>
      <c r="APM2" s="113"/>
      <c r="APN2" s="113"/>
      <c r="APO2" s="113"/>
      <c r="APP2" s="113"/>
      <c r="APQ2" s="113"/>
      <c r="APR2" s="113"/>
      <c r="APS2" s="113"/>
      <c r="APT2" s="113"/>
      <c r="APU2" s="113"/>
      <c r="APV2" s="113"/>
      <c r="APW2" s="113"/>
      <c r="APX2" s="113"/>
      <c r="APY2" s="113"/>
      <c r="APZ2" s="113"/>
      <c r="AQA2" s="113"/>
      <c r="AQB2" s="113"/>
      <c r="AQC2" s="113"/>
      <c r="AQD2" s="113"/>
      <c r="AQE2" s="113"/>
      <c r="AQF2" s="113"/>
      <c r="AQG2" s="113"/>
      <c r="AQH2" s="113"/>
      <c r="AQI2" s="113"/>
      <c r="AQJ2" s="113"/>
      <c r="AQK2" s="113"/>
      <c r="AQL2" s="113"/>
      <c r="AQM2" s="113"/>
      <c r="AQN2" s="113"/>
      <c r="AQO2" s="113"/>
      <c r="AQP2" s="113"/>
      <c r="AQQ2" s="113"/>
      <c r="AQR2" s="113"/>
      <c r="AQS2" s="113"/>
      <c r="AQT2" s="113"/>
      <c r="AQU2" s="113"/>
      <c r="AQV2" s="113"/>
      <c r="AQW2" s="113"/>
      <c r="AQX2" s="113"/>
      <c r="AQY2" s="113"/>
      <c r="AQZ2" s="113"/>
      <c r="ARA2" s="113"/>
      <c r="ARB2" s="113"/>
      <c r="ARC2" s="113"/>
      <c r="ARD2" s="113"/>
      <c r="ARE2" s="113"/>
      <c r="ARF2" s="113"/>
      <c r="ARG2" s="113"/>
      <c r="ARH2" s="113"/>
      <c r="ARI2" s="113"/>
      <c r="ARJ2" s="113"/>
      <c r="ARK2" s="113"/>
      <c r="ARL2" s="113"/>
      <c r="ARM2" s="113"/>
      <c r="ARN2" s="113"/>
      <c r="ARO2" s="113"/>
      <c r="ARP2" s="113"/>
      <c r="ARQ2" s="113"/>
      <c r="ARR2" s="113"/>
      <c r="ARS2" s="113"/>
      <c r="ART2" s="113"/>
      <c r="ARU2" s="113"/>
      <c r="ARV2" s="113"/>
      <c r="ARW2" s="113"/>
      <c r="ARX2" s="113"/>
      <c r="ARY2" s="113"/>
      <c r="ARZ2" s="113"/>
      <c r="ASA2" s="113"/>
      <c r="ASB2" s="113"/>
      <c r="ASC2" s="113"/>
      <c r="ASD2" s="113"/>
      <c r="ASE2" s="113"/>
      <c r="ASF2" s="113"/>
      <c r="ASG2" s="113"/>
      <c r="ASH2" s="113"/>
      <c r="ASI2" s="113"/>
      <c r="ASJ2" s="113"/>
      <c r="ASK2" s="113"/>
      <c r="ASL2" s="113"/>
      <c r="ASM2" s="113"/>
      <c r="ASN2" s="113"/>
      <c r="ASO2" s="113"/>
      <c r="ASP2" s="113"/>
      <c r="ASQ2" s="113"/>
      <c r="ASR2" s="113"/>
      <c r="ASS2" s="113"/>
      <c r="AST2" s="113"/>
      <c r="ASU2" s="113"/>
      <c r="ASV2" s="113"/>
      <c r="ASW2" s="113"/>
      <c r="ASX2" s="113"/>
      <c r="ASY2" s="113"/>
      <c r="ASZ2" s="113"/>
      <c r="ATA2" s="113"/>
      <c r="ATB2" s="113"/>
      <c r="ATC2" s="113"/>
      <c r="ATD2" s="113"/>
      <c r="ATE2" s="113"/>
      <c r="ATF2" s="113"/>
      <c r="ATG2" s="113"/>
      <c r="ATH2" s="113"/>
      <c r="ATI2" s="113"/>
      <c r="ATJ2" s="113"/>
      <c r="ATK2" s="113"/>
      <c r="ATL2" s="113"/>
      <c r="ATM2" s="113"/>
      <c r="ATN2" s="113"/>
      <c r="ATO2" s="113"/>
      <c r="ATP2" s="113"/>
      <c r="ATQ2" s="113"/>
      <c r="ATR2" s="113"/>
      <c r="ATS2" s="113"/>
      <c r="ATT2" s="113"/>
      <c r="ATU2" s="113"/>
      <c r="ATV2" s="113"/>
      <c r="ATW2" s="113"/>
      <c r="ATX2" s="113"/>
      <c r="ATY2" s="113"/>
      <c r="ATZ2" s="113"/>
      <c r="AUA2" s="113"/>
      <c r="AUB2" s="113"/>
      <c r="AUC2" s="113"/>
      <c r="AUD2" s="113"/>
      <c r="AUE2" s="113"/>
      <c r="AUF2" s="113"/>
      <c r="AUG2" s="113"/>
      <c r="AUH2" s="113"/>
      <c r="AUI2" s="113"/>
      <c r="AUJ2" s="113"/>
      <c r="AUK2" s="113"/>
      <c r="AUL2" s="113"/>
      <c r="AUM2" s="113"/>
      <c r="AUN2" s="113"/>
      <c r="AUO2" s="113"/>
      <c r="AUP2" s="113"/>
      <c r="AUQ2" s="113"/>
      <c r="AUR2" s="113"/>
      <c r="AUS2" s="113"/>
      <c r="AUT2" s="113"/>
      <c r="AUU2" s="113"/>
      <c r="AUV2" s="113"/>
      <c r="AUW2" s="113"/>
      <c r="AUX2" s="113"/>
      <c r="AUY2" s="113"/>
      <c r="AUZ2" s="113"/>
      <c r="AVA2" s="113"/>
      <c r="AVB2" s="113"/>
      <c r="AVC2" s="113"/>
      <c r="AVD2" s="113"/>
      <c r="AVE2" s="113"/>
      <c r="AVF2" s="113"/>
      <c r="AVG2" s="113"/>
      <c r="AVH2" s="113"/>
      <c r="AVI2" s="113"/>
      <c r="AVJ2" s="113"/>
      <c r="AVK2" s="113"/>
      <c r="AVL2" s="113"/>
      <c r="AVM2" s="113"/>
      <c r="AVN2" s="113"/>
      <c r="AVO2" s="113"/>
      <c r="AVP2" s="113"/>
      <c r="AVQ2" s="113"/>
      <c r="AVR2" s="113"/>
      <c r="AVS2" s="113"/>
      <c r="AVT2" s="113"/>
      <c r="AVU2" s="113"/>
      <c r="AVV2" s="113"/>
      <c r="AVW2" s="113"/>
      <c r="AVX2" s="113"/>
      <c r="AVY2" s="113"/>
      <c r="AVZ2" s="113"/>
      <c r="AWA2" s="113"/>
      <c r="AWB2" s="113"/>
      <c r="AWC2" s="113"/>
      <c r="AWD2" s="113"/>
      <c r="AWE2" s="113"/>
      <c r="AWF2" s="113"/>
      <c r="AWG2" s="113"/>
      <c r="AWH2" s="113"/>
      <c r="AWI2" s="113"/>
      <c r="AWJ2" s="113"/>
      <c r="AWK2" s="113"/>
      <c r="AWL2" s="113"/>
      <c r="AWM2" s="113"/>
      <c r="AWN2" s="113"/>
      <c r="AWO2" s="113"/>
      <c r="AWP2" s="113"/>
      <c r="AWQ2" s="113"/>
      <c r="AWR2" s="113"/>
      <c r="AWS2" s="113"/>
      <c r="AWT2" s="113"/>
      <c r="AWU2" s="113"/>
      <c r="AWV2" s="113"/>
      <c r="AWW2" s="113"/>
      <c r="AWX2" s="113"/>
      <c r="AWY2" s="113"/>
      <c r="AWZ2" s="113"/>
      <c r="AXA2" s="113"/>
      <c r="AXB2" s="113"/>
      <c r="AXC2" s="113"/>
      <c r="AXD2" s="113"/>
      <c r="AXE2" s="113"/>
      <c r="AXF2" s="113"/>
      <c r="AXG2" s="113"/>
      <c r="AXH2" s="113"/>
      <c r="AXI2" s="113"/>
      <c r="AXJ2" s="113"/>
      <c r="AXK2" s="113"/>
      <c r="AXL2" s="113"/>
      <c r="AXM2" s="113"/>
      <c r="AXN2" s="113"/>
      <c r="AXO2" s="113"/>
      <c r="AXP2" s="113"/>
      <c r="AXQ2" s="113"/>
      <c r="AXR2" s="113"/>
      <c r="AXS2" s="113"/>
      <c r="AXT2" s="113"/>
      <c r="AXU2" s="113"/>
      <c r="AXV2" s="113"/>
      <c r="AXW2" s="113"/>
      <c r="AXX2" s="113"/>
      <c r="AXY2" s="113"/>
      <c r="AXZ2" s="113"/>
      <c r="AYA2" s="113"/>
      <c r="AYB2" s="113"/>
      <c r="AYC2" s="113"/>
      <c r="AYD2" s="113"/>
      <c r="AYE2" s="113"/>
      <c r="AYF2" s="113"/>
      <c r="AYG2" s="113"/>
      <c r="AYH2" s="113"/>
      <c r="AYI2" s="113"/>
      <c r="AYJ2" s="113"/>
      <c r="AYK2" s="113"/>
      <c r="AYL2" s="113"/>
      <c r="AYM2" s="113"/>
      <c r="AYN2" s="113"/>
      <c r="AYO2" s="113"/>
      <c r="AYP2" s="113"/>
      <c r="AYQ2" s="113"/>
      <c r="AYR2" s="113"/>
      <c r="AYS2" s="113"/>
      <c r="AYT2" s="113"/>
      <c r="AYU2" s="113"/>
      <c r="AYV2" s="113"/>
      <c r="AYW2" s="113"/>
      <c r="AYX2" s="113"/>
      <c r="AYY2" s="113"/>
      <c r="AYZ2" s="113"/>
      <c r="AZA2" s="113"/>
      <c r="AZB2" s="113"/>
      <c r="AZC2" s="113"/>
      <c r="AZD2" s="113"/>
      <c r="AZE2" s="113"/>
      <c r="AZF2" s="113"/>
      <c r="AZG2" s="113"/>
      <c r="AZH2" s="113"/>
      <c r="AZI2" s="113"/>
      <c r="AZJ2" s="113"/>
      <c r="AZK2" s="113"/>
      <c r="AZL2" s="113"/>
      <c r="AZM2" s="113"/>
      <c r="AZN2" s="113"/>
      <c r="AZO2" s="113"/>
      <c r="AZP2" s="113"/>
      <c r="AZQ2" s="113"/>
      <c r="AZR2" s="113"/>
      <c r="AZS2" s="113"/>
      <c r="AZT2" s="113"/>
      <c r="AZU2" s="113"/>
      <c r="AZV2" s="113"/>
      <c r="AZW2" s="113"/>
      <c r="AZX2" s="113"/>
      <c r="AZY2" s="113"/>
      <c r="AZZ2" s="113"/>
      <c r="BAA2" s="113"/>
      <c r="BAB2" s="113"/>
      <c r="BAC2" s="113"/>
      <c r="BAD2" s="113"/>
      <c r="BAE2" s="113"/>
      <c r="BAF2" s="113"/>
      <c r="BAG2" s="113"/>
      <c r="BAH2" s="113"/>
      <c r="BAI2" s="113"/>
      <c r="BAJ2" s="113"/>
      <c r="BAK2" s="113"/>
      <c r="BAL2" s="113"/>
      <c r="BAM2" s="113"/>
      <c r="BAN2" s="113"/>
      <c r="BAO2" s="113"/>
      <c r="BAP2" s="113"/>
      <c r="BAQ2" s="113"/>
      <c r="BAR2" s="113"/>
      <c r="BAS2" s="113"/>
      <c r="BAT2" s="113"/>
      <c r="BAU2" s="113"/>
      <c r="BAV2" s="113"/>
      <c r="BAW2" s="113"/>
      <c r="BAX2" s="113"/>
      <c r="BAY2" s="113"/>
      <c r="BAZ2" s="113"/>
      <c r="BBA2" s="113"/>
      <c r="BBB2" s="113"/>
      <c r="BBC2" s="113"/>
      <c r="BBD2" s="113"/>
      <c r="BBE2" s="113"/>
      <c r="BBF2" s="113"/>
      <c r="BBG2" s="113"/>
      <c r="BBH2" s="113"/>
      <c r="BBI2" s="113"/>
      <c r="BBJ2" s="113"/>
      <c r="BBK2" s="113"/>
      <c r="BBL2" s="113"/>
      <c r="BBM2" s="113"/>
      <c r="BBN2" s="113"/>
      <c r="BBO2" s="113"/>
      <c r="BBP2" s="113"/>
      <c r="BBQ2" s="113"/>
      <c r="BBR2" s="113"/>
      <c r="BBS2" s="113"/>
      <c r="BBT2" s="113"/>
      <c r="BBU2" s="113"/>
      <c r="BBV2" s="113"/>
      <c r="BBW2" s="113"/>
      <c r="BBX2" s="113"/>
      <c r="BBY2" s="113"/>
      <c r="BBZ2" s="113"/>
      <c r="BCA2" s="113"/>
      <c r="BCB2" s="113"/>
      <c r="BCC2" s="113"/>
      <c r="BCD2" s="113"/>
      <c r="BCE2" s="113"/>
      <c r="BCF2" s="113"/>
      <c r="BCG2" s="113"/>
      <c r="BCH2" s="113"/>
      <c r="BCI2" s="113"/>
      <c r="BCJ2" s="113"/>
      <c r="BCK2" s="113"/>
      <c r="BCL2" s="113"/>
      <c r="BCM2" s="113"/>
      <c r="BCN2" s="113"/>
      <c r="BCO2" s="113"/>
      <c r="BCP2" s="113"/>
      <c r="BCQ2" s="113"/>
      <c r="BCR2" s="113"/>
      <c r="BCS2" s="113"/>
      <c r="BCT2" s="113"/>
      <c r="BCU2" s="113"/>
      <c r="BCV2" s="113"/>
      <c r="BCW2" s="113"/>
      <c r="BCX2" s="113"/>
      <c r="BCY2" s="113"/>
      <c r="BCZ2" s="113"/>
      <c r="BDA2" s="113"/>
      <c r="BDB2" s="113"/>
      <c r="BDC2" s="113"/>
      <c r="BDD2" s="113"/>
      <c r="BDE2" s="113"/>
      <c r="BDF2" s="113"/>
      <c r="BDG2" s="113"/>
      <c r="BDH2" s="113"/>
      <c r="BDI2" s="113"/>
      <c r="BDJ2" s="113"/>
      <c r="BDK2" s="113"/>
      <c r="BDL2" s="113"/>
      <c r="BDM2" s="113"/>
      <c r="BDN2" s="113"/>
      <c r="BDO2" s="113"/>
      <c r="BDP2" s="113"/>
      <c r="BDQ2" s="113"/>
      <c r="BDR2" s="113"/>
      <c r="BDS2" s="113"/>
      <c r="BDT2" s="113"/>
      <c r="BDU2" s="113"/>
      <c r="BDV2" s="113"/>
      <c r="BDW2" s="113"/>
      <c r="BDX2" s="113"/>
      <c r="BDY2" s="113"/>
      <c r="BDZ2" s="113"/>
      <c r="BEA2" s="113"/>
      <c r="BEB2" s="113"/>
      <c r="BEC2" s="113"/>
      <c r="BED2" s="113"/>
      <c r="BEE2" s="113"/>
      <c r="BEF2" s="113"/>
      <c r="BEG2" s="113"/>
      <c r="BEH2" s="113"/>
      <c r="BEI2" s="113"/>
      <c r="BEJ2" s="113"/>
      <c r="BEK2" s="113"/>
      <c r="BEL2" s="113"/>
      <c r="BEM2" s="113"/>
      <c r="BEN2" s="113"/>
      <c r="BEO2" s="113"/>
      <c r="BEP2" s="113"/>
      <c r="BEQ2" s="113"/>
      <c r="BER2" s="113"/>
      <c r="BES2" s="113"/>
      <c r="BET2" s="113"/>
      <c r="BEU2" s="113"/>
      <c r="BEV2" s="113"/>
      <c r="BEW2" s="113"/>
      <c r="BEX2" s="113"/>
      <c r="BEY2" s="113"/>
      <c r="BEZ2" s="113"/>
      <c r="BFA2" s="113"/>
      <c r="BFB2" s="113"/>
      <c r="BFC2" s="113"/>
      <c r="BFD2" s="113"/>
      <c r="BFE2" s="113"/>
      <c r="BFF2" s="113"/>
      <c r="BFG2" s="113"/>
      <c r="BFH2" s="113"/>
      <c r="BFI2" s="113"/>
      <c r="BFJ2" s="113"/>
      <c r="BFK2" s="113"/>
      <c r="BFL2" s="113"/>
      <c r="BFM2" s="113"/>
      <c r="BFN2" s="113"/>
      <c r="BFO2" s="113"/>
      <c r="BFP2" s="113"/>
      <c r="BFQ2" s="113"/>
      <c r="BFR2" s="113"/>
      <c r="BFS2" s="113"/>
      <c r="BFT2" s="113"/>
      <c r="BFU2" s="113"/>
      <c r="BFV2" s="113"/>
      <c r="BFW2" s="113"/>
      <c r="BFX2" s="113"/>
      <c r="BFY2" s="113"/>
      <c r="BFZ2" s="113"/>
      <c r="BGA2" s="113"/>
      <c r="BGB2" s="113"/>
      <c r="BGC2" s="113"/>
      <c r="BGD2" s="113"/>
      <c r="BGE2" s="113"/>
      <c r="BGF2" s="113"/>
      <c r="BGG2" s="113"/>
      <c r="BGH2" s="113"/>
      <c r="BGI2" s="113"/>
      <c r="BGJ2" s="113"/>
      <c r="BGK2" s="113"/>
      <c r="BGL2" s="113"/>
      <c r="BGM2" s="113"/>
      <c r="BGN2" s="113"/>
      <c r="BGO2" s="113"/>
      <c r="BGP2" s="113"/>
      <c r="BGQ2" s="113"/>
      <c r="BGR2" s="113"/>
      <c r="BGS2" s="113"/>
      <c r="BGT2" s="113"/>
      <c r="BGU2" s="113"/>
      <c r="BGV2" s="113"/>
      <c r="BGW2" s="113"/>
      <c r="BGX2" s="113"/>
      <c r="BGY2" s="113"/>
      <c r="BGZ2" s="113"/>
      <c r="BHA2" s="113"/>
      <c r="BHB2" s="113"/>
      <c r="BHC2" s="113"/>
      <c r="BHD2" s="113"/>
      <c r="BHE2" s="113"/>
      <c r="BHF2" s="113"/>
      <c r="BHG2" s="113"/>
      <c r="BHH2" s="113"/>
      <c r="BHI2" s="113"/>
      <c r="BHJ2" s="113"/>
      <c r="BHK2" s="113"/>
      <c r="BHL2" s="113"/>
      <c r="BHM2" s="113"/>
      <c r="BHN2" s="113"/>
      <c r="BHO2" s="113"/>
      <c r="BHP2" s="113"/>
      <c r="BHQ2" s="113"/>
      <c r="BHR2" s="113"/>
      <c r="BHS2" s="113"/>
      <c r="BHT2" s="113"/>
      <c r="BHU2" s="113"/>
      <c r="BHV2" s="113"/>
      <c r="BHW2" s="113"/>
      <c r="BHX2" s="113"/>
      <c r="BHY2" s="113"/>
      <c r="BHZ2" s="113"/>
      <c r="BIA2" s="113"/>
      <c r="BIB2" s="113"/>
      <c r="BIC2" s="113"/>
      <c r="BID2" s="113"/>
      <c r="BIE2" s="113"/>
      <c r="BIF2" s="113"/>
      <c r="BIG2" s="113"/>
      <c r="BIH2" s="113"/>
      <c r="BII2" s="113"/>
      <c r="BIJ2" s="113"/>
      <c r="BIK2" s="113"/>
      <c r="BIL2" s="113"/>
      <c r="BIM2" s="113"/>
      <c r="BIN2" s="113"/>
      <c r="BIO2" s="113"/>
      <c r="BIP2" s="113"/>
      <c r="BIQ2" s="113"/>
      <c r="BIR2" s="113"/>
      <c r="BIS2" s="113"/>
      <c r="BIT2" s="113"/>
      <c r="BIU2" s="113"/>
      <c r="BIV2" s="113"/>
      <c r="BIW2" s="113"/>
      <c r="BIX2" s="113"/>
      <c r="BIY2" s="113"/>
      <c r="BIZ2" s="113"/>
      <c r="BJA2" s="113"/>
      <c r="BJB2" s="113"/>
      <c r="BJC2" s="113"/>
      <c r="BJD2" s="113"/>
      <c r="BJE2" s="113"/>
      <c r="BJF2" s="113"/>
      <c r="BJG2" s="113"/>
      <c r="BJH2" s="113"/>
      <c r="BJI2" s="113"/>
      <c r="BJJ2" s="113"/>
      <c r="BJK2" s="113"/>
      <c r="BJL2" s="113"/>
      <c r="BJM2" s="113"/>
      <c r="BJN2" s="113"/>
      <c r="BJO2" s="113"/>
      <c r="BJP2" s="113"/>
      <c r="BJQ2" s="113"/>
      <c r="BJR2" s="113"/>
      <c r="BJS2" s="113"/>
      <c r="BJT2" s="113"/>
      <c r="BJU2" s="113"/>
      <c r="BJV2" s="113"/>
      <c r="BJW2" s="113"/>
      <c r="BJX2" s="113"/>
      <c r="BJY2" s="113"/>
      <c r="BJZ2" s="113"/>
      <c r="BKA2" s="113"/>
      <c r="BKB2" s="113"/>
      <c r="BKC2" s="113"/>
      <c r="BKD2" s="113"/>
      <c r="BKE2" s="113"/>
      <c r="BKF2" s="113"/>
      <c r="BKG2" s="113"/>
      <c r="BKH2" s="113"/>
      <c r="BKI2" s="113"/>
      <c r="BKJ2" s="113"/>
      <c r="BKK2" s="113"/>
      <c r="BKL2" s="113"/>
      <c r="BKM2" s="113"/>
      <c r="BKN2" s="113"/>
      <c r="BKO2" s="113"/>
      <c r="BKP2" s="113"/>
      <c r="BKQ2" s="113"/>
      <c r="BKR2" s="113"/>
      <c r="BKS2" s="113"/>
      <c r="BKT2" s="113"/>
      <c r="BKU2" s="113"/>
      <c r="BKV2" s="113"/>
      <c r="BKW2" s="113"/>
      <c r="BKX2" s="113"/>
      <c r="BKY2" s="113"/>
      <c r="BKZ2" s="113"/>
      <c r="BLA2" s="113"/>
      <c r="BLB2" s="113"/>
      <c r="BLC2" s="113"/>
      <c r="BLD2" s="113"/>
      <c r="BLE2" s="113"/>
      <c r="BLF2" s="113"/>
      <c r="BLG2" s="113"/>
      <c r="BLH2" s="113"/>
      <c r="BLI2" s="113"/>
      <c r="BLJ2" s="113"/>
      <c r="BLK2" s="113"/>
      <c r="BLL2" s="113"/>
      <c r="BLM2" s="113"/>
      <c r="BLN2" s="113"/>
      <c r="BLO2" s="113"/>
      <c r="BLP2" s="113"/>
      <c r="BLQ2" s="113"/>
      <c r="BLR2" s="113"/>
      <c r="BLS2" s="113"/>
      <c r="BLT2" s="113"/>
      <c r="BLU2" s="113"/>
      <c r="BLV2" s="113"/>
      <c r="BLW2" s="113"/>
      <c r="BLX2" s="113"/>
      <c r="BLY2" s="113"/>
      <c r="BLZ2" s="113"/>
      <c r="BMA2" s="113"/>
      <c r="BMB2" s="113"/>
      <c r="BMC2" s="113"/>
      <c r="BMD2" s="113"/>
      <c r="BME2" s="113"/>
      <c r="BMF2" s="113"/>
      <c r="BMG2" s="113"/>
      <c r="BMH2" s="113"/>
      <c r="BMI2" s="113"/>
      <c r="BMJ2" s="113"/>
      <c r="BMK2" s="113"/>
      <c r="BML2" s="113"/>
      <c r="BMM2" s="113"/>
      <c r="BMN2" s="113"/>
      <c r="BMO2" s="113"/>
      <c r="BMP2" s="113"/>
      <c r="BMQ2" s="113"/>
      <c r="BMR2" s="113"/>
      <c r="BMS2" s="113"/>
      <c r="BMT2" s="113"/>
      <c r="BMU2" s="113"/>
      <c r="BMV2" s="113"/>
      <c r="BMW2" s="113"/>
      <c r="BMX2" s="113"/>
      <c r="BMY2" s="113"/>
      <c r="BMZ2" s="113"/>
      <c r="BNA2" s="113"/>
      <c r="BNB2" s="113"/>
      <c r="BNC2" s="113"/>
      <c r="BND2" s="113"/>
      <c r="BNE2" s="113"/>
      <c r="BNF2" s="113"/>
      <c r="BNG2" s="113"/>
      <c r="BNH2" s="113"/>
      <c r="BNI2" s="113"/>
      <c r="BNJ2" s="113"/>
      <c r="BNK2" s="113"/>
      <c r="BNL2" s="113"/>
      <c r="BNM2" s="113"/>
      <c r="BNN2" s="113"/>
      <c r="BNO2" s="113"/>
      <c r="BNP2" s="113"/>
      <c r="BNQ2" s="113"/>
      <c r="BNR2" s="113"/>
      <c r="BNS2" s="113"/>
      <c r="BNT2" s="113"/>
      <c r="BNU2" s="113"/>
      <c r="BNV2" s="113"/>
      <c r="BNW2" s="113"/>
      <c r="BNX2" s="113"/>
      <c r="BNY2" s="113"/>
      <c r="BNZ2" s="113"/>
      <c r="BOA2" s="113"/>
      <c r="BOB2" s="113"/>
      <c r="BOC2" s="113"/>
      <c r="BOD2" s="113"/>
      <c r="BOE2" s="113"/>
      <c r="BOF2" s="113"/>
      <c r="BOG2" s="113"/>
      <c r="BOH2" s="113"/>
      <c r="BOI2" s="113"/>
      <c r="BOJ2" s="113"/>
      <c r="BOK2" s="113"/>
      <c r="BOL2" s="113"/>
      <c r="BOM2" s="113"/>
      <c r="BON2" s="113"/>
      <c r="BOO2" s="113"/>
      <c r="BOP2" s="113"/>
      <c r="BOQ2" s="113"/>
      <c r="BOR2" s="113"/>
      <c r="BOS2" s="113"/>
      <c r="BOT2" s="113"/>
      <c r="BOU2" s="113"/>
      <c r="BOV2" s="113"/>
      <c r="BOW2" s="113"/>
      <c r="BOX2" s="113"/>
      <c r="BOY2" s="113"/>
      <c r="BOZ2" s="113"/>
      <c r="BPA2" s="113"/>
      <c r="BPB2" s="113"/>
      <c r="BPC2" s="113"/>
      <c r="BPD2" s="113"/>
      <c r="BPE2" s="113"/>
      <c r="BPF2" s="113"/>
      <c r="BPG2" s="113"/>
      <c r="BPH2" s="113"/>
      <c r="BPI2" s="113"/>
      <c r="BPJ2" s="113"/>
      <c r="BPK2" s="113"/>
      <c r="BPL2" s="113"/>
      <c r="BPM2" s="113"/>
      <c r="BPN2" s="113"/>
      <c r="BPO2" s="113"/>
      <c r="BPP2" s="113"/>
      <c r="BPQ2" s="113"/>
      <c r="BPR2" s="113"/>
      <c r="BPS2" s="113"/>
      <c r="BPT2" s="113"/>
      <c r="BPU2" s="113"/>
      <c r="BPV2" s="113"/>
      <c r="BPW2" s="113"/>
      <c r="BPX2" s="113"/>
      <c r="BPY2" s="113"/>
      <c r="BPZ2" s="113"/>
      <c r="BQA2" s="113"/>
      <c r="BQB2" s="113"/>
      <c r="BQC2" s="113"/>
      <c r="BQD2" s="113"/>
      <c r="BQE2" s="113"/>
      <c r="BQF2" s="113"/>
      <c r="BQG2" s="113"/>
      <c r="BQH2" s="113"/>
      <c r="BQI2" s="113"/>
      <c r="BQJ2" s="113"/>
      <c r="BQK2" s="113"/>
      <c r="BQL2" s="113"/>
      <c r="BQM2" s="113"/>
      <c r="BQN2" s="113"/>
      <c r="BQO2" s="113"/>
      <c r="BQP2" s="113"/>
      <c r="BQQ2" s="113"/>
      <c r="BQR2" s="113"/>
      <c r="BQS2" s="113"/>
      <c r="BQT2" s="113"/>
      <c r="BQU2" s="113"/>
      <c r="BQV2" s="113"/>
      <c r="BQW2" s="113"/>
      <c r="BQX2" s="113"/>
      <c r="BQY2" s="113"/>
      <c r="BQZ2" s="113"/>
      <c r="BRA2" s="113"/>
      <c r="BRB2" s="113"/>
      <c r="BRC2" s="113"/>
      <c r="BRD2" s="113"/>
      <c r="BRE2" s="113"/>
      <c r="BRF2" s="113"/>
      <c r="BRG2" s="113"/>
      <c r="BRH2" s="113"/>
      <c r="BRI2" s="113"/>
      <c r="BRJ2" s="113"/>
      <c r="BRK2" s="113"/>
      <c r="BRL2" s="113"/>
      <c r="BRM2" s="113"/>
      <c r="BRN2" s="113"/>
      <c r="BRO2" s="113"/>
      <c r="BRP2" s="113"/>
      <c r="BRQ2" s="113"/>
      <c r="BRR2" s="113"/>
      <c r="BRS2" s="113"/>
      <c r="BRT2" s="113"/>
      <c r="BRU2" s="113"/>
      <c r="BRV2" s="113"/>
      <c r="BRW2" s="113"/>
      <c r="BRX2" s="113"/>
      <c r="BRY2" s="113"/>
      <c r="BRZ2" s="113"/>
      <c r="BSA2" s="113"/>
      <c r="BSB2" s="113"/>
      <c r="BSC2" s="113"/>
      <c r="BSD2" s="113"/>
      <c r="BSE2" s="113"/>
      <c r="BSF2" s="113"/>
      <c r="BSG2" s="113"/>
      <c r="BSH2" s="113"/>
      <c r="BSI2" s="113"/>
      <c r="BSJ2" s="113"/>
      <c r="BSK2" s="113"/>
      <c r="BSL2" s="113"/>
      <c r="BSM2" s="113"/>
      <c r="BSN2" s="113"/>
      <c r="BSO2" s="113"/>
      <c r="BSP2" s="113"/>
      <c r="BSQ2" s="113"/>
      <c r="BSR2" s="113"/>
      <c r="BSS2" s="113"/>
      <c r="BST2" s="113"/>
      <c r="BSU2" s="113"/>
      <c r="BSV2" s="113"/>
      <c r="BSW2" s="113"/>
      <c r="BSX2" s="113"/>
      <c r="BSY2" s="113"/>
      <c r="BSZ2" s="113"/>
      <c r="BTA2" s="113"/>
      <c r="BTB2" s="113"/>
      <c r="BTC2" s="113"/>
      <c r="BTD2" s="113"/>
      <c r="BTE2" s="113"/>
      <c r="BTF2" s="113"/>
      <c r="BTG2" s="113"/>
      <c r="BTH2" s="113"/>
      <c r="BTI2" s="113"/>
      <c r="BTJ2" s="113"/>
      <c r="BTK2" s="113"/>
      <c r="BTL2" s="113"/>
      <c r="BTM2" s="113"/>
      <c r="BTN2" s="113"/>
      <c r="BTO2" s="113"/>
      <c r="BTP2" s="113"/>
      <c r="BTQ2" s="113"/>
      <c r="BTR2" s="113"/>
      <c r="BTS2" s="113"/>
      <c r="BTT2" s="113"/>
      <c r="BTU2" s="113"/>
      <c r="BTV2" s="113"/>
      <c r="BTW2" s="113"/>
      <c r="BTX2" s="113"/>
      <c r="BTY2" s="113"/>
      <c r="BTZ2" s="113"/>
      <c r="BUA2" s="113"/>
      <c r="BUB2" s="113"/>
      <c r="BUC2" s="113"/>
      <c r="BUD2" s="113"/>
      <c r="BUE2" s="113"/>
      <c r="BUF2" s="113"/>
      <c r="BUG2" s="113"/>
      <c r="BUH2" s="113"/>
      <c r="BUI2" s="113"/>
      <c r="BUJ2" s="113"/>
      <c r="BUK2" s="113"/>
      <c r="BUL2" s="113"/>
      <c r="BUM2" s="113"/>
      <c r="BUN2" s="113"/>
      <c r="BUO2" s="113"/>
      <c r="BUP2" s="113"/>
      <c r="BUQ2" s="113"/>
      <c r="BUR2" s="113"/>
      <c r="BUS2" s="113"/>
      <c r="BUT2" s="113"/>
      <c r="BUU2" s="113"/>
      <c r="BUV2" s="113"/>
      <c r="BUW2" s="113"/>
      <c r="BUX2" s="113"/>
      <c r="BUY2" s="113"/>
      <c r="BUZ2" s="113"/>
      <c r="BVA2" s="113"/>
      <c r="BVB2" s="113"/>
      <c r="BVC2" s="113"/>
      <c r="BVD2" s="113"/>
      <c r="BVE2" s="113"/>
      <c r="BVF2" s="113"/>
      <c r="BVG2" s="113"/>
      <c r="BVH2" s="113"/>
      <c r="BVI2" s="113"/>
      <c r="BVJ2" s="113"/>
      <c r="BVK2" s="113"/>
      <c r="BVL2" s="113"/>
      <c r="BVM2" s="113"/>
      <c r="BVN2" s="113"/>
      <c r="BVO2" s="113"/>
      <c r="BVP2" s="113"/>
      <c r="BVQ2" s="113"/>
      <c r="BVR2" s="113"/>
      <c r="BVS2" s="113"/>
      <c r="BVT2" s="113"/>
      <c r="BVU2" s="113"/>
      <c r="BVV2" s="113"/>
      <c r="BVW2" s="113"/>
      <c r="BVX2" s="113"/>
      <c r="BVY2" s="113"/>
      <c r="BVZ2" s="113"/>
      <c r="BWA2" s="113"/>
      <c r="BWB2" s="113"/>
      <c r="BWC2" s="113"/>
      <c r="BWD2" s="113"/>
      <c r="BWE2" s="113"/>
      <c r="BWF2" s="113"/>
      <c r="BWG2" s="113"/>
      <c r="BWH2" s="113"/>
      <c r="BWI2" s="113"/>
      <c r="BWJ2" s="113"/>
      <c r="BWK2" s="113"/>
      <c r="BWL2" s="113"/>
      <c r="BWM2" s="113"/>
      <c r="BWN2" s="113"/>
      <c r="BWO2" s="113"/>
      <c r="BWP2" s="113"/>
      <c r="BWQ2" s="113"/>
      <c r="BWR2" s="113"/>
      <c r="BWS2" s="113"/>
      <c r="BWT2" s="113"/>
      <c r="BWU2" s="113"/>
      <c r="BWV2" s="113"/>
      <c r="BWW2" s="113"/>
      <c r="BWX2" s="113"/>
      <c r="BWY2" s="113"/>
      <c r="BWZ2" s="113"/>
      <c r="BXA2" s="113"/>
      <c r="BXB2" s="113"/>
      <c r="BXC2" s="113"/>
      <c r="BXD2" s="113"/>
      <c r="BXE2" s="113"/>
      <c r="BXF2" s="113"/>
      <c r="BXG2" s="113"/>
      <c r="BXH2" s="113"/>
      <c r="BXI2" s="113"/>
      <c r="BXJ2" s="113"/>
      <c r="BXK2" s="113"/>
      <c r="BXL2" s="113"/>
      <c r="BXM2" s="113"/>
      <c r="BXN2" s="113"/>
      <c r="BXO2" s="113"/>
      <c r="BXP2" s="113"/>
      <c r="BXQ2" s="113"/>
      <c r="BXR2" s="113"/>
      <c r="BXS2" s="113"/>
      <c r="BXT2" s="113"/>
      <c r="BXU2" s="113"/>
      <c r="BXV2" s="113"/>
      <c r="BXW2" s="113"/>
      <c r="BXX2" s="113"/>
      <c r="BXY2" s="113"/>
      <c r="BXZ2" s="113"/>
      <c r="BYA2" s="113"/>
      <c r="BYB2" s="113"/>
      <c r="BYC2" s="113"/>
      <c r="BYD2" s="113"/>
      <c r="BYE2" s="113"/>
      <c r="BYF2" s="113"/>
      <c r="BYG2" s="113"/>
      <c r="BYH2" s="113"/>
      <c r="BYI2" s="113"/>
      <c r="BYJ2" s="113"/>
      <c r="BYK2" s="113"/>
      <c r="BYL2" s="113"/>
      <c r="BYM2" s="113"/>
      <c r="BYN2" s="113"/>
      <c r="BYO2" s="113"/>
      <c r="BYP2" s="113"/>
      <c r="BYQ2" s="113"/>
      <c r="BYR2" s="113"/>
      <c r="BYS2" s="113"/>
      <c r="BYT2" s="113"/>
      <c r="BYU2" s="113"/>
      <c r="BYV2" s="113"/>
      <c r="BYW2" s="113"/>
      <c r="BYX2" s="113"/>
      <c r="BYY2" s="113"/>
      <c r="BYZ2" s="113"/>
      <c r="BZA2" s="113"/>
      <c r="BZB2" s="113"/>
      <c r="BZC2" s="113"/>
      <c r="BZD2" s="113"/>
      <c r="BZE2" s="113"/>
      <c r="BZF2" s="113"/>
      <c r="BZG2" s="113"/>
      <c r="BZH2" s="113"/>
      <c r="BZI2" s="113"/>
      <c r="BZJ2" s="113"/>
      <c r="BZK2" s="113"/>
      <c r="BZL2" s="113"/>
      <c r="BZM2" s="113"/>
      <c r="BZN2" s="113"/>
      <c r="BZO2" s="113"/>
      <c r="BZP2" s="113"/>
      <c r="BZQ2" s="113"/>
      <c r="BZR2" s="113"/>
      <c r="BZS2" s="113"/>
      <c r="BZT2" s="113"/>
      <c r="BZU2" s="113"/>
      <c r="BZV2" s="113"/>
      <c r="BZW2" s="113"/>
      <c r="BZX2" s="113"/>
      <c r="BZY2" s="113"/>
      <c r="BZZ2" s="113"/>
      <c r="CAA2" s="113"/>
      <c r="CAB2" s="113"/>
      <c r="CAC2" s="113"/>
      <c r="CAD2" s="113"/>
      <c r="CAE2" s="113"/>
      <c r="CAF2" s="113"/>
      <c r="CAG2" s="113"/>
      <c r="CAH2" s="113"/>
      <c r="CAI2" s="113"/>
      <c r="CAJ2" s="113"/>
      <c r="CAK2" s="113"/>
      <c r="CAL2" s="113"/>
      <c r="CAM2" s="113"/>
      <c r="CAN2" s="113"/>
      <c r="CAO2" s="113"/>
      <c r="CAP2" s="113"/>
      <c r="CAQ2" s="113"/>
      <c r="CAR2" s="113"/>
      <c r="CAS2" s="113"/>
      <c r="CAT2" s="113"/>
      <c r="CAU2" s="113"/>
      <c r="CAV2" s="113"/>
      <c r="CAW2" s="113"/>
      <c r="CAX2" s="113"/>
      <c r="CAY2" s="113"/>
      <c r="CAZ2" s="113"/>
      <c r="CBA2" s="113"/>
      <c r="CBB2" s="113"/>
      <c r="CBC2" s="113"/>
      <c r="CBD2" s="113"/>
      <c r="CBE2" s="113"/>
      <c r="CBF2" s="113"/>
      <c r="CBG2" s="113"/>
      <c r="CBH2" s="113"/>
      <c r="CBI2" s="113"/>
      <c r="CBJ2" s="113"/>
      <c r="CBK2" s="113"/>
      <c r="CBL2" s="113"/>
      <c r="CBM2" s="113"/>
      <c r="CBN2" s="113"/>
      <c r="CBO2" s="113"/>
      <c r="CBP2" s="113"/>
      <c r="CBQ2" s="113"/>
      <c r="CBR2" s="113"/>
      <c r="CBS2" s="113"/>
      <c r="CBT2" s="113"/>
      <c r="CBU2" s="113"/>
      <c r="CBV2" s="113"/>
      <c r="CBW2" s="113"/>
      <c r="CBX2" s="113"/>
      <c r="CBY2" s="113"/>
      <c r="CBZ2" s="113"/>
      <c r="CCA2" s="113"/>
      <c r="CCB2" s="113"/>
      <c r="CCC2" s="113"/>
      <c r="CCD2" s="113"/>
      <c r="CCE2" s="113"/>
      <c r="CCF2" s="113"/>
      <c r="CCG2" s="113"/>
      <c r="CCH2" s="113"/>
      <c r="CCI2" s="113"/>
      <c r="CCJ2" s="113"/>
      <c r="CCK2" s="113"/>
      <c r="CCL2" s="113"/>
      <c r="CCM2" s="113"/>
      <c r="CCN2" s="113"/>
      <c r="CCO2" s="113"/>
      <c r="CCP2" s="113"/>
      <c r="CCQ2" s="113"/>
      <c r="CCR2" s="113"/>
      <c r="CCS2" s="113"/>
      <c r="CCT2" s="113"/>
      <c r="CCU2" s="113"/>
      <c r="CCV2" s="113"/>
      <c r="CCW2" s="113"/>
      <c r="CCX2" s="113"/>
      <c r="CCY2" s="113"/>
      <c r="CCZ2" s="113"/>
      <c r="CDA2" s="113"/>
      <c r="CDB2" s="113"/>
      <c r="CDC2" s="113"/>
      <c r="CDD2" s="113"/>
      <c r="CDE2" s="113"/>
      <c r="CDF2" s="113"/>
      <c r="CDG2" s="113"/>
      <c r="CDH2" s="113"/>
      <c r="CDI2" s="113"/>
      <c r="CDJ2" s="113"/>
      <c r="CDK2" s="113"/>
      <c r="CDL2" s="113"/>
      <c r="CDM2" s="113"/>
      <c r="CDN2" s="113"/>
      <c r="CDO2" s="113"/>
      <c r="CDP2" s="113"/>
      <c r="CDQ2" s="113"/>
      <c r="CDR2" s="113"/>
      <c r="CDS2" s="113"/>
      <c r="CDT2" s="113"/>
      <c r="CDU2" s="113"/>
      <c r="CDV2" s="113"/>
      <c r="CDW2" s="113"/>
      <c r="CDX2" s="113"/>
      <c r="CDY2" s="113"/>
      <c r="CDZ2" s="113"/>
      <c r="CEA2" s="113"/>
      <c r="CEB2" s="113"/>
      <c r="CEC2" s="113"/>
      <c r="CED2" s="113"/>
      <c r="CEE2" s="113"/>
      <c r="CEF2" s="113"/>
      <c r="CEG2" s="113"/>
      <c r="CEH2" s="113"/>
      <c r="CEI2" s="113"/>
      <c r="CEJ2" s="113"/>
      <c r="CEK2" s="113"/>
      <c r="CEL2" s="113"/>
      <c r="CEM2" s="113"/>
      <c r="CEN2" s="113"/>
      <c r="CEO2" s="113"/>
      <c r="CEP2" s="113"/>
      <c r="CEQ2" s="113"/>
      <c r="CER2" s="113"/>
      <c r="CES2" s="113"/>
      <c r="CET2" s="113"/>
      <c r="CEU2" s="113"/>
      <c r="CEV2" s="113"/>
      <c r="CEW2" s="113"/>
      <c r="CEX2" s="113"/>
      <c r="CEY2" s="113"/>
      <c r="CEZ2" s="113"/>
      <c r="CFA2" s="113"/>
      <c r="CFB2" s="113"/>
      <c r="CFC2" s="113"/>
      <c r="CFD2" s="113"/>
      <c r="CFE2" s="113"/>
      <c r="CFF2" s="113"/>
      <c r="CFG2" s="113"/>
      <c r="CFH2" s="113"/>
      <c r="CFI2" s="113"/>
      <c r="CFJ2" s="113"/>
      <c r="CFK2" s="113"/>
      <c r="CFL2" s="113"/>
      <c r="CFM2" s="113"/>
      <c r="CFN2" s="113"/>
      <c r="CFO2" s="113"/>
      <c r="CFP2" s="113"/>
      <c r="CFQ2" s="113"/>
      <c r="CFR2" s="113"/>
      <c r="CFS2" s="113"/>
      <c r="CFT2" s="113"/>
      <c r="CFU2" s="113"/>
      <c r="CFV2" s="113"/>
      <c r="CFW2" s="113"/>
      <c r="CFX2" s="113"/>
      <c r="CFY2" s="113"/>
      <c r="CFZ2" s="113"/>
      <c r="CGA2" s="113"/>
      <c r="CGB2" s="113"/>
      <c r="CGC2" s="113"/>
      <c r="CGD2" s="113"/>
      <c r="CGE2" s="113"/>
      <c r="CGF2" s="113"/>
      <c r="CGG2" s="113"/>
      <c r="CGH2" s="113"/>
      <c r="CGI2" s="113"/>
      <c r="CGJ2" s="113"/>
      <c r="CGK2" s="113"/>
      <c r="CGL2" s="113"/>
      <c r="CGM2" s="113"/>
      <c r="CGN2" s="113"/>
      <c r="CGO2" s="113"/>
      <c r="CGP2" s="113"/>
      <c r="CGQ2" s="113"/>
      <c r="CGR2" s="113"/>
      <c r="CGS2" s="113"/>
      <c r="CGT2" s="113"/>
      <c r="CGU2" s="113"/>
      <c r="CGV2" s="113"/>
      <c r="CGW2" s="113"/>
      <c r="CGX2" s="113"/>
      <c r="CGY2" s="113"/>
      <c r="CGZ2" s="113"/>
      <c r="CHA2" s="113"/>
      <c r="CHB2" s="113"/>
      <c r="CHC2" s="113"/>
      <c r="CHD2" s="113"/>
      <c r="CHE2" s="113"/>
      <c r="CHF2" s="113"/>
      <c r="CHG2" s="113"/>
      <c r="CHH2" s="113"/>
      <c r="CHI2" s="113"/>
      <c r="CHJ2" s="113"/>
      <c r="CHK2" s="113"/>
      <c r="CHL2" s="113"/>
      <c r="CHM2" s="113"/>
      <c r="CHN2" s="113"/>
      <c r="CHO2" s="113"/>
      <c r="CHP2" s="113"/>
      <c r="CHQ2" s="113"/>
      <c r="CHR2" s="113"/>
      <c r="CHS2" s="113"/>
      <c r="CHT2" s="113"/>
      <c r="CHU2" s="113"/>
      <c r="CHV2" s="113"/>
      <c r="CHW2" s="113"/>
      <c r="CHX2" s="113"/>
      <c r="CHY2" s="113"/>
      <c r="CHZ2" s="113"/>
      <c r="CIA2" s="113"/>
      <c r="CIB2" s="113"/>
      <c r="CIC2" s="113"/>
      <c r="CID2" s="113"/>
      <c r="CIE2" s="113"/>
      <c r="CIF2" s="113"/>
      <c r="CIG2" s="113"/>
      <c r="CIH2" s="113"/>
      <c r="CII2" s="113"/>
      <c r="CIJ2" s="113"/>
      <c r="CIK2" s="113"/>
      <c r="CIL2" s="113"/>
      <c r="CIM2" s="113"/>
      <c r="CIN2" s="113"/>
      <c r="CIO2" s="113"/>
      <c r="CIP2" s="113"/>
      <c r="CIQ2" s="113"/>
      <c r="CIR2" s="113"/>
      <c r="CIS2" s="113"/>
      <c r="CIT2" s="113"/>
      <c r="CIU2" s="113"/>
      <c r="CIV2" s="113"/>
      <c r="CIW2" s="113"/>
      <c r="CIX2" s="113"/>
      <c r="CIY2" s="113"/>
      <c r="CIZ2" s="113"/>
      <c r="CJA2" s="113"/>
      <c r="CJB2" s="113"/>
      <c r="CJC2" s="113"/>
      <c r="CJD2" s="113"/>
      <c r="CJE2" s="113"/>
      <c r="CJF2" s="113"/>
      <c r="CJG2" s="113"/>
      <c r="CJH2" s="113"/>
      <c r="CJI2" s="113"/>
      <c r="CJJ2" s="113"/>
      <c r="CJK2" s="113"/>
      <c r="CJL2" s="113"/>
      <c r="CJM2" s="113"/>
      <c r="CJN2" s="113"/>
      <c r="CJO2" s="113"/>
      <c r="CJP2" s="113"/>
      <c r="CJQ2" s="113"/>
      <c r="CJR2" s="113"/>
      <c r="CJS2" s="113"/>
      <c r="CJT2" s="113"/>
      <c r="CJU2" s="113"/>
      <c r="CJV2" s="113"/>
      <c r="CJW2" s="113"/>
      <c r="CJX2" s="113"/>
      <c r="CJY2" s="113"/>
      <c r="CJZ2" s="113"/>
      <c r="CKA2" s="113"/>
      <c r="CKB2" s="113"/>
      <c r="CKC2" s="113"/>
      <c r="CKD2" s="113"/>
      <c r="CKE2" s="113"/>
      <c r="CKF2" s="113"/>
      <c r="CKG2" s="113"/>
      <c r="CKH2" s="113"/>
      <c r="CKI2" s="113"/>
      <c r="CKJ2" s="113"/>
      <c r="CKK2" s="113"/>
      <c r="CKL2" s="113"/>
      <c r="CKM2" s="113"/>
      <c r="CKN2" s="113"/>
      <c r="CKO2" s="113"/>
      <c r="CKP2" s="113"/>
      <c r="CKQ2" s="113"/>
      <c r="CKR2" s="113"/>
      <c r="CKS2" s="113"/>
      <c r="CKT2" s="113"/>
      <c r="CKU2" s="113"/>
      <c r="CKV2" s="113"/>
      <c r="CKW2" s="113"/>
      <c r="CKX2" s="113"/>
      <c r="CKY2" s="113"/>
      <c r="CKZ2" s="113"/>
      <c r="CLA2" s="113"/>
      <c r="CLB2" s="113"/>
      <c r="CLC2" s="113"/>
      <c r="CLD2" s="113"/>
      <c r="CLE2" s="113"/>
      <c r="CLF2" s="113"/>
      <c r="CLG2" s="113"/>
      <c r="CLH2" s="113"/>
      <c r="CLI2" s="113"/>
      <c r="CLJ2" s="113"/>
      <c r="CLK2" s="113"/>
      <c r="CLL2" s="113"/>
      <c r="CLM2" s="113"/>
      <c r="CLN2" s="113"/>
      <c r="CLO2" s="113"/>
      <c r="CLP2" s="113"/>
      <c r="CLQ2" s="113"/>
      <c r="CLR2" s="113"/>
      <c r="CLS2" s="113"/>
      <c r="CLT2" s="113"/>
      <c r="CLU2" s="113"/>
      <c r="CLV2" s="113"/>
      <c r="CLW2" s="113"/>
      <c r="CLX2" s="113"/>
      <c r="CLY2" s="113"/>
      <c r="CLZ2" s="113"/>
      <c r="CMA2" s="113"/>
      <c r="CMB2" s="113"/>
      <c r="CMC2" s="113"/>
      <c r="CMD2" s="113"/>
      <c r="CME2" s="113"/>
      <c r="CMF2" s="113"/>
      <c r="CMG2" s="113"/>
      <c r="CMH2" s="113"/>
      <c r="CMI2" s="113"/>
      <c r="CMJ2" s="113"/>
      <c r="CMK2" s="113"/>
      <c r="CML2" s="113"/>
      <c r="CMM2" s="113"/>
      <c r="CMN2" s="113"/>
      <c r="CMO2" s="113"/>
      <c r="CMP2" s="113"/>
      <c r="CMQ2" s="113"/>
      <c r="CMR2" s="113"/>
      <c r="CMS2" s="113"/>
      <c r="CMT2" s="113"/>
      <c r="CMU2" s="113"/>
      <c r="CMV2" s="113"/>
      <c r="CMW2" s="113"/>
      <c r="CMX2" s="113"/>
      <c r="CMY2" s="113"/>
      <c r="CMZ2" s="113"/>
      <c r="CNA2" s="113"/>
      <c r="CNB2" s="113"/>
      <c r="CNC2" s="113"/>
      <c r="CND2" s="113"/>
      <c r="CNE2" s="113"/>
      <c r="CNF2" s="113"/>
      <c r="CNG2" s="113"/>
      <c r="CNH2" s="113"/>
      <c r="CNI2" s="113"/>
      <c r="CNJ2" s="113"/>
      <c r="CNK2" s="113"/>
      <c r="CNL2" s="113"/>
      <c r="CNM2" s="113"/>
      <c r="CNN2" s="113"/>
      <c r="CNO2" s="113"/>
      <c r="CNP2" s="113"/>
      <c r="CNQ2" s="113"/>
      <c r="CNR2" s="113"/>
      <c r="CNS2" s="113"/>
      <c r="CNT2" s="113"/>
      <c r="CNU2" s="113"/>
      <c r="CNV2" s="113"/>
      <c r="CNW2" s="113"/>
      <c r="CNX2" s="113"/>
      <c r="CNY2" s="113"/>
      <c r="CNZ2" s="113"/>
      <c r="COA2" s="113"/>
      <c r="COB2" s="113"/>
      <c r="COC2" s="113"/>
      <c r="COD2" s="113"/>
      <c r="COE2" s="113"/>
      <c r="COF2" s="113"/>
      <c r="COG2" s="113"/>
      <c r="COH2" s="113"/>
      <c r="COI2" s="113"/>
      <c r="COJ2" s="113"/>
      <c r="COK2" s="113"/>
      <c r="COL2" s="113"/>
      <c r="COM2" s="113"/>
      <c r="CON2" s="113"/>
      <c r="COO2" s="113"/>
      <c r="COP2" s="113"/>
      <c r="COQ2" s="113"/>
      <c r="COR2" s="113"/>
      <c r="COS2" s="113"/>
      <c r="COT2" s="113"/>
      <c r="COU2" s="113"/>
      <c r="COV2" s="113"/>
      <c r="COW2" s="113"/>
      <c r="COX2" s="113"/>
      <c r="COY2" s="113"/>
      <c r="COZ2" s="113"/>
      <c r="CPA2" s="113"/>
      <c r="CPB2" s="113"/>
      <c r="CPC2" s="113"/>
      <c r="CPD2" s="113"/>
      <c r="CPE2" s="113"/>
      <c r="CPF2" s="113"/>
      <c r="CPG2" s="113"/>
      <c r="CPH2" s="113"/>
      <c r="CPI2" s="113"/>
      <c r="CPJ2" s="113"/>
      <c r="CPK2" s="113"/>
      <c r="CPL2" s="113"/>
      <c r="CPM2" s="113"/>
      <c r="CPN2" s="113"/>
      <c r="CPO2" s="113"/>
      <c r="CPP2" s="113"/>
      <c r="CPQ2" s="113"/>
      <c r="CPR2" s="113"/>
      <c r="CPS2" s="113"/>
      <c r="CPT2" s="113"/>
      <c r="CPU2" s="113"/>
      <c r="CPV2" s="113"/>
      <c r="CPW2" s="113"/>
      <c r="CPX2" s="113"/>
      <c r="CPY2" s="113"/>
      <c r="CPZ2" s="113"/>
      <c r="CQA2" s="113"/>
      <c r="CQB2" s="113"/>
      <c r="CQC2" s="113"/>
      <c r="CQD2" s="113"/>
      <c r="CQE2" s="113"/>
      <c r="CQF2" s="113"/>
      <c r="CQG2" s="113"/>
      <c r="CQH2" s="113"/>
      <c r="CQI2" s="113"/>
      <c r="CQJ2" s="113"/>
      <c r="CQK2" s="113"/>
      <c r="CQL2" s="113"/>
      <c r="CQM2" s="113"/>
      <c r="CQN2" s="113"/>
      <c r="CQO2" s="113"/>
      <c r="CQP2" s="113"/>
      <c r="CQQ2" s="113"/>
      <c r="CQR2" s="113"/>
      <c r="CQS2" s="113"/>
      <c r="CQT2" s="113"/>
      <c r="CQU2" s="113"/>
      <c r="CQV2" s="113"/>
      <c r="CQW2" s="113"/>
      <c r="CQX2" s="113"/>
      <c r="CQY2" s="113"/>
      <c r="CQZ2" s="113"/>
      <c r="CRA2" s="113"/>
      <c r="CRB2" s="113"/>
      <c r="CRC2" s="113"/>
      <c r="CRD2" s="113"/>
      <c r="CRE2" s="113"/>
      <c r="CRF2" s="113"/>
      <c r="CRG2" s="113"/>
      <c r="CRH2" s="113"/>
      <c r="CRI2" s="113"/>
      <c r="CRJ2" s="113"/>
      <c r="CRK2" s="113"/>
      <c r="CRL2" s="113"/>
      <c r="CRM2" s="113"/>
      <c r="CRN2" s="113"/>
      <c r="CRO2" s="113"/>
      <c r="CRP2" s="113"/>
      <c r="CRQ2" s="113"/>
      <c r="CRR2" s="113"/>
      <c r="CRS2" s="113"/>
      <c r="CRT2" s="113"/>
      <c r="CRU2" s="113"/>
      <c r="CRV2" s="113"/>
      <c r="CRW2" s="113"/>
      <c r="CRX2" s="113"/>
      <c r="CRY2" s="113"/>
      <c r="CRZ2" s="113"/>
      <c r="CSA2" s="113"/>
      <c r="CSB2" s="113"/>
      <c r="CSC2" s="113"/>
      <c r="CSD2" s="113"/>
      <c r="CSE2" s="113"/>
      <c r="CSF2" s="113"/>
      <c r="CSG2" s="113"/>
      <c r="CSH2" s="113"/>
      <c r="CSI2" s="113"/>
      <c r="CSJ2" s="113"/>
      <c r="CSK2" s="113"/>
      <c r="CSL2" s="113"/>
      <c r="CSM2" s="113"/>
      <c r="CSN2" s="113"/>
      <c r="CSO2" s="113"/>
      <c r="CSP2" s="113"/>
      <c r="CSQ2" s="113"/>
      <c r="CSR2" s="113"/>
      <c r="CSS2" s="113"/>
      <c r="CST2" s="113"/>
      <c r="CSU2" s="113"/>
      <c r="CSV2" s="113"/>
      <c r="CSW2" s="113"/>
      <c r="CSX2" s="113"/>
      <c r="CSY2" s="113"/>
      <c r="CSZ2" s="113"/>
      <c r="CTA2" s="113"/>
      <c r="CTB2" s="113"/>
      <c r="CTC2" s="113"/>
      <c r="CTD2" s="113"/>
      <c r="CTE2" s="113"/>
      <c r="CTF2" s="113"/>
      <c r="CTG2" s="113"/>
      <c r="CTH2" s="113"/>
      <c r="CTI2" s="113"/>
      <c r="CTJ2" s="113"/>
      <c r="CTK2" s="113"/>
      <c r="CTL2" s="113"/>
      <c r="CTM2" s="113"/>
      <c r="CTN2" s="113"/>
      <c r="CTO2" s="113"/>
      <c r="CTP2" s="113"/>
      <c r="CTQ2" s="113"/>
      <c r="CTR2" s="113"/>
      <c r="CTS2" s="113"/>
      <c r="CTT2" s="113"/>
      <c r="CTU2" s="113"/>
      <c r="CTV2" s="113"/>
      <c r="CTW2" s="113"/>
      <c r="CTX2" s="113"/>
      <c r="CTY2" s="113"/>
      <c r="CTZ2" s="113"/>
      <c r="CUA2" s="113"/>
      <c r="CUB2" s="113"/>
      <c r="CUC2" s="113"/>
      <c r="CUD2" s="113"/>
      <c r="CUE2" s="113"/>
      <c r="CUF2" s="113"/>
      <c r="CUG2" s="113"/>
      <c r="CUH2" s="113"/>
      <c r="CUI2" s="113"/>
      <c r="CUJ2" s="113"/>
      <c r="CUK2" s="113"/>
      <c r="CUL2" s="113"/>
      <c r="CUM2" s="113"/>
      <c r="CUN2" s="113"/>
      <c r="CUO2" s="113"/>
      <c r="CUP2" s="113"/>
      <c r="CUQ2" s="113"/>
      <c r="CUR2" s="113"/>
      <c r="CUS2" s="113"/>
      <c r="CUT2" s="113"/>
      <c r="CUU2" s="113"/>
      <c r="CUV2" s="113"/>
      <c r="CUW2" s="113"/>
      <c r="CUX2" s="113"/>
      <c r="CUY2" s="113"/>
      <c r="CUZ2" s="113"/>
      <c r="CVA2" s="113"/>
      <c r="CVB2" s="113"/>
      <c r="CVC2" s="113"/>
      <c r="CVD2" s="113"/>
      <c r="CVE2" s="113"/>
      <c r="CVF2" s="113"/>
      <c r="CVG2" s="113"/>
      <c r="CVH2" s="113"/>
      <c r="CVI2" s="113"/>
      <c r="CVJ2" s="113"/>
      <c r="CVK2" s="113"/>
      <c r="CVL2" s="113"/>
      <c r="CVM2" s="113"/>
      <c r="CVN2" s="113"/>
      <c r="CVO2" s="113"/>
      <c r="CVP2" s="113"/>
      <c r="CVQ2" s="113"/>
      <c r="CVR2" s="113"/>
      <c r="CVS2" s="113"/>
      <c r="CVT2" s="113"/>
      <c r="CVU2" s="113"/>
      <c r="CVV2" s="113"/>
      <c r="CVW2" s="113"/>
      <c r="CVX2" s="113"/>
      <c r="CVY2" s="113"/>
      <c r="CVZ2" s="113"/>
      <c r="CWA2" s="113"/>
      <c r="CWB2" s="113"/>
      <c r="CWC2" s="113"/>
      <c r="CWD2" s="113"/>
      <c r="CWE2" s="113"/>
      <c r="CWF2" s="113"/>
      <c r="CWG2" s="113"/>
      <c r="CWH2" s="113"/>
      <c r="CWI2" s="113"/>
      <c r="CWJ2" s="113"/>
      <c r="CWK2" s="113"/>
      <c r="CWL2" s="113"/>
      <c r="CWM2" s="113"/>
      <c r="CWN2" s="113"/>
      <c r="CWO2" s="113"/>
      <c r="CWP2" s="113"/>
      <c r="CWQ2" s="113"/>
      <c r="CWR2" s="113"/>
      <c r="CWS2" s="113"/>
      <c r="CWT2" s="113"/>
      <c r="CWU2" s="113"/>
      <c r="CWV2" s="113"/>
      <c r="CWW2" s="113"/>
      <c r="CWX2" s="113"/>
      <c r="CWY2" s="113"/>
      <c r="CWZ2" s="113"/>
      <c r="CXA2" s="113"/>
      <c r="CXB2" s="113"/>
      <c r="CXC2" s="113"/>
      <c r="CXD2" s="113"/>
      <c r="CXE2" s="113"/>
      <c r="CXF2" s="113"/>
      <c r="CXG2" s="113"/>
      <c r="CXH2" s="113"/>
      <c r="CXI2" s="113"/>
      <c r="CXJ2" s="113"/>
      <c r="CXK2" s="113"/>
      <c r="CXL2" s="113"/>
      <c r="CXM2" s="113"/>
      <c r="CXN2" s="113"/>
      <c r="CXO2" s="113"/>
      <c r="CXP2" s="113"/>
      <c r="CXQ2" s="113"/>
      <c r="CXR2" s="113"/>
      <c r="CXS2" s="113"/>
      <c r="CXT2" s="113"/>
      <c r="CXU2" s="113"/>
      <c r="CXV2" s="113"/>
      <c r="CXW2" s="113"/>
      <c r="CXX2" s="113"/>
      <c r="CXY2" s="113"/>
      <c r="CXZ2" s="113"/>
      <c r="CYA2" s="113"/>
      <c r="CYB2" s="113"/>
      <c r="CYC2" s="113"/>
      <c r="CYD2" s="113"/>
      <c r="CYE2" s="113"/>
      <c r="CYF2" s="113"/>
      <c r="CYG2" s="113"/>
      <c r="CYH2" s="113"/>
      <c r="CYI2" s="113"/>
      <c r="CYJ2" s="113"/>
      <c r="CYK2" s="113"/>
      <c r="CYL2" s="113"/>
      <c r="CYM2" s="113"/>
      <c r="CYN2" s="113"/>
      <c r="CYO2" s="113"/>
      <c r="CYP2" s="113"/>
      <c r="CYQ2" s="113"/>
      <c r="CYR2" s="113"/>
      <c r="CYS2" s="113"/>
      <c r="CYT2" s="113"/>
      <c r="CYU2" s="113"/>
      <c r="CYV2" s="113"/>
      <c r="CYW2" s="113"/>
      <c r="CYX2" s="113"/>
      <c r="CYY2" s="113"/>
      <c r="CYZ2" s="113"/>
      <c r="CZA2" s="113"/>
      <c r="CZB2" s="113"/>
      <c r="CZC2" s="113"/>
      <c r="CZD2" s="113"/>
      <c r="CZE2" s="113"/>
      <c r="CZF2" s="113"/>
      <c r="CZG2" s="113"/>
      <c r="CZH2" s="113"/>
      <c r="CZI2" s="113"/>
      <c r="CZJ2" s="113"/>
      <c r="CZK2" s="113"/>
      <c r="CZL2" s="113"/>
      <c r="CZM2" s="113"/>
      <c r="CZN2" s="113"/>
      <c r="CZO2" s="113"/>
      <c r="CZP2" s="113"/>
      <c r="CZQ2" s="113"/>
      <c r="CZR2" s="113"/>
      <c r="CZS2" s="113"/>
      <c r="CZT2" s="113"/>
      <c r="CZU2" s="113"/>
      <c r="CZV2" s="113"/>
      <c r="CZW2" s="113"/>
      <c r="CZX2" s="113"/>
      <c r="CZY2" s="113"/>
      <c r="CZZ2" s="113"/>
      <c r="DAA2" s="113"/>
      <c r="DAB2" s="113"/>
      <c r="DAC2" s="113"/>
      <c r="DAD2" s="113"/>
      <c r="DAE2" s="113"/>
      <c r="DAF2" s="113"/>
      <c r="DAG2" s="113"/>
      <c r="DAH2" s="113"/>
      <c r="DAI2" s="113"/>
      <c r="DAJ2" s="113"/>
      <c r="DAK2" s="113"/>
      <c r="DAL2" s="113"/>
      <c r="DAM2" s="113"/>
      <c r="DAN2" s="113"/>
      <c r="DAO2" s="113"/>
      <c r="DAP2" s="113"/>
      <c r="DAQ2" s="113"/>
      <c r="DAR2" s="113"/>
      <c r="DAS2" s="113"/>
      <c r="DAT2" s="113"/>
      <c r="DAU2" s="113"/>
      <c r="DAV2" s="113"/>
      <c r="DAW2" s="113"/>
      <c r="DAX2" s="113"/>
      <c r="DAY2" s="113"/>
      <c r="DAZ2" s="113"/>
      <c r="DBA2" s="113"/>
      <c r="DBB2" s="113"/>
      <c r="DBC2" s="113"/>
      <c r="DBD2" s="113"/>
      <c r="DBE2" s="113"/>
      <c r="DBF2" s="113"/>
      <c r="DBG2" s="113"/>
      <c r="DBH2" s="113"/>
      <c r="DBI2" s="113"/>
      <c r="DBJ2" s="113"/>
      <c r="DBK2" s="113"/>
      <c r="DBL2" s="113"/>
      <c r="DBM2" s="113"/>
      <c r="DBN2" s="113"/>
      <c r="DBO2" s="113"/>
      <c r="DBP2" s="113"/>
      <c r="DBQ2" s="113"/>
      <c r="DBR2" s="113"/>
      <c r="DBS2" s="113"/>
      <c r="DBT2" s="113"/>
      <c r="DBU2" s="113"/>
      <c r="DBV2" s="113"/>
      <c r="DBW2" s="113"/>
      <c r="DBX2" s="113"/>
      <c r="DBY2" s="113"/>
      <c r="DBZ2" s="113"/>
      <c r="DCA2" s="113"/>
      <c r="DCB2" s="113"/>
      <c r="DCC2" s="113"/>
      <c r="DCD2" s="113"/>
      <c r="DCE2" s="113"/>
      <c r="DCF2" s="113"/>
      <c r="DCG2" s="113"/>
      <c r="DCH2" s="113"/>
      <c r="DCI2" s="113"/>
      <c r="DCJ2" s="113"/>
      <c r="DCK2" s="113"/>
      <c r="DCL2" s="113"/>
      <c r="DCM2" s="113"/>
      <c r="DCN2" s="113"/>
      <c r="DCO2" s="113"/>
      <c r="DCP2" s="113"/>
      <c r="DCQ2" s="113"/>
      <c r="DCR2" s="113"/>
      <c r="DCS2" s="113"/>
      <c r="DCT2" s="113"/>
      <c r="DCU2" s="113"/>
      <c r="DCV2" s="113"/>
      <c r="DCW2" s="113"/>
      <c r="DCX2" s="113"/>
      <c r="DCY2" s="113"/>
      <c r="DCZ2" s="113"/>
      <c r="DDA2" s="113"/>
      <c r="DDB2" s="113"/>
      <c r="DDC2" s="113"/>
      <c r="DDD2" s="113"/>
      <c r="DDE2" s="113"/>
      <c r="DDF2" s="113"/>
      <c r="DDG2" s="113"/>
      <c r="DDH2" s="113"/>
      <c r="DDI2" s="113"/>
      <c r="DDJ2" s="113"/>
      <c r="DDK2" s="113"/>
      <c r="DDL2" s="113"/>
      <c r="DDM2" s="113"/>
      <c r="DDN2" s="113"/>
      <c r="DDO2" s="113"/>
      <c r="DDP2" s="113"/>
      <c r="DDQ2" s="113"/>
      <c r="DDR2" s="113"/>
      <c r="DDS2" s="113"/>
      <c r="DDT2" s="113"/>
      <c r="DDU2" s="113"/>
      <c r="DDV2" s="113"/>
      <c r="DDW2" s="113"/>
      <c r="DDX2" s="113"/>
      <c r="DDY2" s="113"/>
      <c r="DDZ2" s="113"/>
      <c r="DEA2" s="113"/>
      <c r="DEB2" s="113"/>
      <c r="DEC2" s="113"/>
      <c r="DED2" s="113"/>
      <c r="DEE2" s="113"/>
      <c r="DEF2" s="113"/>
      <c r="DEG2" s="113"/>
      <c r="DEH2" s="113"/>
      <c r="DEI2" s="113"/>
      <c r="DEJ2" s="113"/>
      <c r="DEK2" s="113"/>
      <c r="DEL2" s="113"/>
      <c r="DEM2" s="113"/>
      <c r="DEN2" s="113"/>
      <c r="DEO2" s="113"/>
      <c r="DEP2" s="113"/>
      <c r="DEQ2" s="113"/>
      <c r="DER2" s="113"/>
      <c r="DES2" s="113"/>
      <c r="DET2" s="113"/>
      <c r="DEU2" s="113"/>
      <c r="DEV2" s="113"/>
      <c r="DEW2" s="113"/>
      <c r="DEX2" s="113"/>
      <c r="DEY2" s="113"/>
      <c r="DEZ2" s="113"/>
      <c r="DFA2" s="113"/>
      <c r="DFB2" s="113"/>
      <c r="DFC2" s="113"/>
      <c r="DFD2" s="113"/>
      <c r="DFE2" s="113"/>
      <c r="DFF2" s="113"/>
      <c r="DFG2" s="113"/>
      <c r="DFH2" s="113"/>
      <c r="DFI2" s="113"/>
      <c r="DFJ2" s="113"/>
      <c r="DFK2" s="113"/>
      <c r="DFL2" s="113"/>
      <c r="DFM2" s="113"/>
      <c r="DFN2" s="113"/>
      <c r="DFO2" s="113"/>
      <c r="DFP2" s="113"/>
      <c r="DFQ2" s="113"/>
      <c r="DFR2" s="113"/>
      <c r="DFS2" s="113"/>
      <c r="DFT2" s="113"/>
      <c r="DFU2" s="113"/>
      <c r="DFV2" s="113"/>
      <c r="DFW2" s="113"/>
      <c r="DFX2" s="113"/>
      <c r="DFY2" s="113"/>
      <c r="DFZ2" s="113"/>
      <c r="DGA2" s="113"/>
      <c r="DGB2" s="113"/>
      <c r="DGC2" s="113"/>
      <c r="DGD2" s="113"/>
      <c r="DGE2" s="113"/>
      <c r="DGF2" s="113"/>
      <c r="DGG2" s="113"/>
      <c r="DGH2" s="113"/>
      <c r="DGI2" s="113"/>
      <c r="DGJ2" s="113"/>
      <c r="DGK2" s="113"/>
      <c r="DGL2" s="113"/>
      <c r="DGM2" s="113"/>
      <c r="DGN2" s="113"/>
      <c r="DGO2" s="113"/>
      <c r="DGP2" s="113"/>
      <c r="DGQ2" s="113"/>
      <c r="DGR2" s="113"/>
      <c r="DGS2" s="113"/>
      <c r="DGT2" s="113"/>
      <c r="DGU2" s="113"/>
      <c r="DGV2" s="113"/>
      <c r="DGW2" s="113"/>
      <c r="DGX2" s="113"/>
      <c r="DGY2" s="113"/>
      <c r="DGZ2" s="113"/>
      <c r="DHA2" s="113"/>
      <c r="DHB2" s="113"/>
      <c r="DHC2" s="113"/>
      <c r="DHD2" s="113"/>
      <c r="DHE2" s="113"/>
      <c r="DHF2" s="113"/>
      <c r="DHG2" s="113"/>
      <c r="DHH2" s="113"/>
      <c r="DHI2" s="113"/>
      <c r="DHJ2" s="113"/>
      <c r="DHK2" s="113"/>
      <c r="DHL2" s="113"/>
      <c r="DHM2" s="113"/>
      <c r="DHN2" s="113"/>
      <c r="DHO2" s="113"/>
      <c r="DHP2" s="113"/>
      <c r="DHQ2" s="113"/>
      <c r="DHR2" s="113"/>
      <c r="DHS2" s="113"/>
      <c r="DHT2" s="113"/>
      <c r="DHU2" s="113"/>
      <c r="DHV2" s="113"/>
      <c r="DHW2" s="113"/>
      <c r="DHX2" s="113"/>
      <c r="DHY2" s="113"/>
      <c r="DHZ2" s="113"/>
      <c r="DIA2" s="113"/>
      <c r="DIB2" s="113"/>
      <c r="DIC2" s="113"/>
      <c r="DID2" s="113"/>
      <c r="DIE2" s="113"/>
      <c r="DIF2" s="113"/>
      <c r="DIG2" s="113"/>
      <c r="DIH2" s="113"/>
      <c r="DII2" s="113"/>
      <c r="DIJ2" s="113"/>
      <c r="DIK2" s="113"/>
      <c r="DIL2" s="113"/>
      <c r="DIM2" s="113"/>
      <c r="DIN2" s="113"/>
      <c r="DIO2" s="113"/>
      <c r="DIP2" s="113"/>
      <c r="DIQ2" s="113"/>
      <c r="DIR2" s="113"/>
      <c r="DIS2" s="113"/>
      <c r="DIT2" s="113"/>
      <c r="DIU2" s="113"/>
      <c r="DIV2" s="113"/>
      <c r="DIW2" s="113"/>
      <c r="DIX2" s="113"/>
      <c r="DIY2" s="113"/>
      <c r="DIZ2" s="113"/>
      <c r="DJA2" s="113"/>
      <c r="DJB2" s="113"/>
      <c r="DJC2" s="113"/>
      <c r="DJD2" s="113"/>
      <c r="DJE2" s="113"/>
      <c r="DJF2" s="113"/>
      <c r="DJG2" s="113"/>
      <c r="DJH2" s="113"/>
      <c r="DJI2" s="113"/>
      <c r="DJJ2" s="113"/>
      <c r="DJK2" s="113"/>
      <c r="DJL2" s="113"/>
      <c r="DJM2" s="113"/>
      <c r="DJN2" s="113"/>
      <c r="DJO2" s="113"/>
      <c r="DJP2" s="113"/>
      <c r="DJQ2" s="113"/>
      <c r="DJR2" s="113"/>
      <c r="DJS2" s="113"/>
      <c r="DJT2" s="113"/>
      <c r="DJU2" s="113"/>
      <c r="DJV2" s="113"/>
      <c r="DJW2" s="113"/>
      <c r="DJX2" s="113"/>
      <c r="DJY2" s="113"/>
      <c r="DJZ2" s="113"/>
      <c r="DKA2" s="113"/>
      <c r="DKB2" s="113"/>
      <c r="DKC2" s="113"/>
      <c r="DKD2" s="113"/>
      <c r="DKE2" s="113"/>
      <c r="DKF2" s="113"/>
      <c r="DKG2" s="113"/>
      <c r="DKH2" s="113"/>
      <c r="DKI2" s="113"/>
      <c r="DKJ2" s="113"/>
      <c r="DKK2" s="113"/>
      <c r="DKL2" s="113"/>
      <c r="DKM2" s="113"/>
      <c r="DKN2" s="113"/>
      <c r="DKO2" s="113"/>
      <c r="DKP2" s="113"/>
      <c r="DKQ2" s="113"/>
      <c r="DKR2" s="113"/>
      <c r="DKS2" s="113"/>
      <c r="DKT2" s="113"/>
      <c r="DKU2" s="113"/>
      <c r="DKV2" s="113"/>
      <c r="DKW2" s="113"/>
      <c r="DKX2" s="113"/>
      <c r="DKY2" s="113"/>
      <c r="DKZ2" s="113"/>
      <c r="DLA2" s="113"/>
      <c r="DLB2" s="113"/>
      <c r="DLC2" s="113"/>
      <c r="DLD2" s="113"/>
      <c r="DLE2" s="113"/>
      <c r="DLF2" s="113"/>
      <c r="DLG2" s="113"/>
      <c r="DLH2" s="113"/>
      <c r="DLI2" s="113"/>
      <c r="DLJ2" s="113"/>
      <c r="DLK2" s="113"/>
      <c r="DLL2" s="113"/>
      <c r="DLM2" s="113"/>
      <c r="DLN2" s="113"/>
      <c r="DLO2" s="113"/>
      <c r="DLP2" s="113"/>
      <c r="DLQ2" s="113"/>
      <c r="DLR2" s="113"/>
      <c r="DLS2" s="113"/>
      <c r="DLT2" s="113"/>
      <c r="DLU2" s="113"/>
      <c r="DLV2" s="113"/>
      <c r="DLW2" s="113"/>
      <c r="DLX2" s="113"/>
      <c r="DLY2" s="113"/>
      <c r="DLZ2" s="113"/>
      <c r="DMA2" s="113"/>
      <c r="DMB2" s="113"/>
      <c r="DMC2" s="113"/>
      <c r="DMD2" s="113"/>
      <c r="DME2" s="113"/>
      <c r="DMF2" s="113"/>
      <c r="DMG2" s="113"/>
      <c r="DMH2" s="113"/>
      <c r="DMI2" s="113"/>
      <c r="DMJ2" s="113"/>
      <c r="DMK2" s="113"/>
      <c r="DML2" s="113"/>
      <c r="DMM2" s="113"/>
      <c r="DMN2" s="113"/>
      <c r="DMO2" s="113"/>
      <c r="DMP2" s="113"/>
      <c r="DMQ2" s="113"/>
      <c r="DMR2" s="113"/>
      <c r="DMS2" s="113"/>
      <c r="DMT2" s="113"/>
      <c r="DMU2" s="113"/>
      <c r="DMV2" s="113"/>
      <c r="DMW2" s="113"/>
      <c r="DMX2" s="113"/>
      <c r="DMY2" s="113"/>
      <c r="DMZ2" s="113"/>
      <c r="DNA2" s="113"/>
      <c r="DNB2" s="113"/>
      <c r="DNC2" s="113"/>
      <c r="DND2" s="113"/>
      <c r="DNE2" s="113"/>
      <c r="DNF2" s="113"/>
      <c r="DNG2" s="113"/>
      <c r="DNH2" s="113"/>
      <c r="DNI2" s="113"/>
      <c r="DNJ2" s="113"/>
      <c r="DNK2" s="113"/>
      <c r="DNL2" s="113"/>
      <c r="DNM2" s="113"/>
      <c r="DNN2" s="113"/>
      <c r="DNO2" s="113"/>
      <c r="DNP2" s="113"/>
      <c r="DNQ2" s="113"/>
      <c r="DNR2" s="113"/>
      <c r="DNS2" s="113"/>
      <c r="DNT2" s="113"/>
      <c r="DNU2" s="113"/>
      <c r="DNV2" s="113"/>
      <c r="DNW2" s="113"/>
      <c r="DNX2" s="113"/>
      <c r="DNY2" s="113"/>
      <c r="DNZ2" s="113"/>
      <c r="DOA2" s="113"/>
      <c r="DOB2" s="113"/>
      <c r="DOC2" s="113"/>
      <c r="DOD2" s="113"/>
      <c r="DOE2" s="113"/>
      <c r="DOF2" s="113"/>
      <c r="DOG2" s="113"/>
      <c r="DOH2" s="113"/>
      <c r="DOI2" s="113"/>
      <c r="DOJ2" s="113"/>
      <c r="DOK2" s="113"/>
      <c r="DOL2" s="113"/>
      <c r="DOM2" s="113"/>
      <c r="DON2" s="113"/>
      <c r="DOO2" s="113"/>
      <c r="DOP2" s="113"/>
      <c r="DOQ2" s="113"/>
      <c r="DOR2" s="113"/>
      <c r="DOS2" s="113"/>
      <c r="DOT2" s="113"/>
      <c r="DOU2" s="113"/>
      <c r="DOV2" s="113"/>
      <c r="DOW2" s="113"/>
      <c r="DOX2" s="113"/>
      <c r="DOY2" s="113"/>
      <c r="DOZ2" s="113"/>
      <c r="DPA2" s="113"/>
      <c r="DPB2" s="113"/>
      <c r="DPC2" s="113"/>
      <c r="DPD2" s="113"/>
      <c r="DPE2" s="113"/>
      <c r="DPF2" s="113"/>
      <c r="DPG2" s="113"/>
      <c r="DPH2" s="113"/>
      <c r="DPI2" s="113"/>
      <c r="DPJ2" s="113"/>
      <c r="DPK2" s="113"/>
      <c r="DPL2" s="113"/>
      <c r="DPM2" s="113"/>
      <c r="DPN2" s="113"/>
      <c r="DPO2" s="113"/>
      <c r="DPP2" s="113"/>
      <c r="DPQ2" s="113"/>
      <c r="DPR2" s="113"/>
      <c r="DPS2" s="113"/>
      <c r="DPT2" s="113"/>
      <c r="DPU2" s="113"/>
      <c r="DPV2" s="113"/>
      <c r="DPW2" s="113"/>
      <c r="DPX2" s="113"/>
      <c r="DPY2" s="113"/>
      <c r="DPZ2" s="113"/>
      <c r="DQA2" s="113"/>
      <c r="DQB2" s="113"/>
      <c r="DQC2" s="113"/>
      <c r="DQD2" s="113"/>
      <c r="DQE2" s="113"/>
      <c r="DQF2" s="113"/>
      <c r="DQG2" s="113"/>
      <c r="DQH2" s="113"/>
      <c r="DQI2" s="113"/>
      <c r="DQJ2" s="113"/>
      <c r="DQK2" s="113"/>
      <c r="DQL2" s="113"/>
      <c r="DQM2" s="113"/>
      <c r="DQN2" s="113"/>
      <c r="DQO2" s="113"/>
      <c r="DQP2" s="113"/>
      <c r="DQQ2" s="113"/>
      <c r="DQR2" s="113"/>
      <c r="DQS2" s="113"/>
      <c r="DQT2" s="113"/>
      <c r="DQU2" s="113"/>
      <c r="DQV2" s="113"/>
      <c r="DQW2" s="113"/>
      <c r="DQX2" s="113"/>
      <c r="DQY2" s="113"/>
      <c r="DQZ2" s="113"/>
      <c r="DRA2" s="113"/>
      <c r="DRB2" s="113"/>
      <c r="DRC2" s="113"/>
      <c r="DRD2" s="113"/>
      <c r="DRE2" s="113"/>
      <c r="DRF2" s="113"/>
      <c r="DRG2" s="113"/>
      <c r="DRH2" s="113"/>
      <c r="DRI2" s="113"/>
      <c r="DRJ2" s="113"/>
      <c r="DRK2" s="113"/>
      <c r="DRL2" s="113"/>
      <c r="DRM2" s="113"/>
      <c r="DRN2" s="113"/>
      <c r="DRO2" s="113"/>
      <c r="DRP2" s="113"/>
      <c r="DRQ2" s="113"/>
      <c r="DRR2" s="113"/>
      <c r="DRS2" s="113"/>
      <c r="DRT2" s="113"/>
      <c r="DRU2" s="113"/>
      <c r="DRV2" s="113"/>
      <c r="DRW2" s="113"/>
      <c r="DRX2" s="113"/>
      <c r="DRY2" s="113"/>
      <c r="DRZ2" s="113"/>
      <c r="DSA2" s="113"/>
      <c r="DSB2" s="113"/>
      <c r="DSC2" s="113"/>
      <c r="DSD2" s="113"/>
      <c r="DSE2" s="113"/>
      <c r="DSF2" s="113"/>
      <c r="DSG2" s="113"/>
      <c r="DSH2" s="113"/>
      <c r="DSI2" s="113"/>
      <c r="DSJ2" s="113"/>
      <c r="DSK2" s="113"/>
      <c r="DSL2" s="113"/>
      <c r="DSM2" s="113"/>
      <c r="DSN2" s="113"/>
      <c r="DSO2" s="113"/>
      <c r="DSP2" s="113"/>
      <c r="DSQ2" s="113"/>
      <c r="DSR2" s="113"/>
      <c r="DSS2" s="113"/>
      <c r="DST2" s="113"/>
      <c r="DSU2" s="113"/>
      <c r="DSV2" s="113"/>
      <c r="DSW2" s="113"/>
      <c r="DSX2" s="113"/>
      <c r="DSY2" s="113"/>
      <c r="DSZ2" s="113"/>
      <c r="DTA2" s="113"/>
      <c r="DTB2" s="113"/>
      <c r="DTC2" s="113"/>
      <c r="DTD2" s="113"/>
      <c r="DTE2" s="113"/>
      <c r="DTF2" s="113"/>
      <c r="DTG2" s="113"/>
      <c r="DTH2" s="113"/>
      <c r="DTI2" s="113"/>
      <c r="DTJ2" s="113"/>
      <c r="DTK2" s="113"/>
      <c r="DTL2" s="113"/>
      <c r="DTM2" s="113"/>
      <c r="DTN2" s="113"/>
      <c r="DTO2" s="113"/>
      <c r="DTP2" s="113"/>
      <c r="DTQ2" s="113"/>
      <c r="DTR2" s="113"/>
      <c r="DTS2" s="113"/>
      <c r="DTT2" s="113"/>
      <c r="DTU2" s="113"/>
      <c r="DTV2" s="113"/>
      <c r="DTW2" s="113"/>
      <c r="DTX2" s="113"/>
      <c r="DTY2" s="113"/>
      <c r="DTZ2" s="113"/>
      <c r="DUA2" s="113"/>
      <c r="DUB2" s="113"/>
      <c r="DUC2" s="113"/>
      <c r="DUD2" s="113"/>
      <c r="DUE2" s="113"/>
      <c r="DUF2" s="113"/>
      <c r="DUG2" s="113"/>
      <c r="DUH2" s="113"/>
      <c r="DUI2" s="113"/>
      <c r="DUJ2" s="113"/>
      <c r="DUK2" s="113"/>
      <c r="DUL2" s="113"/>
      <c r="DUM2" s="113"/>
      <c r="DUN2" s="113"/>
      <c r="DUO2" s="113"/>
      <c r="DUP2" s="113"/>
      <c r="DUQ2" s="113"/>
      <c r="DUR2" s="113"/>
      <c r="DUS2" s="113"/>
      <c r="DUT2" s="113"/>
      <c r="DUU2" s="113"/>
      <c r="DUV2" s="113"/>
      <c r="DUW2" s="113"/>
      <c r="DUX2" s="113"/>
      <c r="DUY2" s="113"/>
      <c r="DUZ2" s="113"/>
      <c r="DVA2" s="113"/>
      <c r="DVB2" s="113"/>
      <c r="DVC2" s="113"/>
      <c r="DVD2" s="113"/>
      <c r="DVE2" s="113"/>
      <c r="DVF2" s="113"/>
      <c r="DVG2" s="113"/>
      <c r="DVH2" s="113"/>
      <c r="DVI2" s="113"/>
      <c r="DVJ2" s="113"/>
      <c r="DVK2" s="113"/>
      <c r="DVL2" s="113"/>
      <c r="DVM2" s="113"/>
      <c r="DVN2" s="113"/>
      <c r="DVO2" s="113"/>
      <c r="DVP2" s="113"/>
      <c r="DVQ2" s="113"/>
      <c r="DVR2" s="113"/>
      <c r="DVS2" s="113"/>
      <c r="DVT2" s="113"/>
      <c r="DVU2" s="113"/>
      <c r="DVV2" s="113"/>
      <c r="DVW2" s="113"/>
      <c r="DVX2" s="113"/>
      <c r="DVY2" s="113"/>
      <c r="DVZ2" s="113"/>
      <c r="DWA2" s="113"/>
      <c r="DWB2" s="113"/>
      <c r="DWC2" s="113"/>
      <c r="DWD2" s="113"/>
      <c r="DWE2" s="113"/>
      <c r="DWF2" s="113"/>
      <c r="DWG2" s="113"/>
      <c r="DWH2" s="113"/>
      <c r="DWI2" s="113"/>
      <c r="DWJ2" s="113"/>
      <c r="DWK2" s="113"/>
      <c r="DWL2" s="113"/>
      <c r="DWM2" s="113"/>
      <c r="DWN2" s="113"/>
      <c r="DWO2" s="113"/>
      <c r="DWP2" s="113"/>
      <c r="DWQ2" s="113"/>
      <c r="DWR2" s="113"/>
      <c r="DWS2" s="113"/>
      <c r="DWT2" s="113"/>
      <c r="DWU2" s="113"/>
      <c r="DWV2" s="113"/>
      <c r="DWW2" s="113"/>
      <c r="DWX2" s="113"/>
      <c r="DWY2" s="113"/>
      <c r="DWZ2" s="113"/>
      <c r="DXA2" s="113"/>
      <c r="DXB2" s="113"/>
      <c r="DXC2" s="113"/>
      <c r="DXD2" s="113"/>
      <c r="DXE2" s="113"/>
      <c r="DXF2" s="113"/>
      <c r="DXG2" s="113"/>
      <c r="DXH2" s="113"/>
      <c r="DXI2" s="113"/>
      <c r="DXJ2" s="113"/>
      <c r="DXK2" s="113"/>
      <c r="DXL2" s="113"/>
      <c r="DXM2" s="113"/>
      <c r="DXN2" s="113"/>
      <c r="DXO2" s="113"/>
      <c r="DXP2" s="113"/>
      <c r="DXQ2" s="113"/>
      <c r="DXR2" s="113"/>
      <c r="DXS2" s="113"/>
      <c r="DXT2" s="113"/>
      <c r="DXU2" s="113"/>
      <c r="DXV2" s="113"/>
      <c r="DXW2" s="113"/>
      <c r="DXX2" s="113"/>
      <c r="DXY2" s="113"/>
      <c r="DXZ2" s="113"/>
      <c r="DYA2" s="113"/>
      <c r="DYB2" s="113"/>
      <c r="DYC2" s="113"/>
      <c r="DYD2" s="113"/>
      <c r="DYE2" s="113"/>
      <c r="DYF2" s="113"/>
      <c r="DYG2" s="113"/>
      <c r="DYH2" s="113"/>
      <c r="DYI2" s="113"/>
      <c r="DYJ2" s="113"/>
      <c r="DYK2" s="113"/>
      <c r="DYL2" s="113"/>
      <c r="DYM2" s="113"/>
      <c r="DYN2" s="113"/>
      <c r="DYO2" s="113"/>
      <c r="DYP2" s="113"/>
      <c r="DYQ2" s="113"/>
      <c r="DYR2" s="113"/>
      <c r="DYS2" s="113"/>
      <c r="DYT2" s="113"/>
      <c r="DYU2" s="113"/>
      <c r="DYV2" s="113"/>
      <c r="DYW2" s="113"/>
      <c r="DYX2" s="113"/>
      <c r="DYY2" s="113"/>
      <c r="DYZ2" s="113"/>
      <c r="DZA2" s="113"/>
      <c r="DZB2" s="113"/>
      <c r="DZC2" s="113"/>
      <c r="DZD2" s="113"/>
      <c r="DZE2" s="113"/>
      <c r="DZF2" s="113"/>
      <c r="DZG2" s="113"/>
      <c r="DZH2" s="113"/>
      <c r="DZI2" s="113"/>
      <c r="DZJ2" s="113"/>
      <c r="DZK2" s="113"/>
      <c r="DZL2" s="113"/>
      <c r="DZM2" s="113"/>
      <c r="DZN2" s="113"/>
      <c r="DZO2" s="113"/>
      <c r="DZP2" s="113"/>
      <c r="DZQ2" s="113"/>
      <c r="DZR2" s="113"/>
      <c r="DZS2" s="113"/>
      <c r="DZT2" s="113"/>
      <c r="DZU2" s="113"/>
      <c r="DZV2" s="113"/>
      <c r="DZW2" s="113"/>
      <c r="DZX2" s="113"/>
      <c r="DZY2" s="113"/>
      <c r="DZZ2" s="113"/>
      <c r="EAA2" s="113"/>
      <c r="EAB2" s="113"/>
      <c r="EAC2" s="113"/>
      <c r="EAD2" s="113"/>
      <c r="EAE2" s="113"/>
      <c r="EAF2" s="113"/>
      <c r="EAG2" s="113"/>
      <c r="EAH2" s="113"/>
      <c r="EAI2" s="113"/>
      <c r="EAJ2" s="113"/>
      <c r="EAK2" s="113"/>
      <c r="EAL2" s="113"/>
      <c r="EAM2" s="113"/>
      <c r="EAN2" s="113"/>
      <c r="EAO2" s="113"/>
      <c r="EAP2" s="113"/>
      <c r="EAQ2" s="113"/>
      <c r="EAR2" s="113"/>
      <c r="EAS2" s="113"/>
      <c r="EAT2" s="113"/>
      <c r="EAU2" s="113"/>
      <c r="EAV2" s="113"/>
      <c r="EAW2" s="113"/>
      <c r="EAX2" s="113"/>
      <c r="EAY2" s="113"/>
      <c r="EAZ2" s="113"/>
      <c r="EBA2" s="113"/>
      <c r="EBB2" s="113"/>
      <c r="EBC2" s="113"/>
      <c r="EBD2" s="113"/>
      <c r="EBE2" s="113"/>
      <c r="EBF2" s="113"/>
      <c r="EBG2" s="113"/>
      <c r="EBH2" s="113"/>
      <c r="EBI2" s="113"/>
      <c r="EBJ2" s="113"/>
      <c r="EBK2" s="113"/>
      <c r="EBL2" s="113"/>
      <c r="EBM2" s="113"/>
      <c r="EBN2" s="113"/>
      <c r="EBO2" s="113"/>
      <c r="EBP2" s="113"/>
      <c r="EBQ2" s="113"/>
      <c r="EBR2" s="113"/>
      <c r="EBS2" s="113"/>
      <c r="EBT2" s="113"/>
      <c r="EBU2" s="113"/>
      <c r="EBV2" s="113"/>
      <c r="EBW2" s="113"/>
      <c r="EBX2" s="113"/>
      <c r="EBY2" s="113"/>
      <c r="EBZ2" s="113"/>
      <c r="ECA2" s="113"/>
      <c r="ECB2" s="113"/>
      <c r="ECC2" s="113"/>
      <c r="ECD2" s="113"/>
      <c r="ECE2" s="113"/>
      <c r="ECF2" s="113"/>
      <c r="ECG2" s="113"/>
      <c r="ECH2" s="113"/>
      <c r="ECI2" s="113"/>
      <c r="ECJ2" s="113"/>
      <c r="ECK2" s="113"/>
      <c r="ECL2" s="113"/>
      <c r="ECM2" s="113"/>
      <c r="ECN2" s="113"/>
      <c r="ECO2" s="113"/>
      <c r="ECP2" s="113"/>
      <c r="ECQ2" s="113"/>
      <c r="ECR2" s="113"/>
      <c r="ECS2" s="113"/>
      <c r="ECT2" s="113"/>
      <c r="ECU2" s="113"/>
      <c r="ECV2" s="113"/>
      <c r="ECW2" s="113"/>
      <c r="ECX2" s="113"/>
      <c r="ECY2" s="113"/>
      <c r="ECZ2" s="113"/>
      <c r="EDA2" s="113"/>
      <c r="EDB2" s="113"/>
      <c r="EDC2" s="113"/>
      <c r="EDD2" s="113"/>
      <c r="EDE2" s="113"/>
      <c r="EDF2" s="113"/>
      <c r="EDG2" s="113"/>
      <c r="EDH2" s="113"/>
      <c r="EDI2" s="113"/>
      <c r="EDJ2" s="113"/>
      <c r="EDK2" s="113"/>
      <c r="EDL2" s="113"/>
      <c r="EDM2" s="113"/>
      <c r="EDN2" s="113"/>
      <c r="EDO2" s="113"/>
      <c r="EDP2" s="113"/>
      <c r="EDQ2" s="113"/>
      <c r="EDR2" s="113"/>
      <c r="EDS2" s="113"/>
      <c r="EDT2" s="113"/>
      <c r="EDU2" s="113"/>
      <c r="EDV2" s="113"/>
      <c r="EDW2" s="113"/>
      <c r="EDX2" s="113"/>
      <c r="EDY2" s="113"/>
      <c r="EDZ2" s="113"/>
      <c r="EEA2" s="113"/>
      <c r="EEB2" s="113"/>
      <c r="EEC2" s="113"/>
      <c r="EED2" s="113"/>
      <c r="EEE2" s="113"/>
      <c r="EEF2" s="113"/>
      <c r="EEG2" s="113"/>
      <c r="EEH2" s="113"/>
      <c r="EEI2" s="113"/>
      <c r="EEJ2" s="113"/>
      <c r="EEK2" s="113"/>
      <c r="EEL2" s="113"/>
      <c r="EEM2" s="113"/>
      <c r="EEN2" s="113"/>
      <c r="EEO2" s="113"/>
      <c r="EEP2" s="113"/>
      <c r="EEQ2" s="113"/>
      <c r="EER2" s="113"/>
      <c r="EES2" s="113"/>
      <c r="EET2" s="113"/>
      <c r="EEU2" s="113"/>
      <c r="EEV2" s="113"/>
      <c r="EEW2" s="113"/>
      <c r="EEX2" s="113"/>
      <c r="EEY2" s="113"/>
      <c r="EEZ2" s="113"/>
      <c r="EFA2" s="113"/>
      <c r="EFB2" s="113"/>
      <c r="EFC2" s="113"/>
      <c r="EFD2" s="113"/>
      <c r="EFE2" s="113"/>
      <c r="EFF2" s="113"/>
      <c r="EFG2" s="113"/>
      <c r="EFH2" s="113"/>
      <c r="EFI2" s="113"/>
      <c r="EFJ2" s="113"/>
      <c r="EFK2" s="113"/>
      <c r="EFL2" s="113"/>
      <c r="EFM2" s="113"/>
      <c r="EFN2" s="113"/>
      <c r="EFO2" s="113"/>
      <c r="EFP2" s="113"/>
      <c r="EFQ2" s="113"/>
      <c r="EFR2" s="113"/>
      <c r="EFS2" s="113"/>
      <c r="EFT2" s="113"/>
      <c r="EFU2" s="113"/>
      <c r="EFV2" s="113"/>
      <c r="EFW2" s="113"/>
      <c r="EFX2" s="113"/>
      <c r="EFY2" s="113"/>
      <c r="EFZ2" s="113"/>
      <c r="EGA2" s="113"/>
      <c r="EGB2" s="113"/>
      <c r="EGC2" s="113"/>
      <c r="EGD2" s="113"/>
      <c r="EGE2" s="113"/>
      <c r="EGF2" s="113"/>
      <c r="EGG2" s="113"/>
      <c r="EGH2" s="113"/>
      <c r="EGI2" s="113"/>
      <c r="EGJ2" s="113"/>
      <c r="EGK2" s="113"/>
      <c r="EGL2" s="113"/>
      <c r="EGM2" s="113"/>
      <c r="EGN2" s="113"/>
      <c r="EGO2" s="113"/>
      <c r="EGP2" s="113"/>
      <c r="EGQ2" s="113"/>
      <c r="EGR2" s="113"/>
      <c r="EGS2" s="113"/>
      <c r="EGT2" s="113"/>
      <c r="EGU2" s="113"/>
      <c r="EGV2" s="113"/>
      <c r="EGW2" s="113"/>
      <c r="EGX2" s="113"/>
      <c r="EGY2" s="113"/>
      <c r="EGZ2" s="113"/>
      <c r="EHA2" s="113"/>
      <c r="EHB2" s="113"/>
      <c r="EHC2" s="113"/>
      <c r="EHD2" s="113"/>
      <c r="EHE2" s="113"/>
      <c r="EHF2" s="113"/>
      <c r="EHG2" s="113"/>
      <c r="EHH2" s="113"/>
      <c r="EHI2" s="113"/>
      <c r="EHJ2" s="113"/>
      <c r="EHK2" s="113"/>
      <c r="EHL2" s="113"/>
      <c r="EHM2" s="113"/>
      <c r="EHN2" s="113"/>
      <c r="EHO2" s="113"/>
      <c r="EHP2" s="113"/>
      <c r="EHQ2" s="113"/>
      <c r="EHR2" s="113"/>
      <c r="EHS2" s="113"/>
      <c r="EHT2" s="113"/>
      <c r="EHU2" s="113"/>
      <c r="EHV2" s="113"/>
      <c r="EHW2" s="113"/>
      <c r="EHX2" s="113"/>
      <c r="EHY2" s="113"/>
      <c r="EHZ2" s="113"/>
      <c r="EIA2" s="113"/>
      <c r="EIB2" s="113"/>
      <c r="EIC2" s="113"/>
      <c r="EID2" s="113"/>
      <c r="EIE2" s="113"/>
      <c r="EIF2" s="113"/>
      <c r="EIG2" s="113"/>
      <c r="EIH2" s="113"/>
      <c r="EII2" s="113"/>
      <c r="EIJ2" s="113"/>
      <c r="EIK2" s="113"/>
      <c r="EIL2" s="113"/>
      <c r="EIM2" s="113"/>
      <c r="EIN2" s="113"/>
      <c r="EIO2" s="113"/>
      <c r="EIP2" s="113"/>
      <c r="EIQ2" s="113"/>
      <c r="EIR2" s="113"/>
      <c r="EIS2" s="113"/>
      <c r="EIT2" s="113"/>
      <c r="EIU2" s="113"/>
      <c r="EIV2" s="113"/>
      <c r="EIW2" s="113"/>
      <c r="EIX2" s="113"/>
      <c r="EIY2" s="113"/>
      <c r="EIZ2" s="113"/>
      <c r="EJA2" s="113"/>
      <c r="EJB2" s="113"/>
      <c r="EJC2" s="113"/>
      <c r="EJD2" s="113"/>
      <c r="EJE2" s="113"/>
      <c r="EJF2" s="113"/>
      <c r="EJG2" s="113"/>
      <c r="EJH2" s="113"/>
      <c r="EJI2" s="113"/>
      <c r="EJJ2" s="113"/>
      <c r="EJK2" s="113"/>
      <c r="EJL2" s="113"/>
      <c r="EJM2" s="113"/>
      <c r="EJN2" s="113"/>
      <c r="EJO2" s="113"/>
      <c r="EJP2" s="113"/>
      <c r="EJQ2" s="113"/>
      <c r="EJR2" s="113"/>
      <c r="EJS2" s="113"/>
      <c r="EJT2" s="113"/>
      <c r="EJU2" s="113"/>
      <c r="EJV2" s="113"/>
      <c r="EJW2" s="113"/>
      <c r="EJX2" s="113"/>
      <c r="EJY2" s="113"/>
      <c r="EJZ2" s="113"/>
      <c r="EKA2" s="113"/>
      <c r="EKB2" s="113"/>
      <c r="EKC2" s="113"/>
      <c r="EKD2" s="113"/>
      <c r="EKE2" s="113"/>
      <c r="EKF2" s="113"/>
      <c r="EKG2" s="113"/>
      <c r="EKH2" s="113"/>
      <c r="EKI2" s="113"/>
      <c r="EKJ2" s="113"/>
      <c r="EKK2" s="113"/>
      <c r="EKL2" s="113"/>
      <c r="EKM2" s="113"/>
      <c r="EKN2" s="113"/>
      <c r="EKO2" s="113"/>
      <c r="EKP2" s="113"/>
      <c r="EKQ2" s="113"/>
      <c r="EKR2" s="113"/>
      <c r="EKS2" s="113"/>
      <c r="EKT2" s="113"/>
      <c r="EKU2" s="113"/>
      <c r="EKV2" s="113"/>
      <c r="EKW2" s="113"/>
      <c r="EKX2" s="113"/>
      <c r="EKY2" s="113"/>
      <c r="EKZ2" s="113"/>
      <c r="ELA2" s="113"/>
      <c r="ELB2" s="113"/>
      <c r="ELC2" s="113"/>
      <c r="ELD2" s="113"/>
      <c r="ELE2" s="113"/>
      <c r="ELF2" s="113"/>
      <c r="ELG2" s="113"/>
      <c r="ELH2" s="113"/>
      <c r="ELI2" s="113"/>
      <c r="ELJ2" s="113"/>
      <c r="ELK2" s="113"/>
      <c r="ELL2" s="113"/>
      <c r="ELM2" s="113"/>
      <c r="ELN2" s="113"/>
      <c r="ELO2" s="113"/>
      <c r="ELP2" s="113"/>
      <c r="ELQ2" s="113"/>
      <c r="ELR2" s="113"/>
      <c r="ELS2" s="113"/>
      <c r="ELT2" s="113"/>
      <c r="ELU2" s="113"/>
      <c r="ELV2" s="113"/>
      <c r="ELW2" s="113"/>
      <c r="ELX2" s="113"/>
      <c r="ELY2" s="113"/>
      <c r="ELZ2" s="113"/>
      <c r="EMA2" s="113"/>
      <c r="EMB2" s="113"/>
      <c r="EMC2" s="113"/>
      <c r="EMD2" s="113"/>
      <c r="EME2" s="113"/>
      <c r="EMF2" s="113"/>
      <c r="EMG2" s="113"/>
      <c r="EMH2" s="113"/>
      <c r="EMI2" s="113"/>
      <c r="EMJ2" s="113"/>
      <c r="EMK2" s="113"/>
      <c r="EML2" s="113"/>
      <c r="EMM2" s="113"/>
      <c r="EMN2" s="113"/>
      <c r="EMO2" s="113"/>
      <c r="EMP2" s="113"/>
      <c r="EMQ2" s="113"/>
      <c r="EMR2" s="113"/>
      <c r="EMS2" s="113"/>
      <c r="EMT2" s="113"/>
      <c r="EMU2" s="113"/>
      <c r="EMV2" s="113"/>
      <c r="EMW2" s="113"/>
      <c r="EMX2" s="113"/>
      <c r="EMY2" s="113"/>
      <c r="EMZ2" s="113"/>
      <c r="ENA2" s="113"/>
      <c r="ENB2" s="113"/>
      <c r="ENC2" s="113"/>
    </row>
    <row r="3" spans="1:3747" ht="24" customHeight="1">
      <c r="A3" s="123" t="s">
        <v>100</v>
      </c>
      <c r="B3" s="229" t="s">
        <v>333</v>
      </c>
      <c r="C3" s="229" t="s">
        <v>334</v>
      </c>
      <c r="D3" s="226" t="s">
        <v>116</v>
      </c>
      <c r="E3" s="115"/>
      <c r="F3" s="124"/>
      <c r="G3" s="129"/>
      <c r="H3" s="151"/>
      <c r="I3" s="126"/>
      <c r="J3" s="126"/>
      <c r="K3" s="154"/>
      <c r="L3" s="152"/>
      <c r="M3" s="155"/>
      <c r="N3" s="155"/>
      <c r="O3" s="156"/>
      <c r="P3" s="156"/>
      <c r="Q3" s="157"/>
      <c r="R3" s="127"/>
      <c r="S3" s="158"/>
      <c r="T3" s="158"/>
      <c r="U3" s="115"/>
      <c r="V3" s="115"/>
      <c r="W3" s="159"/>
      <c r="X3" s="159"/>
      <c r="Y3" s="153">
        <f t="shared" ref="Y3:Y52" si="0">SUM(K3:X3)</f>
        <v>0</v>
      </c>
      <c r="Z3" s="127"/>
      <c r="AA3" s="128"/>
      <c r="AB3" s="125">
        <f t="shared" ref="AB3" si="1">E3-G3-I3-K3-M3-O3-Q3-S3-U3-W3</f>
        <v>0</v>
      </c>
      <c r="AC3" s="125">
        <f t="shared" ref="AC3:AC4" si="2">F3-H3-J3-L3-N3-P3-R3-T3-V3-X3</f>
        <v>0</v>
      </c>
    </row>
    <row r="4" spans="1:3747" ht="24" customHeight="1">
      <c r="A4" s="123" t="s">
        <v>101</v>
      </c>
      <c r="B4" s="229" t="s">
        <v>321</v>
      </c>
      <c r="C4" s="229" t="s">
        <v>305</v>
      </c>
      <c r="D4" s="229" t="s">
        <v>298</v>
      </c>
      <c r="E4" s="115"/>
      <c r="F4" s="124"/>
      <c r="G4" s="129"/>
      <c r="H4" s="151"/>
      <c r="I4" s="126"/>
      <c r="J4" s="126"/>
      <c r="K4" s="154"/>
      <c r="L4" s="152"/>
      <c r="M4" s="155"/>
      <c r="N4" s="155"/>
      <c r="O4" s="156"/>
      <c r="P4" s="156"/>
      <c r="Q4" s="157"/>
      <c r="R4" s="127"/>
      <c r="S4" s="158"/>
      <c r="T4" s="158"/>
      <c r="U4" s="115"/>
      <c r="V4" s="115"/>
      <c r="W4" s="159"/>
      <c r="X4" s="159"/>
      <c r="Y4" s="153">
        <f t="shared" si="0"/>
        <v>0</v>
      </c>
      <c r="Z4" s="127"/>
      <c r="AA4" s="128"/>
      <c r="AB4" s="125">
        <f t="shared" ref="AB4" si="3">E4-G4-I4-K4-M4-O4-Q4-S4-U4-W4</f>
        <v>0</v>
      </c>
      <c r="AC4" s="125">
        <f t="shared" si="2"/>
        <v>0</v>
      </c>
    </row>
    <row r="5" spans="1:3747" ht="24" customHeight="1">
      <c r="A5" s="123" t="s">
        <v>404</v>
      </c>
      <c r="B5" s="229" t="s">
        <v>407</v>
      </c>
      <c r="C5" s="229" t="s">
        <v>408</v>
      </c>
      <c r="D5" s="229" t="s">
        <v>409</v>
      </c>
      <c r="E5" s="115">
        <v>377</v>
      </c>
      <c r="F5" s="124"/>
      <c r="G5" s="129"/>
      <c r="H5" s="151"/>
      <c r="I5" s="126"/>
      <c r="J5" s="126"/>
      <c r="K5" s="154"/>
      <c r="L5" s="152"/>
      <c r="M5" s="155"/>
      <c r="N5" s="155"/>
      <c r="O5" s="156"/>
      <c r="P5" s="156"/>
      <c r="Q5" s="157"/>
      <c r="R5" s="127"/>
      <c r="S5" s="158"/>
      <c r="T5" s="158"/>
      <c r="U5" s="115"/>
      <c r="V5" s="115"/>
      <c r="W5" s="159"/>
      <c r="X5" s="159"/>
      <c r="Y5" s="153">
        <f t="shared" si="0"/>
        <v>0</v>
      </c>
      <c r="Z5" s="127">
        <v>377</v>
      </c>
      <c r="AA5" s="128"/>
      <c r="AB5" s="125">
        <f t="shared" ref="AB5" si="4">E5-G5-I5-K5-M5-O5-Q5-S5-U5-W5</f>
        <v>377</v>
      </c>
      <c r="AC5" s="125">
        <f t="shared" ref="AC5" si="5">F5-H5-J5-L5-N5-P5-R5-T5-V5-X5</f>
        <v>0</v>
      </c>
    </row>
    <row r="6" spans="1:3747" ht="24" customHeight="1">
      <c r="A6" s="122" t="s">
        <v>277</v>
      </c>
      <c r="B6" s="228" t="s">
        <v>322</v>
      </c>
      <c r="C6" s="228">
        <v>28871822</v>
      </c>
      <c r="D6" s="228" t="s">
        <v>278</v>
      </c>
      <c r="E6" s="115">
        <v>5119</v>
      </c>
      <c r="F6" s="124">
        <v>3864</v>
      </c>
      <c r="G6" s="160">
        <v>2108.34</v>
      </c>
      <c r="H6" s="151">
        <v>2599.39</v>
      </c>
      <c r="I6" s="126"/>
      <c r="J6" s="126"/>
      <c r="K6" s="154"/>
      <c r="L6" s="152"/>
      <c r="M6" s="155"/>
      <c r="N6" s="155"/>
      <c r="O6" s="156"/>
      <c r="P6" s="156"/>
      <c r="Q6" s="157"/>
      <c r="R6" s="127"/>
      <c r="S6" s="158"/>
      <c r="T6" s="158"/>
      <c r="U6" s="115"/>
      <c r="V6" s="115"/>
      <c r="W6" s="159"/>
      <c r="X6" s="159"/>
      <c r="Y6" s="153">
        <f t="shared" si="0"/>
        <v>0</v>
      </c>
      <c r="Z6" s="127">
        <v>3010.66</v>
      </c>
      <c r="AA6" s="128"/>
      <c r="AB6" s="125">
        <f t="shared" ref="AB6:AB33" si="6">E6-G6-I6-K6-M6-O6-Q6-S6-U6-W6</f>
        <v>3010.66</v>
      </c>
      <c r="AC6" s="125">
        <f t="shared" ref="AC6:AC33" si="7">F6-H6-J6-L6-N6-P6-R6-T6-V6-X6</f>
        <v>1264.6100000000001</v>
      </c>
    </row>
    <row r="7" spans="1:3747" ht="24" customHeight="1">
      <c r="A7" s="122" t="s">
        <v>243</v>
      </c>
      <c r="B7" s="229" t="s">
        <v>323</v>
      </c>
      <c r="C7" s="227">
        <v>4615233</v>
      </c>
      <c r="D7" s="228" t="s">
        <v>306</v>
      </c>
      <c r="E7" s="115">
        <v>425</v>
      </c>
      <c r="F7" s="124"/>
      <c r="G7" s="160"/>
      <c r="H7" s="151"/>
      <c r="I7" s="126"/>
      <c r="J7" s="126"/>
      <c r="K7" s="154"/>
      <c r="L7" s="152"/>
      <c r="M7" s="155"/>
      <c r="N7" s="155"/>
      <c r="O7" s="156"/>
      <c r="P7" s="156"/>
      <c r="Q7" s="157"/>
      <c r="R7" s="127"/>
      <c r="S7" s="158"/>
      <c r="T7" s="158"/>
      <c r="U7" s="115"/>
      <c r="V7" s="115"/>
      <c r="W7" s="159"/>
      <c r="X7" s="159"/>
      <c r="Y7" s="153">
        <f t="shared" si="0"/>
        <v>0</v>
      </c>
      <c r="Z7" s="127">
        <v>425</v>
      </c>
      <c r="AA7" s="128"/>
      <c r="AB7" s="125">
        <f t="shared" si="6"/>
        <v>425</v>
      </c>
      <c r="AC7" s="125">
        <f t="shared" si="7"/>
        <v>0</v>
      </c>
    </row>
    <row r="8" spans="1:3747" ht="24" customHeight="1">
      <c r="A8" s="122" t="s">
        <v>244</v>
      </c>
      <c r="B8" s="230" t="str">
        <f>VLOOKUP(A8,[1]Plan4!A12:C859,3,FALSE)</f>
        <v>10407202762</v>
      </c>
      <c r="C8" s="227">
        <v>8436175</v>
      </c>
      <c r="D8" s="228" t="s">
        <v>30</v>
      </c>
      <c r="E8" s="115">
        <v>4440</v>
      </c>
      <c r="F8" s="124">
        <v>1272</v>
      </c>
      <c r="G8" s="160">
        <v>859.6</v>
      </c>
      <c r="H8" s="151"/>
      <c r="I8" s="126"/>
      <c r="J8" s="126"/>
      <c r="K8" s="154">
        <v>37</v>
      </c>
      <c r="L8" s="152"/>
      <c r="M8" s="155"/>
      <c r="N8" s="155"/>
      <c r="O8" s="156"/>
      <c r="P8" s="156"/>
      <c r="Q8" s="157"/>
      <c r="R8" s="127"/>
      <c r="S8" s="158"/>
      <c r="T8" s="158"/>
      <c r="U8" s="115">
        <v>8</v>
      </c>
      <c r="V8" s="115">
        <v>8</v>
      </c>
      <c r="W8" s="159"/>
      <c r="X8" s="159"/>
      <c r="Y8" s="153">
        <f t="shared" si="0"/>
        <v>53</v>
      </c>
      <c r="Z8" s="127">
        <v>3535.4</v>
      </c>
      <c r="AA8" s="128"/>
      <c r="AB8" s="125">
        <f t="shared" si="6"/>
        <v>3535.4</v>
      </c>
      <c r="AC8" s="125">
        <f t="shared" si="7"/>
        <v>1264</v>
      </c>
    </row>
    <row r="9" spans="1:3747" ht="24" customHeight="1">
      <c r="A9" s="122" t="s">
        <v>286</v>
      </c>
      <c r="B9" s="228" t="s">
        <v>324</v>
      </c>
      <c r="C9" s="228" t="s">
        <v>307</v>
      </c>
      <c r="D9" s="228" t="s">
        <v>288</v>
      </c>
      <c r="E9" s="115">
        <v>1953</v>
      </c>
      <c r="F9" s="124">
        <v>1244</v>
      </c>
      <c r="G9" s="160"/>
      <c r="H9" s="151"/>
      <c r="I9" s="126"/>
      <c r="J9" s="126"/>
      <c r="K9" s="154"/>
      <c r="L9" s="152"/>
      <c r="M9" s="155"/>
      <c r="N9" s="155"/>
      <c r="O9" s="156"/>
      <c r="P9" s="156"/>
      <c r="Q9" s="157"/>
      <c r="R9" s="127"/>
      <c r="S9" s="158"/>
      <c r="T9" s="158"/>
      <c r="U9" s="115"/>
      <c r="V9" s="115"/>
      <c r="W9" s="159"/>
      <c r="X9" s="159"/>
      <c r="Y9" s="153">
        <f t="shared" si="0"/>
        <v>0</v>
      </c>
      <c r="Z9" s="127">
        <v>1953</v>
      </c>
      <c r="AA9" s="128"/>
      <c r="AB9" s="125">
        <f t="shared" si="6"/>
        <v>1953</v>
      </c>
      <c r="AC9" s="125">
        <f t="shared" si="7"/>
        <v>1244</v>
      </c>
    </row>
    <row r="10" spans="1:3747" s="116" customFormat="1" ht="24" customHeight="1">
      <c r="A10" s="122" t="s">
        <v>88</v>
      </c>
      <c r="B10" s="229" t="s">
        <v>325</v>
      </c>
      <c r="C10" s="227">
        <v>8066831</v>
      </c>
      <c r="D10" s="228" t="s">
        <v>302</v>
      </c>
      <c r="E10" s="115">
        <v>2620</v>
      </c>
      <c r="F10" s="124">
        <v>856</v>
      </c>
      <c r="G10" s="160"/>
      <c r="H10" s="151"/>
      <c r="I10" s="126"/>
      <c r="J10" s="126"/>
      <c r="K10" s="154"/>
      <c r="L10" s="152"/>
      <c r="M10" s="155"/>
      <c r="N10" s="155"/>
      <c r="O10" s="156"/>
      <c r="P10" s="156"/>
      <c r="Q10" s="157"/>
      <c r="R10" s="127"/>
      <c r="S10" s="158"/>
      <c r="T10" s="158"/>
      <c r="U10" s="115">
        <v>8</v>
      </c>
      <c r="V10" s="115">
        <v>8</v>
      </c>
      <c r="W10" s="159"/>
      <c r="X10" s="159"/>
      <c r="Y10" s="153">
        <f t="shared" si="0"/>
        <v>16</v>
      </c>
      <c r="Z10" s="127">
        <v>2612</v>
      </c>
      <c r="AA10" s="128"/>
      <c r="AB10" s="125">
        <f t="shared" si="6"/>
        <v>2612</v>
      </c>
      <c r="AC10" s="125">
        <f t="shared" si="7"/>
        <v>848</v>
      </c>
    </row>
    <row r="11" spans="1:3747" ht="24" customHeight="1">
      <c r="A11" s="122" t="s">
        <v>78</v>
      </c>
      <c r="B11" s="228" t="s">
        <v>73</v>
      </c>
      <c r="C11" s="228" t="s">
        <v>72</v>
      </c>
      <c r="D11" s="228" t="s">
        <v>331</v>
      </c>
      <c r="E11" s="115">
        <v>3597</v>
      </c>
      <c r="F11" s="124">
        <v>2051</v>
      </c>
      <c r="G11" s="129">
        <v>1152</v>
      </c>
      <c r="H11" s="151">
        <v>1193.6600000000001</v>
      </c>
      <c r="I11" s="126"/>
      <c r="J11" s="126"/>
      <c r="K11" s="154"/>
      <c r="L11" s="152"/>
      <c r="M11" s="155"/>
      <c r="N11" s="155"/>
      <c r="O11" s="156"/>
      <c r="P11" s="156"/>
      <c r="Q11" s="157"/>
      <c r="R11" s="127"/>
      <c r="S11" s="158"/>
      <c r="T11" s="158"/>
      <c r="U11" s="115"/>
      <c r="V11" s="115"/>
      <c r="W11" s="159"/>
      <c r="X11" s="159"/>
      <c r="Y11" s="153">
        <f t="shared" si="0"/>
        <v>0</v>
      </c>
      <c r="Z11" s="127">
        <v>2445</v>
      </c>
      <c r="AA11" s="132"/>
      <c r="AB11" s="125">
        <f t="shared" si="6"/>
        <v>2445</v>
      </c>
      <c r="AC11" s="125">
        <f t="shared" si="7"/>
        <v>857.33999999999992</v>
      </c>
    </row>
    <row r="12" spans="1:3747" ht="24" customHeight="1">
      <c r="A12" s="122" t="s">
        <v>405</v>
      </c>
      <c r="B12" s="228">
        <v>12119436020</v>
      </c>
      <c r="C12" s="228">
        <v>16908034</v>
      </c>
      <c r="D12" s="228" t="s">
        <v>413</v>
      </c>
      <c r="E12" s="115"/>
      <c r="F12" s="124"/>
      <c r="G12" s="129"/>
      <c r="H12" s="151"/>
      <c r="I12" s="126"/>
      <c r="J12" s="126"/>
      <c r="K12" s="154"/>
      <c r="L12" s="152"/>
      <c r="M12" s="155"/>
      <c r="N12" s="155"/>
      <c r="O12" s="156"/>
      <c r="P12" s="156"/>
      <c r="Q12" s="157"/>
      <c r="R12" s="127"/>
      <c r="S12" s="158"/>
      <c r="T12" s="158"/>
      <c r="U12" s="115"/>
      <c r="V12" s="115"/>
      <c r="W12" s="159"/>
      <c r="X12" s="159"/>
      <c r="Y12" s="153">
        <f t="shared" si="0"/>
        <v>0</v>
      </c>
      <c r="Z12" s="127"/>
      <c r="AA12" s="132"/>
      <c r="AB12" s="125">
        <f t="shared" ref="AB12" si="8">E12-G12-I12-K12-M12-O12-Q12-S12-U12-W12</f>
        <v>0</v>
      </c>
      <c r="AC12" s="125">
        <f t="shared" ref="AC12" si="9">F12-H12-J12-L12-N12-P12-R12-T12-V12-X12</f>
        <v>0</v>
      </c>
    </row>
    <row r="13" spans="1:3747" ht="24" customHeight="1">
      <c r="A13" s="122" t="s">
        <v>34</v>
      </c>
      <c r="B13" s="228">
        <v>12240340675</v>
      </c>
      <c r="C13" s="227">
        <v>37619950</v>
      </c>
      <c r="D13" s="228" t="s">
        <v>308</v>
      </c>
      <c r="E13" s="115">
        <v>730</v>
      </c>
      <c r="F13" s="124"/>
      <c r="G13" s="129"/>
      <c r="H13" s="151"/>
      <c r="I13" s="126"/>
      <c r="J13" s="126"/>
      <c r="K13" s="154"/>
      <c r="L13" s="152"/>
      <c r="M13" s="155"/>
      <c r="N13" s="155"/>
      <c r="O13" s="156"/>
      <c r="P13" s="156"/>
      <c r="Q13" s="157"/>
      <c r="R13" s="127"/>
      <c r="S13" s="158"/>
      <c r="T13" s="158"/>
      <c r="U13" s="115"/>
      <c r="V13" s="115"/>
      <c r="W13" s="159"/>
      <c r="X13" s="159"/>
      <c r="Y13" s="153">
        <f t="shared" si="0"/>
        <v>0</v>
      </c>
      <c r="Z13" s="127">
        <v>730</v>
      </c>
      <c r="AA13" s="128"/>
      <c r="AB13" s="125">
        <f t="shared" si="6"/>
        <v>730</v>
      </c>
      <c r="AC13" s="125">
        <f t="shared" si="7"/>
        <v>0</v>
      </c>
    </row>
    <row r="14" spans="1:3747" ht="24" customHeight="1">
      <c r="A14" s="122" t="s">
        <v>354</v>
      </c>
      <c r="B14" s="227">
        <v>20035819132</v>
      </c>
      <c r="C14" s="227">
        <v>48840450</v>
      </c>
      <c r="D14" s="228" t="s">
        <v>355</v>
      </c>
      <c r="E14" s="115"/>
      <c r="F14" s="124"/>
      <c r="G14" s="129"/>
      <c r="H14" s="151"/>
      <c r="I14" s="126"/>
      <c r="J14" s="126"/>
      <c r="K14" s="154"/>
      <c r="L14" s="152"/>
      <c r="M14" s="155"/>
      <c r="N14" s="155"/>
      <c r="O14" s="156"/>
      <c r="P14" s="156"/>
      <c r="Q14" s="157"/>
      <c r="R14" s="127"/>
      <c r="S14" s="158"/>
      <c r="T14" s="158"/>
      <c r="U14" s="115"/>
      <c r="V14" s="115"/>
      <c r="W14" s="159"/>
      <c r="X14" s="159"/>
      <c r="Y14" s="153">
        <f t="shared" si="0"/>
        <v>0</v>
      </c>
      <c r="Z14" s="127"/>
      <c r="AA14" s="128"/>
      <c r="AB14" s="125">
        <f t="shared" si="6"/>
        <v>0</v>
      </c>
      <c r="AC14" s="125">
        <f t="shared" si="7"/>
        <v>0</v>
      </c>
    </row>
    <row r="15" spans="1:3747" ht="24" customHeight="1">
      <c r="A15" s="122" t="s">
        <v>402</v>
      </c>
      <c r="B15" s="228">
        <v>10618862037</v>
      </c>
      <c r="C15" s="227" t="s">
        <v>340</v>
      </c>
      <c r="D15" s="228" t="s">
        <v>341</v>
      </c>
      <c r="E15" s="115">
        <v>1244</v>
      </c>
      <c r="F15" s="124"/>
      <c r="G15" s="129"/>
      <c r="H15" s="151"/>
      <c r="I15" s="126"/>
      <c r="J15" s="126"/>
      <c r="K15" s="154"/>
      <c r="L15" s="152"/>
      <c r="M15" s="155"/>
      <c r="N15" s="155"/>
      <c r="O15" s="156"/>
      <c r="P15" s="156"/>
      <c r="Q15" s="157"/>
      <c r="R15" s="127"/>
      <c r="S15" s="158"/>
      <c r="T15" s="158"/>
      <c r="U15" s="115">
        <v>8</v>
      </c>
      <c r="V15" s="115"/>
      <c r="W15" s="159"/>
      <c r="X15" s="159"/>
      <c r="Y15" s="153">
        <f t="shared" si="0"/>
        <v>8</v>
      </c>
      <c r="Z15" s="127">
        <v>1236</v>
      </c>
      <c r="AA15" s="128"/>
      <c r="AB15" s="125">
        <f t="shared" ref="AB15" si="10">E15-G15-I15-K15-M15-O15-Q15-S15-U15-W15</f>
        <v>1236</v>
      </c>
      <c r="AC15" s="125">
        <f t="shared" ref="AC15" si="11">F15-H15-J15-L15-N15-P15-R15-T15-V15-X15</f>
        <v>0</v>
      </c>
    </row>
    <row r="16" spans="1:3747" ht="24" customHeight="1">
      <c r="A16" s="122" t="s">
        <v>297</v>
      </c>
      <c r="B16" s="228">
        <v>12240873029</v>
      </c>
      <c r="C16" s="228">
        <v>200514234</v>
      </c>
      <c r="D16" s="228" t="s">
        <v>332</v>
      </c>
      <c r="E16" s="115">
        <v>3953</v>
      </c>
      <c r="F16" s="124">
        <v>2157.5</v>
      </c>
      <c r="G16" s="129"/>
      <c r="H16" s="151"/>
      <c r="I16" s="126"/>
      <c r="J16" s="126"/>
      <c r="K16" s="154"/>
      <c r="L16" s="152"/>
      <c r="M16" s="155"/>
      <c r="N16" s="155"/>
      <c r="O16" s="156"/>
      <c r="P16" s="156"/>
      <c r="Q16" s="157"/>
      <c r="R16" s="127"/>
      <c r="S16" s="158"/>
      <c r="T16" s="158"/>
      <c r="U16" s="115"/>
      <c r="V16" s="115"/>
      <c r="W16" s="159"/>
      <c r="X16" s="159"/>
      <c r="Y16" s="153">
        <f t="shared" si="0"/>
        <v>0</v>
      </c>
      <c r="Z16" s="127">
        <v>3953</v>
      </c>
      <c r="AA16" s="128"/>
      <c r="AB16" s="125">
        <f t="shared" si="6"/>
        <v>3953</v>
      </c>
      <c r="AC16" s="125">
        <f t="shared" si="7"/>
        <v>2157.5</v>
      </c>
    </row>
    <row r="17" spans="1:29" ht="24" customHeight="1">
      <c r="A17" s="122" t="s">
        <v>304</v>
      </c>
      <c r="B17" s="228">
        <v>12857503816</v>
      </c>
      <c r="C17" s="228">
        <v>249453356</v>
      </c>
      <c r="D17" s="231">
        <v>116553778.84</v>
      </c>
      <c r="E17" s="115"/>
      <c r="F17" s="124"/>
      <c r="G17" s="129"/>
      <c r="H17" s="151"/>
      <c r="I17" s="126"/>
      <c r="J17" s="126"/>
      <c r="K17" s="154"/>
      <c r="L17" s="152"/>
      <c r="M17" s="155"/>
      <c r="N17" s="155"/>
      <c r="O17" s="156"/>
      <c r="P17" s="156"/>
      <c r="Q17" s="157"/>
      <c r="R17" s="127"/>
      <c r="S17" s="158"/>
      <c r="T17" s="158"/>
      <c r="U17" s="115"/>
      <c r="V17" s="115"/>
      <c r="W17" s="159"/>
      <c r="X17" s="159"/>
      <c r="Y17" s="153">
        <f t="shared" si="0"/>
        <v>0</v>
      </c>
      <c r="Z17" s="127"/>
      <c r="AA17" s="128"/>
      <c r="AB17" s="125">
        <f t="shared" si="6"/>
        <v>0</v>
      </c>
      <c r="AC17" s="125">
        <f t="shared" si="7"/>
        <v>0</v>
      </c>
    </row>
    <row r="18" spans="1:29" ht="24" customHeight="1">
      <c r="A18" s="122" t="s">
        <v>3</v>
      </c>
      <c r="B18" s="228"/>
      <c r="C18" s="228" t="s">
        <v>340</v>
      </c>
      <c r="D18" s="231" t="s">
        <v>341</v>
      </c>
      <c r="E18" s="115"/>
      <c r="F18" s="124"/>
      <c r="G18" s="129"/>
      <c r="H18" s="151"/>
      <c r="I18" s="126"/>
      <c r="J18" s="126"/>
      <c r="K18" s="154"/>
      <c r="L18" s="152"/>
      <c r="M18" s="155"/>
      <c r="N18" s="155"/>
      <c r="O18" s="156"/>
      <c r="P18" s="156"/>
      <c r="Q18" s="157"/>
      <c r="R18" s="127"/>
      <c r="S18" s="158"/>
      <c r="T18" s="158"/>
      <c r="U18" s="115"/>
      <c r="V18" s="115"/>
      <c r="W18" s="159"/>
      <c r="X18" s="159"/>
      <c r="Y18" s="153">
        <f t="shared" si="0"/>
        <v>0</v>
      </c>
      <c r="Z18" s="127"/>
      <c r="AA18" s="128"/>
      <c r="AB18" s="125">
        <f t="shared" ref="AB18" si="12">E18-G18-I18-K18-M18-O18-Q18-S18-U18-W18</f>
        <v>0</v>
      </c>
      <c r="AC18" s="125">
        <f t="shared" ref="AC18" si="13">F18-H18-J18-L18-N18-P18-R18-T18-V18-X18</f>
        <v>0</v>
      </c>
    </row>
    <row r="19" spans="1:29" ht="24.75" customHeight="1">
      <c r="A19" s="122" t="s">
        <v>79</v>
      </c>
      <c r="B19" s="229" t="s">
        <v>309</v>
      </c>
      <c r="C19" s="227">
        <v>44818991</v>
      </c>
      <c r="D19" s="228" t="s">
        <v>299</v>
      </c>
      <c r="E19" s="115">
        <v>607</v>
      </c>
      <c r="F19" s="124"/>
      <c r="G19" s="129"/>
      <c r="H19" s="151"/>
      <c r="I19" s="126"/>
      <c r="J19" s="126"/>
      <c r="K19" s="154"/>
      <c r="L19" s="152"/>
      <c r="M19" s="155"/>
      <c r="N19" s="155"/>
      <c r="O19" s="156"/>
      <c r="P19" s="156"/>
      <c r="Q19" s="157"/>
      <c r="R19" s="127"/>
      <c r="S19" s="158"/>
      <c r="T19" s="158"/>
      <c r="U19" s="115"/>
      <c r="V19" s="115"/>
      <c r="W19" s="159"/>
      <c r="X19" s="159"/>
      <c r="Y19" s="153">
        <f t="shared" si="0"/>
        <v>0</v>
      </c>
      <c r="Z19" s="127">
        <v>607</v>
      </c>
      <c r="AA19" s="128"/>
      <c r="AB19" s="125">
        <f t="shared" si="6"/>
        <v>607</v>
      </c>
      <c r="AC19" s="125">
        <f t="shared" si="7"/>
        <v>0</v>
      </c>
    </row>
    <row r="20" spans="1:29" ht="24" customHeight="1">
      <c r="A20" s="122" t="s">
        <v>99</v>
      </c>
      <c r="B20" s="227">
        <v>17040651562</v>
      </c>
      <c r="C20" s="227">
        <v>30081040</v>
      </c>
      <c r="D20" s="228" t="s">
        <v>138</v>
      </c>
      <c r="E20" s="130">
        <v>3050</v>
      </c>
      <c r="F20" s="124">
        <v>1817</v>
      </c>
      <c r="G20" s="129"/>
      <c r="H20" s="151">
        <v>500</v>
      </c>
      <c r="I20" s="126"/>
      <c r="J20" s="126"/>
      <c r="K20" s="154"/>
      <c r="L20" s="152"/>
      <c r="M20" s="155"/>
      <c r="N20" s="155"/>
      <c r="O20" s="156"/>
      <c r="P20" s="156"/>
      <c r="Q20" s="157"/>
      <c r="R20" s="127"/>
      <c r="S20" s="158"/>
      <c r="T20" s="158"/>
      <c r="U20" s="115">
        <v>8</v>
      </c>
      <c r="V20" s="115">
        <v>8</v>
      </c>
      <c r="W20" s="159"/>
      <c r="X20" s="159"/>
      <c r="Y20" s="153">
        <f t="shared" si="0"/>
        <v>16</v>
      </c>
      <c r="Z20" s="127">
        <v>3042</v>
      </c>
      <c r="AA20" s="128"/>
      <c r="AB20" s="125">
        <f t="shared" si="6"/>
        <v>3042</v>
      </c>
      <c r="AC20" s="125">
        <f t="shared" si="7"/>
        <v>1309</v>
      </c>
    </row>
    <row r="21" spans="1:29" ht="24" customHeight="1">
      <c r="A21" s="122" t="s">
        <v>406</v>
      </c>
      <c r="B21" s="227">
        <v>12285526654</v>
      </c>
      <c r="C21" s="227">
        <v>39665389</v>
      </c>
      <c r="D21" s="228" t="s">
        <v>410</v>
      </c>
      <c r="E21" s="130"/>
      <c r="F21" s="124"/>
      <c r="G21" s="129"/>
      <c r="H21" s="151"/>
      <c r="I21" s="126"/>
      <c r="J21" s="126"/>
      <c r="K21" s="154"/>
      <c r="L21" s="152"/>
      <c r="M21" s="155"/>
      <c r="N21" s="155"/>
      <c r="O21" s="156"/>
      <c r="P21" s="156"/>
      <c r="Q21" s="157"/>
      <c r="R21" s="127"/>
      <c r="S21" s="158"/>
      <c r="T21" s="158"/>
      <c r="U21" s="115"/>
      <c r="V21" s="115"/>
      <c r="W21" s="159"/>
      <c r="X21" s="159"/>
      <c r="Y21" s="153">
        <f t="shared" si="0"/>
        <v>0</v>
      </c>
      <c r="Z21" s="127"/>
      <c r="AA21" s="128"/>
      <c r="AB21" s="125">
        <f t="shared" ref="AB21" si="14">E21-G21-I21-K21-M21-O21-Q21-S21-U21-W21</f>
        <v>0</v>
      </c>
      <c r="AC21" s="125">
        <f t="shared" ref="AC21" si="15">F21-H21-J21-L21-N21-P21-R21-T21-V21-X21</f>
        <v>0</v>
      </c>
    </row>
    <row r="22" spans="1:29" ht="24" customHeight="1">
      <c r="A22" s="122" t="s">
        <v>265</v>
      </c>
      <c r="B22" s="228" t="s">
        <v>295</v>
      </c>
      <c r="C22" s="228">
        <v>1390716</v>
      </c>
      <c r="D22" s="227" t="s">
        <v>266</v>
      </c>
      <c r="E22" s="115"/>
      <c r="F22" s="124"/>
      <c r="G22" s="129"/>
      <c r="H22" s="151"/>
      <c r="I22" s="126"/>
      <c r="J22" s="131"/>
      <c r="K22" s="154"/>
      <c r="L22" s="152"/>
      <c r="M22" s="155"/>
      <c r="N22" s="155"/>
      <c r="O22" s="156"/>
      <c r="P22" s="156"/>
      <c r="Q22" s="157"/>
      <c r="R22" s="127"/>
      <c r="S22" s="158"/>
      <c r="T22" s="158"/>
      <c r="U22" s="115"/>
      <c r="V22" s="115"/>
      <c r="W22" s="159"/>
      <c r="X22" s="159"/>
      <c r="Y22" s="153">
        <f t="shared" si="0"/>
        <v>0</v>
      </c>
      <c r="Z22" s="127"/>
      <c r="AA22" s="128"/>
      <c r="AB22" s="125">
        <f t="shared" si="6"/>
        <v>0</v>
      </c>
      <c r="AC22" s="125">
        <f t="shared" si="7"/>
        <v>0</v>
      </c>
    </row>
    <row r="23" spans="1:29" ht="24" customHeight="1">
      <c r="A23" s="122" t="s">
        <v>347</v>
      </c>
      <c r="B23" s="228" t="s">
        <v>353</v>
      </c>
      <c r="C23" s="228">
        <v>6809980</v>
      </c>
      <c r="D23" s="227" t="s">
        <v>349</v>
      </c>
      <c r="E23" s="115">
        <v>3344</v>
      </c>
      <c r="F23" s="124">
        <v>1606</v>
      </c>
      <c r="G23" s="129"/>
      <c r="H23" s="151"/>
      <c r="I23" s="126"/>
      <c r="J23" s="131"/>
      <c r="K23" s="154"/>
      <c r="L23" s="152"/>
      <c r="M23" s="155"/>
      <c r="N23" s="155"/>
      <c r="O23" s="156"/>
      <c r="P23" s="156"/>
      <c r="Q23" s="157"/>
      <c r="R23" s="127"/>
      <c r="S23" s="158"/>
      <c r="T23" s="158"/>
      <c r="U23" s="115"/>
      <c r="V23" s="115"/>
      <c r="W23" s="159"/>
      <c r="X23" s="159"/>
      <c r="Y23" s="153">
        <f t="shared" si="0"/>
        <v>0</v>
      </c>
      <c r="Z23" s="127">
        <v>3344</v>
      </c>
      <c r="AA23" s="128"/>
      <c r="AB23" s="125">
        <f t="shared" si="6"/>
        <v>3344</v>
      </c>
      <c r="AC23" s="125">
        <f t="shared" si="7"/>
        <v>1606</v>
      </c>
    </row>
    <row r="24" spans="1:29" ht="24" customHeight="1">
      <c r="A24" s="122" t="s">
        <v>82</v>
      </c>
      <c r="B24" s="229">
        <v>11452972324</v>
      </c>
      <c r="C24" s="227">
        <v>4995483</v>
      </c>
      <c r="D24" s="228" t="s">
        <v>83</v>
      </c>
      <c r="E24" s="115">
        <v>472</v>
      </c>
      <c r="F24" s="124"/>
      <c r="G24" s="129"/>
      <c r="H24" s="151"/>
      <c r="I24" s="126"/>
      <c r="J24" s="126"/>
      <c r="K24" s="154"/>
      <c r="L24" s="152"/>
      <c r="M24" s="155"/>
      <c r="N24" s="155"/>
      <c r="O24" s="156"/>
      <c r="P24" s="156"/>
      <c r="Q24" s="157"/>
      <c r="R24" s="127"/>
      <c r="S24" s="158"/>
      <c r="T24" s="158"/>
      <c r="U24" s="115">
        <v>8</v>
      </c>
      <c r="V24" s="115"/>
      <c r="W24" s="159"/>
      <c r="X24" s="159"/>
      <c r="Y24" s="153">
        <f t="shared" si="0"/>
        <v>8</v>
      </c>
      <c r="Z24" s="127">
        <v>464</v>
      </c>
      <c r="AA24" s="128"/>
      <c r="AB24" s="125">
        <f t="shared" si="6"/>
        <v>464</v>
      </c>
      <c r="AC24" s="125">
        <f t="shared" si="7"/>
        <v>0</v>
      </c>
    </row>
    <row r="25" spans="1:29" ht="24" customHeight="1">
      <c r="A25" s="122" t="s">
        <v>211</v>
      </c>
      <c r="B25" s="229" t="s">
        <v>384</v>
      </c>
      <c r="C25" s="227" t="s">
        <v>385</v>
      </c>
      <c r="D25" s="228" t="s">
        <v>386</v>
      </c>
      <c r="E25" s="115"/>
      <c r="F25" s="124"/>
      <c r="G25" s="129"/>
      <c r="H25" s="151"/>
      <c r="I25" s="126"/>
      <c r="J25" s="126"/>
      <c r="K25" s="154"/>
      <c r="L25" s="152"/>
      <c r="M25" s="155"/>
      <c r="N25" s="155"/>
      <c r="O25" s="156"/>
      <c r="P25" s="156"/>
      <c r="Q25" s="157"/>
      <c r="R25" s="127"/>
      <c r="S25" s="158"/>
      <c r="T25" s="158"/>
      <c r="U25" s="115"/>
      <c r="V25" s="115"/>
      <c r="W25" s="159"/>
      <c r="X25" s="159"/>
      <c r="Y25" s="153">
        <f t="shared" si="0"/>
        <v>0</v>
      </c>
      <c r="Z25" s="127"/>
      <c r="AA25" s="128"/>
      <c r="AB25" s="125">
        <f t="shared" ref="AB25" si="16">E25-G25-I25-K25-M25-O25-Q25-S25-U25-W25</f>
        <v>0</v>
      </c>
      <c r="AC25" s="125">
        <f t="shared" ref="AC25" si="17">F25-H25-J25-L25-N25-P25-R25-T25-V25-X25</f>
        <v>0</v>
      </c>
    </row>
    <row r="26" spans="1:29" ht="24" customHeight="1">
      <c r="A26" s="122" t="s">
        <v>417</v>
      </c>
      <c r="B26" s="228">
        <v>12232831843</v>
      </c>
      <c r="C26" s="227">
        <v>18149904</v>
      </c>
      <c r="D26" s="228" t="s">
        <v>343</v>
      </c>
      <c r="E26" s="115">
        <v>170</v>
      </c>
      <c r="F26" s="124"/>
      <c r="G26" s="129"/>
      <c r="H26" s="151"/>
      <c r="I26" s="126"/>
      <c r="J26" s="126"/>
      <c r="K26" s="154"/>
      <c r="L26" s="152"/>
      <c r="M26" s="155"/>
      <c r="N26" s="155"/>
      <c r="O26" s="156"/>
      <c r="P26" s="156"/>
      <c r="Q26" s="157"/>
      <c r="R26" s="127"/>
      <c r="S26" s="158"/>
      <c r="T26" s="158"/>
      <c r="U26" s="115"/>
      <c r="V26" s="115"/>
      <c r="W26" s="159"/>
      <c r="X26" s="159"/>
      <c r="Y26" s="153">
        <f t="shared" si="0"/>
        <v>0</v>
      </c>
      <c r="Z26" s="127">
        <v>170</v>
      </c>
      <c r="AA26" s="128"/>
      <c r="AB26" s="125">
        <f t="shared" si="6"/>
        <v>170</v>
      </c>
      <c r="AC26" s="125">
        <f t="shared" si="7"/>
        <v>0</v>
      </c>
    </row>
    <row r="27" spans="1:29" ht="24" customHeight="1">
      <c r="A27" s="122" t="s">
        <v>212</v>
      </c>
      <c r="B27" s="228">
        <v>11452972324</v>
      </c>
      <c r="C27" s="227">
        <v>4995483</v>
      </c>
      <c r="D27" s="228" t="s">
        <v>170</v>
      </c>
      <c r="E27" s="115"/>
      <c r="F27" s="124"/>
      <c r="G27" s="129"/>
      <c r="H27" s="151"/>
      <c r="I27" s="126"/>
      <c r="J27" s="126"/>
      <c r="K27" s="154"/>
      <c r="L27" s="152"/>
      <c r="M27" s="155"/>
      <c r="N27" s="155"/>
      <c r="O27" s="156"/>
      <c r="P27" s="156"/>
      <c r="Q27" s="157"/>
      <c r="R27" s="127"/>
      <c r="S27" s="158"/>
      <c r="T27" s="158"/>
      <c r="U27" s="115"/>
      <c r="V27" s="115"/>
      <c r="W27" s="159"/>
      <c r="X27" s="159"/>
      <c r="Y27" s="153">
        <f t="shared" si="0"/>
        <v>0</v>
      </c>
      <c r="Z27" s="127"/>
      <c r="AA27" s="128"/>
      <c r="AB27" s="125">
        <f t="shared" si="6"/>
        <v>0</v>
      </c>
      <c r="AC27" s="125">
        <f t="shared" si="7"/>
        <v>0</v>
      </c>
    </row>
    <row r="28" spans="1:29" ht="24" customHeight="1">
      <c r="A28" s="122" t="s">
        <v>348</v>
      </c>
      <c r="B28" s="229" t="s">
        <v>310</v>
      </c>
      <c r="C28" s="227">
        <v>14062128</v>
      </c>
      <c r="D28" s="228" t="s">
        <v>15</v>
      </c>
      <c r="E28" s="115">
        <v>2245</v>
      </c>
      <c r="F28" s="124">
        <v>1242</v>
      </c>
      <c r="G28" s="129">
        <v>497.16</v>
      </c>
      <c r="H28" s="151"/>
      <c r="I28" s="126"/>
      <c r="J28" s="126"/>
      <c r="K28" s="154"/>
      <c r="L28" s="152"/>
      <c r="M28" s="155"/>
      <c r="N28" s="155"/>
      <c r="O28" s="156"/>
      <c r="P28" s="156"/>
      <c r="Q28" s="157"/>
      <c r="R28" s="127"/>
      <c r="S28" s="158"/>
      <c r="T28" s="158"/>
      <c r="U28" s="115">
        <v>8</v>
      </c>
      <c r="V28" s="115">
        <v>8</v>
      </c>
      <c r="W28" s="159"/>
      <c r="X28" s="159"/>
      <c r="Y28" s="153">
        <f t="shared" si="0"/>
        <v>16</v>
      </c>
      <c r="Z28" s="127">
        <v>1739.84</v>
      </c>
      <c r="AA28" s="132"/>
      <c r="AB28" s="125">
        <f t="shared" si="6"/>
        <v>1739.84</v>
      </c>
      <c r="AC28" s="125">
        <f t="shared" si="7"/>
        <v>1234</v>
      </c>
    </row>
    <row r="29" spans="1:29" ht="24" customHeight="1">
      <c r="A29" s="122" t="s">
        <v>275</v>
      </c>
      <c r="B29" s="228">
        <v>10608912015</v>
      </c>
      <c r="C29" s="227">
        <v>93847877</v>
      </c>
      <c r="D29" s="228" t="s">
        <v>276</v>
      </c>
      <c r="E29" s="115">
        <v>603</v>
      </c>
      <c r="F29" s="124"/>
      <c r="G29" s="129"/>
      <c r="H29" s="151"/>
      <c r="I29" s="126"/>
      <c r="J29" s="126"/>
      <c r="K29" s="154"/>
      <c r="L29" s="152"/>
      <c r="M29" s="155"/>
      <c r="N29" s="155"/>
      <c r="O29" s="156"/>
      <c r="P29" s="156"/>
      <c r="Q29" s="157"/>
      <c r="R29" s="127"/>
      <c r="S29" s="158"/>
      <c r="T29" s="158"/>
      <c r="U29" s="115">
        <v>8</v>
      </c>
      <c r="V29" s="115"/>
      <c r="W29" s="159"/>
      <c r="X29" s="159"/>
      <c r="Y29" s="153">
        <f t="shared" si="0"/>
        <v>8</v>
      </c>
      <c r="Z29" s="127">
        <v>595</v>
      </c>
      <c r="AA29" s="132"/>
      <c r="AB29" s="125">
        <f t="shared" si="6"/>
        <v>595</v>
      </c>
      <c r="AC29" s="125">
        <f t="shared" si="7"/>
        <v>0</v>
      </c>
    </row>
    <row r="30" spans="1:29" ht="24" customHeight="1">
      <c r="A30" s="122" t="s">
        <v>379</v>
      </c>
      <c r="B30" s="228">
        <v>12501311045</v>
      </c>
      <c r="C30" s="298">
        <v>24519612</v>
      </c>
      <c r="D30" s="226" t="s">
        <v>383</v>
      </c>
      <c r="E30" s="115">
        <v>2850</v>
      </c>
      <c r="F30" s="124">
        <v>2032</v>
      </c>
      <c r="G30" s="129"/>
      <c r="H30" s="151"/>
      <c r="I30" s="126"/>
      <c r="J30" s="126"/>
      <c r="K30" s="154"/>
      <c r="L30" s="152"/>
      <c r="M30" s="155"/>
      <c r="N30" s="155"/>
      <c r="O30" s="156"/>
      <c r="P30" s="156"/>
      <c r="Q30" s="157"/>
      <c r="R30" s="127"/>
      <c r="S30" s="158"/>
      <c r="T30" s="158"/>
      <c r="U30" s="115"/>
      <c r="V30" s="115"/>
      <c r="W30" s="159"/>
      <c r="X30" s="159"/>
      <c r="Y30" s="153">
        <f t="shared" si="0"/>
        <v>0</v>
      </c>
      <c r="Z30" s="127">
        <v>2850</v>
      </c>
      <c r="AA30" s="132"/>
      <c r="AB30" s="125">
        <f t="shared" si="6"/>
        <v>2850</v>
      </c>
      <c r="AC30" s="125">
        <f t="shared" si="7"/>
        <v>2032</v>
      </c>
    </row>
    <row r="31" spans="1:29" ht="24" customHeight="1">
      <c r="A31" s="122" t="s">
        <v>245</v>
      </c>
      <c r="B31" s="229" t="s">
        <v>326</v>
      </c>
      <c r="C31" s="227" t="s">
        <v>327</v>
      </c>
      <c r="D31" s="228" t="s">
        <v>75</v>
      </c>
      <c r="E31" s="115">
        <v>810</v>
      </c>
      <c r="F31" s="115"/>
      <c r="G31" s="129"/>
      <c r="H31" s="160"/>
      <c r="I31" s="126"/>
      <c r="J31" s="126"/>
      <c r="K31" s="154"/>
      <c r="L31" s="154"/>
      <c r="M31" s="155"/>
      <c r="N31" s="155"/>
      <c r="O31" s="156"/>
      <c r="P31" s="156"/>
      <c r="Q31" s="157"/>
      <c r="R31" s="127"/>
      <c r="S31" s="158"/>
      <c r="T31" s="158"/>
      <c r="U31" s="115">
        <v>8</v>
      </c>
      <c r="V31" s="115"/>
      <c r="W31" s="159"/>
      <c r="X31" s="159"/>
      <c r="Y31" s="153">
        <f t="shared" si="0"/>
        <v>8</v>
      </c>
      <c r="Z31" s="127">
        <v>802</v>
      </c>
      <c r="AA31" s="128"/>
      <c r="AB31" s="125">
        <f t="shared" si="6"/>
        <v>802</v>
      </c>
      <c r="AC31" s="125">
        <f t="shared" si="7"/>
        <v>0</v>
      </c>
    </row>
    <row r="32" spans="1:29" ht="24" customHeight="1">
      <c r="A32" s="122" t="s">
        <v>342</v>
      </c>
      <c r="B32" s="229" t="s">
        <v>345</v>
      </c>
      <c r="C32" s="227">
        <v>22669993</v>
      </c>
      <c r="D32" s="228" t="s">
        <v>344</v>
      </c>
      <c r="E32" s="115"/>
      <c r="F32" s="115"/>
      <c r="G32" s="129"/>
      <c r="H32" s="160"/>
      <c r="I32" s="126"/>
      <c r="J32" s="126"/>
      <c r="K32" s="154"/>
      <c r="L32" s="154"/>
      <c r="M32" s="155"/>
      <c r="N32" s="155"/>
      <c r="O32" s="156"/>
      <c r="P32" s="156"/>
      <c r="Q32" s="157"/>
      <c r="R32" s="127"/>
      <c r="S32" s="158"/>
      <c r="T32" s="158"/>
      <c r="U32" s="115"/>
      <c r="V32" s="115"/>
      <c r="W32" s="159"/>
      <c r="X32" s="159"/>
      <c r="Y32" s="153">
        <f t="shared" si="0"/>
        <v>0</v>
      </c>
      <c r="Z32" s="127"/>
      <c r="AA32" s="128"/>
      <c r="AB32" s="125">
        <f t="shared" si="6"/>
        <v>0</v>
      </c>
      <c r="AC32" s="125">
        <f t="shared" si="7"/>
        <v>0</v>
      </c>
    </row>
    <row r="33" spans="1:29" ht="24" customHeight="1">
      <c r="A33" s="122" t="s">
        <v>290</v>
      </c>
      <c r="B33" s="228">
        <v>12749393819</v>
      </c>
      <c r="C33" s="228">
        <v>1632225</v>
      </c>
      <c r="D33" s="228" t="s">
        <v>300</v>
      </c>
      <c r="E33" s="115">
        <v>1324</v>
      </c>
      <c r="F33" s="115"/>
      <c r="G33" s="129">
        <v>220.88</v>
      </c>
      <c r="H33" s="160"/>
      <c r="I33" s="126"/>
      <c r="J33" s="131"/>
      <c r="K33" s="154"/>
      <c r="L33" s="154"/>
      <c r="M33" s="155"/>
      <c r="N33" s="155"/>
      <c r="O33" s="156"/>
      <c r="P33" s="156"/>
      <c r="Q33" s="157"/>
      <c r="R33" s="127"/>
      <c r="S33" s="158"/>
      <c r="T33" s="158"/>
      <c r="U33" s="115">
        <v>8</v>
      </c>
      <c r="V33" s="115"/>
      <c r="W33" s="159"/>
      <c r="X33" s="159"/>
      <c r="Y33" s="153">
        <f t="shared" si="0"/>
        <v>8</v>
      </c>
      <c r="Z33" s="127">
        <v>1095.1199999999999</v>
      </c>
      <c r="AA33" s="128"/>
      <c r="AB33" s="125">
        <f t="shared" si="6"/>
        <v>1095.1199999999999</v>
      </c>
      <c r="AC33" s="125">
        <f t="shared" si="7"/>
        <v>0</v>
      </c>
    </row>
    <row r="34" spans="1:29" ht="24" customHeight="1">
      <c r="A34" s="122" t="s">
        <v>213</v>
      </c>
      <c r="B34" s="229" t="s">
        <v>311</v>
      </c>
      <c r="C34" s="227">
        <v>21105009</v>
      </c>
      <c r="D34" s="228" t="s">
        <v>301</v>
      </c>
      <c r="E34" s="115">
        <v>140</v>
      </c>
      <c r="F34" s="115"/>
      <c r="G34" s="129"/>
      <c r="H34" s="160"/>
      <c r="I34" s="126"/>
      <c r="J34" s="131"/>
      <c r="K34" s="154"/>
      <c r="L34" s="154"/>
      <c r="M34" s="155"/>
      <c r="N34" s="155"/>
      <c r="O34" s="156"/>
      <c r="P34" s="156"/>
      <c r="Q34" s="157"/>
      <c r="R34" s="127"/>
      <c r="S34" s="158"/>
      <c r="T34" s="158"/>
      <c r="U34" s="115">
        <v>8</v>
      </c>
      <c r="V34" s="115"/>
      <c r="W34" s="159"/>
      <c r="X34" s="159"/>
      <c r="Y34" s="153">
        <f t="shared" si="0"/>
        <v>8</v>
      </c>
      <c r="Z34" s="127">
        <v>132</v>
      </c>
      <c r="AA34" s="128"/>
      <c r="AB34" s="125">
        <f t="shared" ref="AB34:AB53" si="18">E34-G34-I34-K34-M34-O34-Q34-S34-U34-W34</f>
        <v>132</v>
      </c>
      <c r="AC34" s="125">
        <f t="shared" ref="AC34:AC53" si="19">F34-H34-J34-L34-N34-P34-R34-T34-V34-X34</f>
        <v>0</v>
      </c>
    </row>
    <row r="35" spans="1:29" ht="24" customHeight="1">
      <c r="A35" s="161" t="s">
        <v>220</v>
      </c>
      <c r="B35" s="232">
        <v>12374290176</v>
      </c>
      <c r="C35" s="232" t="s">
        <v>52</v>
      </c>
      <c r="D35" s="232" t="s">
        <v>312</v>
      </c>
      <c r="E35" s="133">
        <v>3257.5</v>
      </c>
      <c r="F35" s="133"/>
      <c r="G35" s="162">
        <v>1243.77</v>
      </c>
      <c r="H35" s="163"/>
      <c r="I35" s="134"/>
      <c r="J35" s="135"/>
      <c r="K35" s="164">
        <v>37</v>
      </c>
      <c r="L35" s="164"/>
      <c r="M35" s="165"/>
      <c r="N35" s="165"/>
      <c r="O35" s="166"/>
      <c r="P35" s="166"/>
      <c r="Q35" s="167"/>
      <c r="R35" s="168"/>
      <c r="S35" s="169"/>
      <c r="T35" s="169"/>
      <c r="U35" s="133"/>
      <c r="V35" s="133"/>
      <c r="W35" s="170"/>
      <c r="X35" s="170"/>
      <c r="Y35" s="153">
        <f t="shared" si="0"/>
        <v>37</v>
      </c>
      <c r="Z35" s="127">
        <v>1976.73</v>
      </c>
      <c r="AA35" s="136"/>
      <c r="AB35" s="125">
        <f t="shared" si="18"/>
        <v>1976.73</v>
      </c>
      <c r="AC35" s="125">
        <f t="shared" si="19"/>
        <v>0</v>
      </c>
    </row>
    <row r="36" spans="1:29" ht="24" customHeight="1">
      <c r="A36" s="161" t="s">
        <v>291</v>
      </c>
      <c r="B36" s="232">
        <v>12546863373</v>
      </c>
      <c r="C36" s="232">
        <v>261838349</v>
      </c>
      <c r="D36" s="232" t="s">
        <v>46</v>
      </c>
      <c r="E36" s="133"/>
      <c r="F36" s="133"/>
      <c r="G36" s="162"/>
      <c r="H36" s="163"/>
      <c r="I36" s="134"/>
      <c r="J36" s="135"/>
      <c r="K36" s="164"/>
      <c r="L36" s="164"/>
      <c r="M36" s="165"/>
      <c r="N36" s="165"/>
      <c r="O36" s="166"/>
      <c r="P36" s="166"/>
      <c r="Q36" s="167"/>
      <c r="R36" s="168"/>
      <c r="S36" s="169"/>
      <c r="T36" s="169"/>
      <c r="U36" s="133"/>
      <c r="V36" s="133"/>
      <c r="W36" s="170"/>
      <c r="X36" s="170"/>
      <c r="Y36" s="153">
        <f t="shared" si="0"/>
        <v>0</v>
      </c>
      <c r="Z36" s="206"/>
      <c r="AA36" s="136"/>
      <c r="AB36" s="125">
        <f t="shared" si="18"/>
        <v>0</v>
      </c>
      <c r="AC36" s="125">
        <f t="shared" si="19"/>
        <v>0</v>
      </c>
    </row>
    <row r="37" spans="1:29" ht="24" customHeight="1">
      <c r="A37" s="161" t="s">
        <v>50</v>
      </c>
      <c r="B37" s="232">
        <v>12911427930</v>
      </c>
      <c r="C37" s="232">
        <v>290692684</v>
      </c>
      <c r="D37" s="232" t="s">
        <v>51</v>
      </c>
      <c r="E37" s="133">
        <v>120</v>
      </c>
      <c r="F37" s="133"/>
      <c r="G37" s="162"/>
      <c r="H37" s="163"/>
      <c r="I37" s="134"/>
      <c r="J37" s="135"/>
      <c r="K37" s="164"/>
      <c r="L37" s="164"/>
      <c r="M37" s="165"/>
      <c r="N37" s="165"/>
      <c r="O37" s="166"/>
      <c r="P37" s="166"/>
      <c r="Q37" s="167"/>
      <c r="R37" s="168"/>
      <c r="S37" s="169"/>
      <c r="T37" s="169"/>
      <c r="U37" s="133"/>
      <c r="V37" s="133"/>
      <c r="W37" s="170"/>
      <c r="X37" s="170"/>
      <c r="Y37" s="153">
        <f t="shared" si="0"/>
        <v>0</v>
      </c>
      <c r="Z37" s="127">
        <v>120</v>
      </c>
      <c r="AA37" s="136"/>
      <c r="AB37" s="125">
        <f t="shared" si="18"/>
        <v>120</v>
      </c>
      <c r="AC37" s="125">
        <f t="shared" si="19"/>
        <v>0</v>
      </c>
    </row>
    <row r="38" spans="1:29" ht="24" customHeight="1">
      <c r="A38" s="161" t="s">
        <v>328</v>
      </c>
      <c r="B38" s="232">
        <v>1264194293501</v>
      </c>
      <c r="C38" s="232">
        <v>284420104</v>
      </c>
      <c r="D38" s="232" t="s">
        <v>329</v>
      </c>
      <c r="E38" s="133">
        <v>90</v>
      </c>
      <c r="F38" s="133"/>
      <c r="G38" s="162"/>
      <c r="H38" s="163"/>
      <c r="I38" s="134"/>
      <c r="J38" s="135"/>
      <c r="K38" s="164"/>
      <c r="L38" s="164"/>
      <c r="M38" s="165"/>
      <c r="N38" s="165"/>
      <c r="O38" s="166"/>
      <c r="P38" s="166"/>
      <c r="Q38" s="167"/>
      <c r="R38" s="168"/>
      <c r="S38" s="169"/>
      <c r="T38" s="169"/>
      <c r="U38" s="133"/>
      <c r="V38" s="133"/>
      <c r="W38" s="170"/>
      <c r="X38" s="170"/>
      <c r="Y38" s="153">
        <f t="shared" si="0"/>
        <v>0</v>
      </c>
      <c r="Z38" s="127">
        <v>90</v>
      </c>
      <c r="AA38" s="136"/>
      <c r="AB38" s="125">
        <f t="shared" si="18"/>
        <v>90</v>
      </c>
      <c r="AC38" s="125">
        <f t="shared" si="19"/>
        <v>0</v>
      </c>
    </row>
    <row r="39" spans="1:29" ht="24" customHeight="1">
      <c r="A39" s="161" t="s">
        <v>31</v>
      </c>
      <c r="B39" s="233" t="s">
        <v>33</v>
      </c>
      <c r="C39" s="234">
        <v>2180459003</v>
      </c>
      <c r="D39" s="235" t="s">
        <v>32</v>
      </c>
      <c r="E39" s="133">
        <v>4453</v>
      </c>
      <c r="F39" s="133">
        <v>1147</v>
      </c>
      <c r="G39" s="162"/>
      <c r="H39" s="163"/>
      <c r="I39" s="134"/>
      <c r="J39" s="135"/>
      <c r="K39" s="164"/>
      <c r="L39" s="164"/>
      <c r="M39" s="165"/>
      <c r="N39" s="165"/>
      <c r="O39" s="166"/>
      <c r="P39" s="166"/>
      <c r="Q39" s="167"/>
      <c r="R39" s="168"/>
      <c r="S39" s="169"/>
      <c r="T39" s="169"/>
      <c r="U39" s="133"/>
      <c r="V39" s="133"/>
      <c r="W39" s="170"/>
      <c r="X39" s="170"/>
      <c r="Y39" s="153">
        <f t="shared" si="0"/>
        <v>0</v>
      </c>
      <c r="Z39" s="127">
        <v>4453</v>
      </c>
      <c r="AA39" s="136"/>
      <c r="AB39" s="125">
        <f t="shared" si="18"/>
        <v>4453</v>
      </c>
      <c r="AC39" s="125">
        <f t="shared" si="19"/>
        <v>1147</v>
      </c>
    </row>
    <row r="40" spans="1:29" ht="24" customHeight="1">
      <c r="A40" s="161" t="s">
        <v>214</v>
      </c>
      <c r="B40" s="233" t="s">
        <v>336</v>
      </c>
      <c r="C40" s="234" t="s">
        <v>337</v>
      </c>
      <c r="D40" s="235" t="s">
        <v>335</v>
      </c>
      <c r="E40" s="133">
        <v>2938</v>
      </c>
      <c r="F40" s="133">
        <v>2712</v>
      </c>
      <c r="G40" s="162"/>
      <c r="H40" s="163"/>
      <c r="I40" s="134"/>
      <c r="J40" s="135"/>
      <c r="K40" s="164"/>
      <c r="L40" s="164"/>
      <c r="M40" s="165"/>
      <c r="N40" s="165"/>
      <c r="O40" s="166"/>
      <c r="P40" s="166"/>
      <c r="Q40" s="167"/>
      <c r="R40" s="168"/>
      <c r="S40" s="169"/>
      <c r="T40" s="169"/>
      <c r="U40" s="133"/>
      <c r="V40" s="133"/>
      <c r="W40" s="170"/>
      <c r="X40" s="170"/>
      <c r="Y40" s="153">
        <f t="shared" si="0"/>
        <v>0</v>
      </c>
      <c r="Z40" s="127">
        <v>2938</v>
      </c>
      <c r="AA40" s="136"/>
      <c r="AB40" s="125">
        <f t="shared" si="18"/>
        <v>2938</v>
      </c>
      <c r="AC40" s="125">
        <f t="shared" si="19"/>
        <v>2712</v>
      </c>
    </row>
    <row r="41" spans="1:29" ht="24" customHeight="1">
      <c r="A41" s="161" t="s">
        <v>272</v>
      </c>
      <c r="B41" s="233" t="s">
        <v>273</v>
      </c>
      <c r="C41" s="234" t="s">
        <v>313</v>
      </c>
      <c r="D41" s="235" t="s">
        <v>274</v>
      </c>
      <c r="E41" s="133">
        <v>752</v>
      </c>
      <c r="F41" s="133"/>
      <c r="G41" s="162"/>
      <c r="H41" s="163"/>
      <c r="I41" s="134"/>
      <c r="J41" s="135"/>
      <c r="K41" s="164"/>
      <c r="L41" s="164"/>
      <c r="M41" s="165"/>
      <c r="N41" s="165"/>
      <c r="O41" s="166"/>
      <c r="P41" s="166"/>
      <c r="Q41" s="167"/>
      <c r="R41" s="168"/>
      <c r="S41" s="169"/>
      <c r="T41" s="169"/>
      <c r="U41" s="133"/>
      <c r="V41" s="133"/>
      <c r="W41" s="170"/>
      <c r="X41" s="170"/>
      <c r="Y41" s="153">
        <f t="shared" si="0"/>
        <v>0</v>
      </c>
      <c r="Z41" s="127">
        <v>752</v>
      </c>
      <c r="AA41" s="136"/>
      <c r="AB41" s="125">
        <f t="shared" si="18"/>
        <v>752</v>
      </c>
      <c r="AC41" s="125">
        <f t="shared" si="19"/>
        <v>0</v>
      </c>
    </row>
    <row r="42" spans="1:29" ht="24" customHeight="1">
      <c r="A42" s="161" t="s">
        <v>215</v>
      </c>
      <c r="B42" s="233" t="s">
        <v>90</v>
      </c>
      <c r="C42" s="234">
        <v>9703478</v>
      </c>
      <c r="D42" s="235" t="s">
        <v>91</v>
      </c>
      <c r="E42" s="133"/>
      <c r="F42" s="133"/>
      <c r="G42" s="162"/>
      <c r="H42" s="163"/>
      <c r="I42" s="134"/>
      <c r="J42" s="135"/>
      <c r="K42" s="164"/>
      <c r="L42" s="164"/>
      <c r="M42" s="165"/>
      <c r="N42" s="165"/>
      <c r="O42" s="166"/>
      <c r="P42" s="166"/>
      <c r="Q42" s="167"/>
      <c r="R42" s="168"/>
      <c r="S42" s="169"/>
      <c r="T42" s="169"/>
      <c r="U42" s="133"/>
      <c r="V42" s="133"/>
      <c r="W42" s="170"/>
      <c r="X42" s="170"/>
      <c r="Y42" s="153">
        <f t="shared" si="0"/>
        <v>0</v>
      </c>
      <c r="Z42" s="127"/>
      <c r="AA42" s="136"/>
      <c r="AB42" s="125">
        <f t="shared" si="18"/>
        <v>0</v>
      </c>
      <c r="AC42" s="125">
        <f t="shared" si="19"/>
        <v>0</v>
      </c>
    </row>
    <row r="43" spans="1:29" ht="24" customHeight="1">
      <c r="A43" s="161" t="s">
        <v>6</v>
      </c>
      <c r="B43" s="233" t="s">
        <v>86</v>
      </c>
      <c r="C43" s="234">
        <v>7186496</v>
      </c>
      <c r="D43" s="235" t="s">
        <v>18</v>
      </c>
      <c r="E43" s="133">
        <v>2488.5</v>
      </c>
      <c r="F43" s="133">
        <v>2541</v>
      </c>
      <c r="G43" s="162">
        <v>799.37</v>
      </c>
      <c r="H43" s="163">
        <v>2000</v>
      </c>
      <c r="I43" s="134"/>
      <c r="J43" s="135"/>
      <c r="K43" s="164"/>
      <c r="L43" s="164"/>
      <c r="M43" s="165">
        <v>699.76</v>
      </c>
      <c r="N43" s="165"/>
      <c r="O43" s="166"/>
      <c r="P43" s="166"/>
      <c r="Q43" s="167"/>
      <c r="R43" s="168"/>
      <c r="S43" s="169"/>
      <c r="T43" s="169"/>
      <c r="U43" s="133"/>
      <c r="V43" s="133"/>
      <c r="W43" s="170"/>
      <c r="X43" s="170"/>
      <c r="Y43" s="153">
        <f t="shared" si="0"/>
        <v>699.76</v>
      </c>
      <c r="Z43" s="127">
        <v>989.37</v>
      </c>
      <c r="AA43" s="136"/>
      <c r="AB43" s="125">
        <f t="shared" si="18"/>
        <v>989.37000000000012</v>
      </c>
      <c r="AC43" s="125">
        <f t="shared" si="19"/>
        <v>541</v>
      </c>
    </row>
    <row r="44" spans="1:29" ht="24" customHeight="1">
      <c r="A44" s="161" t="s">
        <v>28</v>
      </c>
      <c r="B44" s="233" t="s">
        <v>314</v>
      </c>
      <c r="C44" s="234">
        <v>18640790</v>
      </c>
      <c r="D44" s="235" t="s">
        <v>303</v>
      </c>
      <c r="E44" s="133">
        <v>5591</v>
      </c>
      <c r="F44" s="133">
        <v>4362</v>
      </c>
      <c r="G44" s="162">
        <v>2750.97</v>
      </c>
      <c r="H44" s="163">
        <v>1487.2</v>
      </c>
      <c r="I44" s="134"/>
      <c r="J44" s="135"/>
      <c r="K44" s="164"/>
      <c r="L44" s="164"/>
      <c r="M44" s="165"/>
      <c r="N44" s="165"/>
      <c r="O44" s="166"/>
      <c r="P44" s="166"/>
      <c r="Q44" s="167"/>
      <c r="R44" s="168"/>
      <c r="S44" s="169"/>
      <c r="T44" s="169"/>
      <c r="U44" s="133"/>
      <c r="V44" s="133"/>
      <c r="W44" s="170"/>
      <c r="X44" s="170"/>
      <c r="Y44" s="153">
        <f t="shared" si="0"/>
        <v>0</v>
      </c>
      <c r="Z44" s="127">
        <v>2840.03</v>
      </c>
      <c r="AA44" s="136"/>
      <c r="AB44" s="125">
        <f t="shared" si="18"/>
        <v>2840.03</v>
      </c>
      <c r="AC44" s="125">
        <f t="shared" si="19"/>
        <v>2874.8</v>
      </c>
    </row>
    <row r="45" spans="1:29" ht="24" customHeight="1">
      <c r="A45" s="161" t="s">
        <v>403</v>
      </c>
      <c r="B45" s="233" t="s">
        <v>411</v>
      </c>
      <c r="C45" s="234">
        <v>36939646</v>
      </c>
      <c r="D45" s="235" t="s">
        <v>412</v>
      </c>
      <c r="E45" s="133"/>
      <c r="F45" s="133"/>
      <c r="G45" s="162"/>
      <c r="H45" s="163"/>
      <c r="I45" s="134"/>
      <c r="J45" s="135"/>
      <c r="K45" s="164"/>
      <c r="L45" s="164"/>
      <c r="M45" s="165"/>
      <c r="N45" s="165"/>
      <c r="O45" s="166"/>
      <c r="P45" s="166"/>
      <c r="Q45" s="167"/>
      <c r="R45" s="168"/>
      <c r="S45" s="169"/>
      <c r="T45" s="169"/>
      <c r="U45" s="133"/>
      <c r="V45" s="133"/>
      <c r="W45" s="170"/>
      <c r="X45" s="170"/>
      <c r="Y45" s="153">
        <f t="shared" si="0"/>
        <v>0</v>
      </c>
      <c r="Z45" s="127"/>
      <c r="AA45" s="136"/>
      <c r="AB45" s="125">
        <f t="shared" ref="AB45:AB48" si="20">E45-G45-I45-K45-M45-O45-Q45-S45-U45-W45</f>
        <v>0</v>
      </c>
      <c r="AC45" s="125">
        <f t="shared" ref="AC45:AC48" si="21">F45-H45-J45-L45-N45-P45-R45-T45-V45-X45</f>
        <v>0</v>
      </c>
    </row>
    <row r="46" spans="1:29" ht="24" customHeight="1">
      <c r="A46" s="161" t="s">
        <v>246</v>
      </c>
      <c r="B46" s="233" t="s">
        <v>315</v>
      </c>
      <c r="C46" s="234">
        <v>37994645</v>
      </c>
      <c r="D46" s="235" t="s">
        <v>191</v>
      </c>
      <c r="E46" s="133">
        <v>845</v>
      </c>
      <c r="F46" s="133">
        <v>899</v>
      </c>
      <c r="G46" s="162"/>
      <c r="H46" s="163"/>
      <c r="I46" s="134"/>
      <c r="J46" s="135"/>
      <c r="K46" s="164"/>
      <c r="L46" s="164"/>
      <c r="M46" s="165"/>
      <c r="N46" s="165"/>
      <c r="O46" s="166"/>
      <c r="P46" s="166"/>
      <c r="Q46" s="167"/>
      <c r="R46" s="168"/>
      <c r="S46" s="169"/>
      <c r="T46" s="169"/>
      <c r="U46" s="133"/>
      <c r="V46" s="133"/>
      <c r="W46" s="170"/>
      <c r="X46" s="170"/>
      <c r="Y46" s="153">
        <f t="shared" si="0"/>
        <v>0</v>
      </c>
      <c r="Z46" s="127">
        <v>845</v>
      </c>
      <c r="AA46" s="136"/>
      <c r="AB46" s="125">
        <f t="shared" si="20"/>
        <v>845</v>
      </c>
      <c r="AC46" s="125">
        <f t="shared" si="21"/>
        <v>899</v>
      </c>
    </row>
    <row r="47" spans="1:29" ht="24" customHeight="1">
      <c r="A47" s="161" t="s">
        <v>292</v>
      </c>
      <c r="B47" s="233" t="s">
        <v>316</v>
      </c>
      <c r="C47" s="234">
        <v>20214310</v>
      </c>
      <c r="D47" s="235" t="s">
        <v>330</v>
      </c>
      <c r="E47" s="133">
        <v>1088</v>
      </c>
      <c r="F47" s="133"/>
      <c r="G47" s="162">
        <v>234.02</v>
      </c>
      <c r="H47" s="163"/>
      <c r="I47" s="134"/>
      <c r="J47" s="135"/>
      <c r="K47" s="164"/>
      <c r="L47" s="164"/>
      <c r="M47" s="165"/>
      <c r="N47" s="165"/>
      <c r="O47" s="166"/>
      <c r="P47" s="166"/>
      <c r="Q47" s="167"/>
      <c r="R47" s="168"/>
      <c r="S47" s="169"/>
      <c r="T47" s="169"/>
      <c r="U47" s="133">
        <v>8</v>
      </c>
      <c r="V47" s="133"/>
      <c r="W47" s="170"/>
      <c r="X47" s="170"/>
      <c r="Y47" s="153">
        <f t="shared" si="0"/>
        <v>8</v>
      </c>
      <c r="Z47" s="127">
        <v>845.98</v>
      </c>
      <c r="AA47" s="136"/>
      <c r="AB47" s="125">
        <f t="shared" si="20"/>
        <v>845.98</v>
      </c>
      <c r="AC47" s="125">
        <f t="shared" si="21"/>
        <v>0</v>
      </c>
    </row>
    <row r="48" spans="1:29" ht="24" customHeight="1">
      <c r="A48" s="161" t="s">
        <v>380</v>
      </c>
      <c r="B48" s="233" t="s">
        <v>381</v>
      </c>
      <c r="C48" s="234">
        <v>27769658</v>
      </c>
      <c r="D48" s="235" t="s">
        <v>382</v>
      </c>
      <c r="E48" s="133"/>
      <c r="F48" s="133"/>
      <c r="G48" s="162"/>
      <c r="H48" s="163"/>
      <c r="I48" s="134"/>
      <c r="J48" s="135"/>
      <c r="K48" s="164"/>
      <c r="L48" s="164"/>
      <c r="M48" s="165"/>
      <c r="N48" s="165"/>
      <c r="O48" s="166"/>
      <c r="P48" s="166"/>
      <c r="Q48" s="167"/>
      <c r="R48" s="168"/>
      <c r="S48" s="169"/>
      <c r="T48" s="169"/>
      <c r="U48" s="133"/>
      <c r="V48" s="133"/>
      <c r="W48" s="170"/>
      <c r="X48" s="170"/>
      <c r="Y48" s="153">
        <f t="shared" si="0"/>
        <v>0</v>
      </c>
      <c r="Z48" s="127"/>
      <c r="AA48" s="136"/>
      <c r="AB48" s="125">
        <f t="shared" si="20"/>
        <v>0</v>
      </c>
      <c r="AC48" s="125">
        <f t="shared" si="21"/>
        <v>0</v>
      </c>
    </row>
    <row r="49" spans="1:29" ht="24" customHeight="1">
      <c r="A49" s="161" t="s">
        <v>70</v>
      </c>
      <c r="B49" s="233" t="s">
        <v>351</v>
      </c>
      <c r="C49" s="234" t="s">
        <v>317</v>
      </c>
      <c r="D49" s="235" t="s">
        <v>318</v>
      </c>
      <c r="E49" s="133">
        <v>291</v>
      </c>
      <c r="F49" s="133"/>
      <c r="G49" s="162"/>
      <c r="H49" s="163"/>
      <c r="I49" s="134"/>
      <c r="J49" s="135"/>
      <c r="K49" s="164"/>
      <c r="L49" s="164"/>
      <c r="M49" s="165"/>
      <c r="N49" s="165"/>
      <c r="O49" s="166"/>
      <c r="P49" s="166"/>
      <c r="Q49" s="167"/>
      <c r="R49" s="168"/>
      <c r="S49" s="169"/>
      <c r="T49" s="169"/>
      <c r="U49" s="133"/>
      <c r="V49" s="133"/>
      <c r="W49" s="170"/>
      <c r="X49" s="170"/>
      <c r="Y49" s="153">
        <f t="shared" si="0"/>
        <v>0</v>
      </c>
      <c r="Z49" s="127">
        <v>291</v>
      </c>
      <c r="AA49" s="136"/>
      <c r="AB49" s="125">
        <f t="shared" si="18"/>
        <v>291</v>
      </c>
      <c r="AC49" s="125">
        <f t="shared" si="19"/>
        <v>0</v>
      </c>
    </row>
    <row r="50" spans="1:29" ht="24" customHeight="1">
      <c r="A50" s="161" t="s">
        <v>289</v>
      </c>
      <c r="B50" s="233" t="s">
        <v>319</v>
      </c>
      <c r="C50" s="234" t="s">
        <v>320</v>
      </c>
      <c r="D50" s="235" t="s">
        <v>293</v>
      </c>
      <c r="E50" s="133">
        <v>346</v>
      </c>
      <c r="F50" s="133"/>
      <c r="G50" s="162"/>
      <c r="H50" s="163"/>
      <c r="I50" s="134"/>
      <c r="J50" s="135"/>
      <c r="K50" s="164"/>
      <c r="L50" s="154"/>
      <c r="M50" s="165"/>
      <c r="N50" s="165"/>
      <c r="O50" s="166"/>
      <c r="P50" s="166"/>
      <c r="Q50" s="167"/>
      <c r="R50" s="168"/>
      <c r="S50" s="169"/>
      <c r="T50" s="169"/>
      <c r="U50" s="133">
        <v>8</v>
      </c>
      <c r="V50" s="133"/>
      <c r="W50" s="170"/>
      <c r="X50" s="170"/>
      <c r="Y50" s="153">
        <f t="shared" si="0"/>
        <v>8</v>
      </c>
      <c r="Z50" s="127">
        <v>338</v>
      </c>
      <c r="AA50" s="136"/>
      <c r="AB50" s="125">
        <f t="shared" si="18"/>
        <v>338</v>
      </c>
      <c r="AC50" s="125">
        <f t="shared" si="19"/>
        <v>0</v>
      </c>
    </row>
    <row r="51" spans="1:29" ht="24" customHeight="1">
      <c r="A51" s="161" t="s">
        <v>346</v>
      </c>
      <c r="B51" s="233" t="s">
        <v>352</v>
      </c>
      <c r="C51" s="234">
        <v>273403060</v>
      </c>
      <c r="D51" s="235" t="s">
        <v>350</v>
      </c>
      <c r="E51" s="133">
        <v>4090</v>
      </c>
      <c r="F51" s="115">
        <v>2499</v>
      </c>
      <c r="G51" s="162">
        <v>2189.23</v>
      </c>
      <c r="H51" s="163">
        <v>1688.81</v>
      </c>
      <c r="I51" s="134"/>
      <c r="J51" s="135"/>
      <c r="K51" s="164"/>
      <c r="L51" s="154"/>
      <c r="M51" s="165">
        <v>108.25</v>
      </c>
      <c r="N51" s="165"/>
      <c r="O51" s="166"/>
      <c r="P51" s="166"/>
      <c r="Q51" s="167"/>
      <c r="R51" s="168"/>
      <c r="S51" s="169"/>
      <c r="T51" s="169"/>
      <c r="U51" s="133"/>
      <c r="V51" s="133"/>
      <c r="W51" s="170"/>
      <c r="X51" s="170"/>
      <c r="Y51" s="153">
        <f t="shared" si="0"/>
        <v>108.25</v>
      </c>
      <c r="Z51" s="127">
        <v>1792.52</v>
      </c>
      <c r="AA51" s="136"/>
      <c r="AB51" s="125">
        <f t="shared" si="18"/>
        <v>1792.52</v>
      </c>
      <c r="AC51" s="125">
        <f t="shared" si="19"/>
        <v>810.19</v>
      </c>
    </row>
    <row r="52" spans="1:29" ht="24" customHeight="1" thickBot="1">
      <c r="A52" s="239" t="s">
        <v>294</v>
      </c>
      <c r="B52" s="240"/>
      <c r="C52" s="241"/>
      <c r="D52" s="242"/>
      <c r="E52" s="115">
        <v>4750.5</v>
      </c>
      <c r="F52" s="115">
        <v>1165</v>
      </c>
      <c r="G52" s="129"/>
      <c r="H52" s="160"/>
      <c r="I52" s="126"/>
      <c r="J52" s="126"/>
      <c r="K52" s="154"/>
      <c r="L52" s="152"/>
      <c r="M52" s="155"/>
      <c r="N52" s="155"/>
      <c r="O52" s="156"/>
      <c r="P52" s="156"/>
      <c r="Q52" s="157"/>
      <c r="R52" s="127"/>
      <c r="S52" s="158"/>
      <c r="T52" s="158"/>
      <c r="U52" s="115"/>
      <c r="V52" s="115"/>
      <c r="W52" s="159"/>
      <c r="X52" s="159"/>
      <c r="Y52" s="153">
        <f t="shared" si="0"/>
        <v>0</v>
      </c>
      <c r="Z52" s="127">
        <v>4750.5</v>
      </c>
      <c r="AA52" s="128"/>
      <c r="AB52" s="125">
        <f t="shared" si="18"/>
        <v>4750.5</v>
      </c>
      <c r="AC52" s="125">
        <f t="shared" si="19"/>
        <v>1165</v>
      </c>
    </row>
    <row r="53" spans="1:29" ht="24" customHeight="1" thickBot="1">
      <c r="A53" s="118"/>
      <c r="B53" s="236"/>
      <c r="C53" s="236"/>
      <c r="D53" s="237" t="s">
        <v>219</v>
      </c>
      <c r="E53" s="171">
        <f t="shared" ref="E53:AA53" si="22">SUM(E3:E52)</f>
        <v>71173.5</v>
      </c>
      <c r="F53" s="193">
        <f t="shared" si="22"/>
        <v>33466.5</v>
      </c>
      <c r="G53" s="119">
        <f t="shared" si="22"/>
        <v>12055.34</v>
      </c>
      <c r="H53" s="193">
        <f t="shared" si="22"/>
        <v>9469.06</v>
      </c>
      <c r="I53" s="119">
        <f t="shared" si="22"/>
        <v>0</v>
      </c>
      <c r="J53" s="193">
        <f t="shared" si="22"/>
        <v>0</v>
      </c>
      <c r="K53" s="119">
        <f t="shared" si="22"/>
        <v>74</v>
      </c>
      <c r="L53" s="193">
        <f t="shared" si="22"/>
        <v>0</v>
      </c>
      <c r="M53" s="119">
        <f t="shared" si="22"/>
        <v>808.01</v>
      </c>
      <c r="N53" s="193">
        <f t="shared" si="22"/>
        <v>0</v>
      </c>
      <c r="O53" s="119">
        <f t="shared" si="22"/>
        <v>0</v>
      </c>
      <c r="P53" s="193">
        <f t="shared" si="22"/>
        <v>0</v>
      </c>
      <c r="Q53" s="119">
        <f t="shared" si="22"/>
        <v>0</v>
      </c>
      <c r="R53" s="119">
        <f t="shared" si="22"/>
        <v>0</v>
      </c>
      <c r="S53" s="119">
        <f t="shared" si="22"/>
        <v>0</v>
      </c>
      <c r="T53" s="193">
        <f t="shared" si="22"/>
        <v>0</v>
      </c>
      <c r="U53" s="119">
        <f t="shared" si="22"/>
        <v>96</v>
      </c>
      <c r="V53" s="193">
        <f t="shared" si="22"/>
        <v>32</v>
      </c>
      <c r="W53" s="119">
        <f t="shared" si="22"/>
        <v>0</v>
      </c>
      <c r="X53" s="119">
        <f t="shared" si="22"/>
        <v>0</v>
      </c>
      <c r="Y53" s="119">
        <f t="shared" si="22"/>
        <v>1010.01</v>
      </c>
      <c r="Z53" s="119">
        <f t="shared" si="22"/>
        <v>58140.15</v>
      </c>
      <c r="AA53" s="172">
        <f t="shared" si="22"/>
        <v>0</v>
      </c>
      <c r="AB53" s="125">
        <f t="shared" si="18"/>
        <v>58140.15</v>
      </c>
      <c r="AC53" s="125">
        <f t="shared" si="19"/>
        <v>23965.440000000002</v>
      </c>
    </row>
    <row r="54" spans="1:29" ht="24" customHeight="1">
      <c r="F54" s="120"/>
      <c r="G54" s="121"/>
      <c r="H54" s="174"/>
      <c r="I54" s="120"/>
      <c r="J54" s="120"/>
      <c r="K54" s="175"/>
      <c r="L54" s="120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</row>
    <row r="55" spans="1:29" ht="24" customHeight="1">
      <c r="F55" s="120"/>
      <c r="G55" s="121"/>
      <c r="H55" s="176"/>
      <c r="I55" s="120"/>
      <c r="J55" s="120"/>
      <c r="K55" s="175">
        <v>0</v>
      </c>
      <c r="L55" s="120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</row>
    <row r="56" spans="1:29" ht="24" customHeight="1">
      <c r="F56" s="120"/>
      <c r="G56" s="177"/>
      <c r="H56" s="176"/>
      <c r="I56" s="120"/>
      <c r="J56" s="120"/>
      <c r="K56" s="175"/>
      <c r="L56" s="120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</row>
    <row r="57" spans="1:29" ht="24" customHeight="1">
      <c r="F57" s="120"/>
      <c r="G57" s="120"/>
      <c r="H57" s="176"/>
      <c r="I57" s="120"/>
      <c r="J57" s="120"/>
      <c r="K57" s="175"/>
      <c r="L57" s="120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</row>
    <row r="58" spans="1:29" ht="24" customHeight="1">
      <c r="F58" s="120"/>
      <c r="H58" s="176"/>
      <c r="I58" s="120"/>
      <c r="J58" s="120"/>
      <c r="K58" s="175"/>
      <c r="L58" s="120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</row>
    <row r="59" spans="1:29" ht="24" customHeight="1">
      <c r="F59" s="120"/>
      <c r="G59" s="120"/>
      <c r="H59" s="176"/>
      <c r="I59" s="120"/>
      <c r="J59" s="120"/>
      <c r="K59" s="175"/>
      <c r="L59" s="120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</row>
    <row r="60" spans="1:29" ht="24" customHeight="1">
      <c r="F60" s="120"/>
      <c r="G60" s="120"/>
      <c r="H60" s="176"/>
      <c r="I60" s="120"/>
      <c r="J60" s="120"/>
      <c r="K60" s="175"/>
      <c r="L60" s="120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</row>
    <row r="61" spans="1:29" ht="24" customHeight="1">
      <c r="F61" s="121"/>
      <c r="G61" s="120"/>
      <c r="H61" s="176"/>
      <c r="I61" s="120"/>
      <c r="J61" s="120"/>
      <c r="K61" s="175"/>
      <c r="L61" s="120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</row>
    <row r="62" spans="1:29" ht="24" customHeight="1">
      <c r="F62" s="120"/>
      <c r="G62" s="120"/>
      <c r="H62" s="176"/>
      <c r="I62" s="120"/>
      <c r="J62" s="120"/>
      <c r="K62" s="175"/>
      <c r="L62" s="120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</row>
    <row r="63" spans="1:29" ht="24" customHeight="1">
      <c r="F63" s="120"/>
      <c r="G63" s="120"/>
      <c r="H63" s="178"/>
      <c r="I63" s="120"/>
      <c r="J63" s="120"/>
      <c r="K63" s="175"/>
      <c r="L63" s="120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</row>
    <row r="64" spans="1:29" ht="24" customHeight="1">
      <c r="F64" s="120"/>
      <c r="G64" s="120"/>
      <c r="H64" s="178"/>
      <c r="I64" s="120"/>
      <c r="J64" s="120"/>
      <c r="K64" s="175"/>
      <c r="L64" s="120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</row>
    <row r="65" spans="6:27" ht="24" customHeight="1">
      <c r="F65" s="137"/>
      <c r="G65" s="137"/>
      <c r="H65" s="178"/>
      <c r="I65" s="120"/>
      <c r="J65" s="120"/>
      <c r="K65" s="175"/>
      <c r="L65" s="120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</row>
    <row r="66" spans="6:27" ht="24" customHeight="1">
      <c r="F66" s="137"/>
      <c r="G66" s="137"/>
      <c r="H66" s="178"/>
      <c r="I66" s="120"/>
      <c r="J66" s="120"/>
      <c r="K66" s="175"/>
      <c r="L66" s="120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</row>
    <row r="67" spans="6:27" ht="24" customHeight="1">
      <c r="F67" s="137"/>
      <c r="G67" s="137"/>
      <c r="H67" s="178"/>
      <c r="I67" s="120"/>
      <c r="J67" s="120"/>
      <c r="K67" s="175"/>
      <c r="L67" s="120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</row>
    <row r="68" spans="6:27" ht="24" customHeight="1">
      <c r="F68" s="137"/>
      <c r="G68" s="137"/>
      <c r="H68" s="178"/>
      <c r="I68" s="120"/>
      <c r="J68" s="120"/>
      <c r="K68" s="175"/>
      <c r="L68" s="120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</row>
    <row r="69" spans="6:27" ht="24" customHeight="1">
      <c r="F69" s="137"/>
      <c r="G69" s="137"/>
      <c r="H69" s="178"/>
      <c r="I69" s="120"/>
      <c r="J69" s="120"/>
      <c r="K69" s="175"/>
      <c r="L69" s="120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</row>
    <row r="70" spans="6:27" ht="24" customHeight="1">
      <c r="F70" s="137"/>
      <c r="G70" s="137"/>
      <c r="H70" s="178"/>
      <c r="I70" s="120"/>
      <c r="J70" s="120"/>
      <c r="K70" s="120"/>
      <c r="L70" s="120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</row>
    <row r="71" spans="6:27" ht="24" customHeight="1">
      <c r="F71" s="137"/>
      <c r="G71" s="137"/>
      <c r="H71" s="178"/>
      <c r="I71" s="120"/>
      <c r="J71" s="120"/>
      <c r="K71" s="120"/>
      <c r="L71" s="120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</row>
    <row r="72" spans="6:27" ht="24" customHeight="1">
      <c r="F72" s="137"/>
      <c r="G72" s="137"/>
      <c r="H72" s="178"/>
      <c r="I72" s="120"/>
      <c r="J72" s="120"/>
      <c r="K72" s="120"/>
      <c r="L72" s="120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</row>
    <row r="73" spans="6:27" ht="24" customHeight="1">
      <c r="F73" s="137"/>
      <c r="G73" s="137"/>
      <c r="H73" s="178"/>
      <c r="I73" s="120"/>
      <c r="J73" s="120"/>
      <c r="K73" s="120"/>
      <c r="L73" s="120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</row>
    <row r="74" spans="6:27" ht="24" customHeight="1">
      <c r="F74" s="137"/>
      <c r="G74" s="137"/>
      <c r="H74" s="178"/>
      <c r="I74" s="120"/>
      <c r="J74" s="120"/>
      <c r="K74" s="120"/>
      <c r="L74" s="120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</row>
    <row r="75" spans="6:27" ht="24" customHeight="1">
      <c r="F75" s="137"/>
      <c r="G75" s="137"/>
      <c r="H75" s="178"/>
      <c r="I75" s="120"/>
      <c r="J75" s="120"/>
      <c r="K75" s="120"/>
      <c r="L75" s="120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</row>
    <row r="76" spans="6:27" ht="24" customHeight="1">
      <c r="F76" s="137"/>
      <c r="G76" s="137"/>
      <c r="H76" s="178"/>
      <c r="I76" s="120"/>
      <c r="J76" s="120"/>
      <c r="K76" s="120"/>
      <c r="L76" s="120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</row>
    <row r="77" spans="6:27" ht="24" customHeight="1">
      <c r="F77" s="137"/>
      <c r="G77" s="137"/>
      <c r="H77" s="178"/>
      <c r="I77" s="120"/>
      <c r="J77" s="120"/>
      <c r="K77" s="120"/>
      <c r="L77" s="120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</row>
    <row r="78" spans="6:27" ht="24" customHeight="1">
      <c r="F78" s="137"/>
      <c r="G78" s="137"/>
      <c r="H78" s="178"/>
      <c r="I78" s="120"/>
      <c r="J78" s="120"/>
      <c r="K78" s="120"/>
      <c r="L78" s="120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</row>
    <row r="79" spans="6:27" ht="24" customHeight="1">
      <c r="F79" s="137"/>
      <c r="G79" s="137"/>
      <c r="H79" s="178"/>
      <c r="I79" s="137"/>
      <c r="J79" s="137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</row>
    <row r="80" spans="6:27" ht="24" customHeight="1">
      <c r="F80" s="137"/>
      <c r="G80" s="137"/>
      <c r="H80" s="178"/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</row>
    <row r="81" spans="6:27" ht="24" customHeight="1">
      <c r="F81" s="137"/>
      <c r="G81" s="137"/>
      <c r="H81" s="178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</row>
    <row r="82" spans="6:27" ht="24" customHeight="1">
      <c r="F82" s="137"/>
      <c r="G82" s="137"/>
      <c r="H82" s="178"/>
      <c r="I82" s="137"/>
      <c r="J82" s="137"/>
      <c r="K82" s="13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</row>
    <row r="83" spans="6:27" ht="24" customHeight="1">
      <c r="F83" s="137"/>
      <c r="G83" s="137"/>
      <c r="H83" s="178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</row>
  </sheetData>
  <sortState ref="A4:E75">
    <sortCondition ref="A4:A75"/>
  </sortState>
  <mergeCells count="3">
    <mergeCell ref="B1:B2"/>
    <mergeCell ref="C1:C2"/>
    <mergeCell ref="D1:D2"/>
  </mergeCells>
  <phoneticPr fontId="2" type="noConversion"/>
  <pageMargins left="0.19685039370078741" right="0.15748031496062992" top="0.59055118110236227" bottom="0.15748031496062992" header="0.15748031496062992" footer="0.11811023622047245"/>
  <pageSetup paperSize="9" scale="55" orientation="landscape" blackAndWhite="1" horizontalDpi="300" verticalDpi="300" r:id="rId1"/>
  <headerFooter alignWithMargins="0">
    <oddHeader>&amp;CFolha Frete Dezembro 2012
1º Quinzena de Dezembro/12
&amp;RCerrado Transportes</oddHead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G33"/>
  <sheetViews>
    <sheetView topLeftCell="A13" workbookViewId="0">
      <selection activeCell="G22" sqref="A3:G22"/>
    </sheetView>
  </sheetViews>
  <sheetFormatPr defaultColWidth="19" defaultRowHeight="18" customHeight="1"/>
  <cols>
    <col min="1" max="1" width="30.28515625" style="250" bestFit="1" customWidth="1"/>
    <col min="2" max="2" width="7.28515625" style="250" bestFit="1" customWidth="1"/>
    <col min="3" max="3" width="6.5703125" style="250" bestFit="1" customWidth="1"/>
    <col min="4" max="4" width="15" style="250" bestFit="1" customWidth="1"/>
    <col min="5" max="5" width="17" style="250" bestFit="1" customWidth="1"/>
    <col min="6" max="6" width="24.5703125" style="8" bestFit="1" customWidth="1"/>
    <col min="7" max="7" width="21.140625" style="244" bestFit="1" customWidth="1"/>
    <col min="8" max="16384" width="19" style="1"/>
  </cols>
  <sheetData>
    <row r="2" spans="1:7" s="253" customFormat="1" ht="18" customHeight="1" thickBot="1">
      <c r="A2" s="251" t="s">
        <v>53</v>
      </c>
      <c r="B2" s="251" t="s">
        <v>54</v>
      </c>
      <c r="C2" s="251" t="s">
        <v>55</v>
      </c>
      <c r="D2" s="251" t="s">
        <v>56</v>
      </c>
      <c r="E2" s="251" t="s">
        <v>11</v>
      </c>
      <c r="F2" s="251" t="s">
        <v>57</v>
      </c>
      <c r="G2" s="252"/>
    </row>
    <row r="3" spans="1:7" s="6" customFormat="1" ht="18" customHeight="1" thickBot="1">
      <c r="A3" s="290" t="s">
        <v>82</v>
      </c>
      <c r="B3" s="291">
        <v>104</v>
      </c>
      <c r="C3" s="291">
        <v>3300</v>
      </c>
      <c r="D3" s="291" t="s">
        <v>356</v>
      </c>
      <c r="E3" s="291" t="s">
        <v>83</v>
      </c>
      <c r="F3" s="268">
        <v>128.44</v>
      </c>
      <c r="G3" s="271"/>
    </row>
    <row r="4" spans="1:7" s="6" customFormat="1" ht="18" customHeight="1" thickBot="1">
      <c r="A4" s="257"/>
      <c r="B4" s="3"/>
      <c r="C4" s="3"/>
      <c r="D4" s="3"/>
      <c r="E4" s="3"/>
      <c r="F4" s="10"/>
      <c r="G4" s="259"/>
    </row>
    <row r="5" spans="1:7" s="6" customFormat="1" ht="17.25" customHeight="1" thickBot="1">
      <c r="A5" s="290" t="s">
        <v>357</v>
      </c>
      <c r="B5" s="291" t="s">
        <v>358</v>
      </c>
      <c r="C5" s="291">
        <v>3987</v>
      </c>
      <c r="D5" s="291" t="s">
        <v>359</v>
      </c>
      <c r="E5" s="291" t="s">
        <v>15</v>
      </c>
      <c r="F5" s="268">
        <v>1181.22</v>
      </c>
      <c r="G5" s="271" t="s">
        <v>360</v>
      </c>
    </row>
    <row r="6" spans="1:7" s="266" customFormat="1" ht="18" customHeight="1" thickBot="1">
      <c r="A6" s="260"/>
      <c r="B6" s="264"/>
      <c r="C6" s="264"/>
      <c r="D6" s="264"/>
      <c r="E6" s="264"/>
      <c r="F6" s="10"/>
      <c r="G6" s="265"/>
    </row>
    <row r="7" spans="1:7" s="6" customFormat="1" ht="18" customHeight="1" thickBot="1">
      <c r="A7" s="260" t="s">
        <v>361</v>
      </c>
      <c r="B7" s="261">
        <v>389</v>
      </c>
      <c r="C7" s="261">
        <v>114</v>
      </c>
      <c r="D7" s="261" t="s">
        <v>362</v>
      </c>
      <c r="E7" s="267" t="s">
        <v>170</v>
      </c>
      <c r="F7" s="268"/>
      <c r="G7" s="263" t="s">
        <v>363</v>
      </c>
    </row>
    <row r="8" spans="1:7" ht="18" customHeight="1" thickBot="1">
      <c r="A8" s="269"/>
      <c r="B8" s="261"/>
      <c r="C8" s="261"/>
      <c r="D8" s="261"/>
      <c r="E8" s="261"/>
      <c r="F8" s="270"/>
      <c r="G8" s="271"/>
    </row>
    <row r="9" spans="1:7" s="6" customFormat="1" ht="18" customHeight="1">
      <c r="A9" s="257" t="s">
        <v>277</v>
      </c>
      <c r="B9" s="273">
        <v>237</v>
      </c>
      <c r="C9" s="273" t="s">
        <v>364</v>
      </c>
      <c r="D9" s="273" t="s">
        <v>365</v>
      </c>
      <c r="E9" s="273" t="s">
        <v>278</v>
      </c>
      <c r="F9" s="258">
        <v>615.73</v>
      </c>
      <c r="G9" s="259"/>
    </row>
    <row r="10" spans="1:7" s="6" customFormat="1" ht="18" customHeight="1">
      <c r="A10" s="257" t="s">
        <v>78</v>
      </c>
      <c r="B10" s="273">
        <v>237</v>
      </c>
      <c r="C10" s="273" t="s">
        <v>127</v>
      </c>
      <c r="D10" s="273" t="s">
        <v>128</v>
      </c>
      <c r="E10" s="273" t="s">
        <v>129</v>
      </c>
      <c r="F10" s="258">
        <v>1864.27</v>
      </c>
      <c r="G10" s="259" t="s">
        <v>130</v>
      </c>
    </row>
    <row r="11" spans="1:7" s="6" customFormat="1" ht="18" customHeight="1">
      <c r="A11" s="257" t="s">
        <v>366</v>
      </c>
      <c r="B11" s="273">
        <v>237</v>
      </c>
      <c r="C11" s="273" t="s">
        <v>167</v>
      </c>
      <c r="D11" s="273" t="s">
        <v>367</v>
      </c>
      <c r="E11" s="273" t="s">
        <v>308</v>
      </c>
      <c r="F11" s="258">
        <v>116.76</v>
      </c>
      <c r="G11" s="259"/>
    </row>
    <row r="12" spans="1:7" s="6" customFormat="1" ht="18" customHeight="1">
      <c r="A12" s="274" t="s">
        <v>79</v>
      </c>
      <c r="B12" s="273">
        <v>237</v>
      </c>
      <c r="C12" s="273" t="s">
        <v>368</v>
      </c>
      <c r="D12" s="273" t="s">
        <v>369</v>
      </c>
      <c r="E12" s="273" t="s">
        <v>299</v>
      </c>
      <c r="F12" s="258">
        <v>614.94000000000005</v>
      </c>
      <c r="G12" s="259"/>
    </row>
    <row r="13" spans="1:7" s="6" customFormat="1" ht="18" customHeight="1">
      <c r="A13" s="257" t="s">
        <v>370</v>
      </c>
      <c r="B13" s="273">
        <v>237</v>
      </c>
      <c r="C13" s="273">
        <v>3149</v>
      </c>
      <c r="D13" s="273" t="s">
        <v>371</v>
      </c>
      <c r="E13" s="275"/>
      <c r="F13" s="258">
        <v>2549</v>
      </c>
      <c r="G13" s="259"/>
    </row>
    <row r="14" spans="1:7" s="6" customFormat="1" ht="18" customHeight="1" thickBot="1">
      <c r="A14" s="276" t="s">
        <v>246</v>
      </c>
      <c r="B14" s="264">
        <v>237</v>
      </c>
      <c r="C14" s="264" t="s">
        <v>189</v>
      </c>
      <c r="D14" s="264" t="s">
        <v>190</v>
      </c>
      <c r="E14" s="264" t="s">
        <v>191</v>
      </c>
      <c r="F14" s="262">
        <v>195.57</v>
      </c>
      <c r="G14" s="263"/>
    </row>
    <row r="15" spans="1:7" s="6" customFormat="1" ht="18" customHeight="1" thickBot="1">
      <c r="A15" s="257"/>
      <c r="B15" s="3"/>
      <c r="C15" s="3"/>
      <c r="D15" s="3"/>
      <c r="E15" s="3"/>
      <c r="F15" s="11"/>
      <c r="G15" s="271"/>
    </row>
    <row r="16" spans="1:7" s="6" customFormat="1" ht="18" customHeight="1">
      <c r="A16" s="277" t="s">
        <v>29</v>
      </c>
      <c r="B16" s="254">
        <v>341</v>
      </c>
      <c r="C16" s="254">
        <v>6512</v>
      </c>
      <c r="D16" s="254" t="s">
        <v>64</v>
      </c>
      <c r="E16" s="254" t="s">
        <v>30</v>
      </c>
      <c r="F16" s="255">
        <v>2355.92</v>
      </c>
      <c r="G16" s="256"/>
    </row>
    <row r="17" spans="1:7" s="6" customFormat="1" ht="18" customHeight="1">
      <c r="A17" s="274" t="s">
        <v>213</v>
      </c>
      <c r="B17" s="3">
        <v>341</v>
      </c>
      <c r="C17" s="278">
        <v>1690</v>
      </c>
      <c r="D17" s="3" t="s">
        <v>372</v>
      </c>
      <c r="E17" s="3" t="s">
        <v>301</v>
      </c>
      <c r="F17" s="258">
        <v>264.66000000000003</v>
      </c>
      <c r="G17" s="259"/>
    </row>
    <row r="18" spans="1:7" s="6" customFormat="1" ht="18" customHeight="1" thickBot="1">
      <c r="A18" s="279" t="s">
        <v>373</v>
      </c>
      <c r="B18" s="261">
        <v>341</v>
      </c>
      <c r="C18" s="261">
        <v>770</v>
      </c>
      <c r="D18" s="261" t="s">
        <v>374</v>
      </c>
      <c r="E18" s="264" t="s">
        <v>330</v>
      </c>
      <c r="F18" s="262">
        <v>812.46</v>
      </c>
      <c r="G18" s="263"/>
    </row>
    <row r="19" spans="1:7" s="6" customFormat="1" ht="18" customHeight="1" thickBot="1">
      <c r="A19" s="260"/>
      <c r="B19" s="261"/>
      <c r="C19" s="261"/>
      <c r="D19" s="261"/>
      <c r="E19" s="261"/>
      <c r="F19" s="280"/>
      <c r="G19" s="263"/>
    </row>
    <row r="20" spans="1:7" s="6" customFormat="1" ht="18" customHeight="1">
      <c r="A20" s="281" t="s">
        <v>88</v>
      </c>
      <c r="B20" s="272" t="s">
        <v>58</v>
      </c>
      <c r="C20" s="272" t="s">
        <v>59</v>
      </c>
      <c r="D20" s="272" t="s">
        <v>158</v>
      </c>
      <c r="E20" s="272" t="s">
        <v>302</v>
      </c>
      <c r="F20" s="255">
        <v>2072.0300000000002</v>
      </c>
      <c r="G20" s="256"/>
    </row>
    <row r="21" spans="1:7" s="6" customFormat="1" ht="18" customHeight="1">
      <c r="A21" s="257" t="s">
        <v>74</v>
      </c>
      <c r="B21" s="273" t="s">
        <v>58</v>
      </c>
      <c r="C21" s="273" t="s">
        <v>174</v>
      </c>
      <c r="D21" s="273" t="s">
        <v>175</v>
      </c>
      <c r="E21" s="273" t="s">
        <v>75</v>
      </c>
      <c r="F21" s="258">
        <v>163.46</v>
      </c>
      <c r="G21" s="259"/>
    </row>
    <row r="22" spans="1:7" s="6" customFormat="1" ht="18" customHeight="1" thickBot="1">
      <c r="A22" s="260" t="s">
        <v>28</v>
      </c>
      <c r="B22" s="264" t="s">
        <v>58</v>
      </c>
      <c r="C22" s="264" t="s">
        <v>375</v>
      </c>
      <c r="D22" s="264" t="s">
        <v>376</v>
      </c>
      <c r="E22" s="264" t="s">
        <v>303</v>
      </c>
      <c r="F22" s="262">
        <v>1630.9</v>
      </c>
      <c r="G22" s="263"/>
    </row>
    <row r="23" spans="1:7" ht="18" customHeight="1" thickBot="1">
      <c r="G23" s="5"/>
    </row>
    <row r="24" spans="1:7" ht="18" customHeight="1" thickBot="1">
      <c r="E24" s="282" t="s">
        <v>377</v>
      </c>
      <c r="F24" s="283">
        <f>SUM(F3:F22)</f>
        <v>14565.36</v>
      </c>
    </row>
    <row r="25" spans="1:7" ht="18" customHeight="1" thickBot="1">
      <c r="E25" s="284" t="s">
        <v>378</v>
      </c>
      <c r="F25" s="283">
        <f>F26-F24</f>
        <v>22732.949999999997</v>
      </c>
    </row>
    <row r="26" spans="1:7" ht="18" customHeight="1" thickBot="1">
      <c r="E26" s="284" t="s">
        <v>242</v>
      </c>
      <c r="F26" s="283">
        <v>37298.31</v>
      </c>
    </row>
    <row r="27" spans="1:7" ht="18" customHeight="1">
      <c r="E27" s="1"/>
      <c r="F27" s="285"/>
    </row>
    <row r="28" spans="1:7" ht="18" customHeight="1">
      <c r="C28" s="3"/>
      <c r="D28" s="3"/>
      <c r="E28" s="3"/>
    </row>
    <row r="29" spans="1:7" ht="18" customHeight="1">
      <c r="F29" s="12"/>
    </row>
    <row r="30" spans="1:7" s="289" customFormat="1" ht="18" customHeight="1">
      <c r="A30" s="286"/>
      <c r="B30" s="287"/>
      <c r="C30" s="287"/>
      <c r="D30" s="287"/>
      <c r="E30" s="287"/>
      <c r="F30" s="288"/>
    </row>
    <row r="32" spans="1:7" ht="18" customHeight="1">
      <c r="F32" s="12"/>
    </row>
    <row r="33" spans="6:6" ht="18" customHeight="1">
      <c r="F33" s="12"/>
    </row>
  </sheetData>
  <pageMargins left="0.51181102362204722" right="0.51181102362204722" top="0.39370078740157483" bottom="0.43307086614173229" header="0.15748031496062992" footer="0.15748031496062992"/>
  <pageSetup paperSize="9" orientation="landscape" r:id="rId1"/>
  <headerFooter>
    <oddHeader>&amp;CTransferencia Frete 2º Quinzena deNovembro de 2012&amp;RCerrado Transporte</oddHeader>
    <oddFooter>&amp;RPagamento dia 17/12/2012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2:G49"/>
  <sheetViews>
    <sheetView workbookViewId="0">
      <selection activeCell="A4" sqref="A4"/>
    </sheetView>
  </sheetViews>
  <sheetFormatPr defaultColWidth="19" defaultRowHeight="18" customHeight="1"/>
  <cols>
    <col min="1" max="1" width="30.28515625" style="297" bestFit="1" customWidth="1"/>
    <col min="2" max="2" width="7.28515625" style="297" bestFit="1" customWidth="1"/>
    <col min="3" max="3" width="6.5703125" style="297" bestFit="1" customWidth="1"/>
    <col min="4" max="4" width="15" style="297" bestFit="1" customWidth="1"/>
    <col min="5" max="5" width="17" style="297" bestFit="1" customWidth="1"/>
    <col min="6" max="6" width="24.5703125" style="8" bestFit="1" customWidth="1"/>
    <col min="7" max="7" width="21.140625" style="244" bestFit="1" customWidth="1"/>
    <col min="8" max="16384" width="19" style="1"/>
  </cols>
  <sheetData>
    <row r="2" spans="1:7" s="253" customFormat="1" ht="18" customHeight="1" thickBot="1">
      <c r="A2" s="251" t="s">
        <v>53</v>
      </c>
      <c r="B2" s="251" t="s">
        <v>54</v>
      </c>
      <c r="C2" s="251" t="s">
        <v>55</v>
      </c>
      <c r="D2" s="251" t="s">
        <v>56</v>
      </c>
      <c r="E2" s="251" t="s">
        <v>11</v>
      </c>
      <c r="F2" s="251" t="s">
        <v>57</v>
      </c>
      <c r="G2" s="252"/>
    </row>
    <row r="3" spans="1:7" s="6" customFormat="1" ht="18" customHeight="1">
      <c r="A3" s="299" t="s">
        <v>101</v>
      </c>
      <c r="B3" s="254">
        <v>104</v>
      </c>
      <c r="C3" s="254">
        <v>4070</v>
      </c>
      <c r="D3" s="300" t="s">
        <v>387</v>
      </c>
      <c r="E3" s="254" t="s">
        <v>298</v>
      </c>
      <c r="F3" s="255">
        <v>343.47</v>
      </c>
      <c r="G3" s="256" t="s">
        <v>66</v>
      </c>
    </row>
    <row r="4" spans="1:7" s="6" customFormat="1" ht="18" customHeight="1">
      <c r="A4" s="257" t="s">
        <v>82</v>
      </c>
      <c r="B4" s="3">
        <v>104</v>
      </c>
      <c r="C4" s="3">
        <v>3300</v>
      </c>
      <c r="D4" s="3" t="s">
        <v>356</v>
      </c>
      <c r="E4" s="3" t="s">
        <v>83</v>
      </c>
      <c r="F4" s="258">
        <v>350.28</v>
      </c>
      <c r="G4" s="259"/>
    </row>
    <row r="5" spans="1:7" s="6" customFormat="1" ht="18" customHeight="1" thickBot="1">
      <c r="A5" s="257"/>
      <c r="B5" s="3"/>
      <c r="C5" s="3"/>
      <c r="D5" s="3"/>
      <c r="E5" s="3"/>
      <c r="F5" s="10"/>
      <c r="G5" s="259"/>
    </row>
    <row r="6" spans="1:7" s="6" customFormat="1" ht="17.25" customHeight="1">
      <c r="A6" s="299" t="s">
        <v>357</v>
      </c>
      <c r="B6" s="254" t="s">
        <v>358</v>
      </c>
      <c r="C6" s="254">
        <v>3987</v>
      </c>
      <c r="D6" s="254" t="s">
        <v>359</v>
      </c>
      <c r="E6" s="254" t="s">
        <v>15</v>
      </c>
      <c r="F6" s="255">
        <v>1303.5999999999999</v>
      </c>
      <c r="G6" s="256" t="s">
        <v>360</v>
      </c>
    </row>
    <row r="7" spans="1:7" s="6" customFormat="1" ht="17.25" customHeight="1" thickBot="1">
      <c r="A7" s="260" t="s">
        <v>388</v>
      </c>
      <c r="B7" s="261" t="s">
        <v>389</v>
      </c>
      <c r="C7" s="261">
        <v>3629</v>
      </c>
      <c r="D7" s="261" t="s">
        <v>390</v>
      </c>
      <c r="E7" s="261"/>
      <c r="F7" s="262">
        <v>2486.9899999999998</v>
      </c>
      <c r="G7" s="263" t="s">
        <v>360</v>
      </c>
    </row>
    <row r="8" spans="1:7" s="266" customFormat="1" ht="18" customHeight="1" thickBot="1">
      <c r="A8" s="260"/>
      <c r="B8" s="264"/>
      <c r="C8" s="264"/>
      <c r="D8" s="264"/>
      <c r="E8" s="264"/>
      <c r="F8" s="10"/>
      <c r="G8" s="265"/>
    </row>
    <row r="9" spans="1:7" ht="18" customHeight="1" thickBot="1">
      <c r="A9" s="269"/>
      <c r="B9" s="261"/>
      <c r="C9" s="261"/>
      <c r="D9" s="261"/>
      <c r="E9" s="261"/>
      <c r="F9" s="270"/>
      <c r="G9" s="271"/>
    </row>
    <row r="10" spans="1:7" s="6" customFormat="1" ht="18" customHeight="1">
      <c r="A10" s="257" t="s">
        <v>277</v>
      </c>
      <c r="B10" s="273">
        <v>237</v>
      </c>
      <c r="C10" s="273" t="s">
        <v>364</v>
      </c>
      <c r="D10" s="273" t="s">
        <v>365</v>
      </c>
      <c r="E10" s="273" t="s">
        <v>278</v>
      </c>
      <c r="F10" s="258">
        <v>1972.13</v>
      </c>
      <c r="G10" s="259"/>
    </row>
    <row r="11" spans="1:7" s="6" customFormat="1" ht="18" customHeight="1">
      <c r="A11" s="257" t="s">
        <v>78</v>
      </c>
      <c r="B11" s="273">
        <v>237</v>
      </c>
      <c r="C11" s="273" t="s">
        <v>127</v>
      </c>
      <c r="D11" s="273" t="s">
        <v>128</v>
      </c>
      <c r="E11" s="273" t="s">
        <v>129</v>
      </c>
      <c r="F11" s="258">
        <v>1633.1</v>
      </c>
      <c r="G11" s="259" t="s">
        <v>130</v>
      </c>
    </row>
    <row r="12" spans="1:7" s="6" customFormat="1" ht="18" customHeight="1">
      <c r="A12" s="257" t="s">
        <v>366</v>
      </c>
      <c r="B12" s="273">
        <v>237</v>
      </c>
      <c r="C12" s="273" t="s">
        <v>167</v>
      </c>
      <c r="D12" s="273" t="s">
        <v>367</v>
      </c>
      <c r="E12" s="273" t="s">
        <v>308</v>
      </c>
      <c r="F12" s="258">
        <v>155.68</v>
      </c>
      <c r="G12" s="259"/>
    </row>
    <row r="13" spans="1:7" s="6" customFormat="1" ht="18" customHeight="1">
      <c r="A13" s="257" t="s">
        <v>354</v>
      </c>
      <c r="B13" s="273">
        <v>237</v>
      </c>
      <c r="C13" s="273" t="s">
        <v>391</v>
      </c>
      <c r="D13" s="273" t="s">
        <v>392</v>
      </c>
      <c r="E13" s="273"/>
      <c r="F13" s="258">
        <v>87.57</v>
      </c>
      <c r="G13" s="301" t="s">
        <v>393</v>
      </c>
    </row>
    <row r="14" spans="1:7" s="6" customFormat="1" ht="18" customHeight="1">
      <c r="A14" s="274" t="s">
        <v>79</v>
      </c>
      <c r="B14" s="273">
        <v>237</v>
      </c>
      <c r="C14" s="273" t="s">
        <v>368</v>
      </c>
      <c r="D14" s="273" t="s">
        <v>369</v>
      </c>
      <c r="E14" s="273" t="s">
        <v>299</v>
      </c>
      <c r="F14" s="258">
        <v>171.24</v>
      </c>
      <c r="G14" s="259"/>
    </row>
    <row r="15" spans="1:7" s="6" customFormat="1" ht="18" customHeight="1">
      <c r="A15" s="257" t="s">
        <v>370</v>
      </c>
      <c r="B15" s="273">
        <v>237</v>
      </c>
      <c r="C15" s="273">
        <v>3149</v>
      </c>
      <c r="D15" s="273" t="s">
        <v>371</v>
      </c>
      <c r="E15" s="275"/>
      <c r="F15" s="258">
        <v>3788</v>
      </c>
      <c r="G15" s="259"/>
    </row>
    <row r="16" spans="1:7" s="6" customFormat="1" ht="18" customHeight="1" thickBot="1">
      <c r="A16" s="276" t="s">
        <v>246</v>
      </c>
      <c r="B16" s="264">
        <v>237</v>
      </c>
      <c r="C16" s="264" t="s">
        <v>189</v>
      </c>
      <c r="D16" s="264" t="s">
        <v>190</v>
      </c>
      <c r="E16" s="264" t="s">
        <v>191</v>
      </c>
      <c r="F16" s="262">
        <v>757.97</v>
      </c>
      <c r="G16" s="263"/>
    </row>
    <row r="17" spans="1:7" s="6" customFormat="1" ht="18" customHeight="1" thickBot="1">
      <c r="A17" s="257"/>
      <c r="B17" s="3"/>
      <c r="C17" s="3"/>
      <c r="D17" s="3"/>
      <c r="E17" s="3"/>
      <c r="F17" s="11"/>
      <c r="G17" s="271"/>
    </row>
    <row r="18" spans="1:7" s="6" customFormat="1" ht="18" customHeight="1">
      <c r="A18" s="277" t="s">
        <v>29</v>
      </c>
      <c r="B18" s="254">
        <v>341</v>
      </c>
      <c r="C18" s="254">
        <v>6512</v>
      </c>
      <c r="D18" s="254" t="s">
        <v>64</v>
      </c>
      <c r="E18" s="254" t="s">
        <v>30</v>
      </c>
      <c r="F18" s="255">
        <v>2259.98</v>
      </c>
      <c r="G18" s="256"/>
    </row>
    <row r="19" spans="1:7" s="6" customFormat="1" ht="18" customHeight="1">
      <c r="A19" s="274" t="s">
        <v>304</v>
      </c>
      <c r="B19" s="3">
        <v>341</v>
      </c>
      <c r="C19" s="3" t="s">
        <v>394</v>
      </c>
      <c r="D19" s="3" t="s">
        <v>395</v>
      </c>
      <c r="E19" s="273" t="s">
        <v>396</v>
      </c>
      <c r="F19" s="258">
        <v>272.44</v>
      </c>
      <c r="G19" s="302"/>
    </row>
    <row r="20" spans="1:7" s="6" customFormat="1" ht="18" customHeight="1">
      <c r="A20" s="274" t="s">
        <v>397</v>
      </c>
      <c r="B20" s="3">
        <v>341</v>
      </c>
      <c r="C20" s="3">
        <v>2962</v>
      </c>
      <c r="D20" s="3" t="s">
        <v>398</v>
      </c>
      <c r="E20" s="273" t="s">
        <v>138</v>
      </c>
      <c r="F20" s="258">
        <v>189.81</v>
      </c>
      <c r="G20" s="259"/>
    </row>
    <row r="21" spans="1:7" s="6" customFormat="1" ht="18" customHeight="1">
      <c r="A21" s="274" t="s">
        <v>399</v>
      </c>
      <c r="B21" s="3">
        <v>341</v>
      </c>
      <c r="C21" s="278" t="s">
        <v>400</v>
      </c>
      <c r="D21" s="3" t="s">
        <v>401</v>
      </c>
      <c r="E21" s="3" t="s">
        <v>276</v>
      </c>
      <c r="F21" s="258">
        <v>163.46</v>
      </c>
      <c r="G21" s="259"/>
    </row>
    <row r="22" spans="1:7" s="6" customFormat="1" ht="18" customHeight="1">
      <c r="A22" s="274" t="s">
        <v>213</v>
      </c>
      <c r="B22" s="3">
        <v>341</v>
      </c>
      <c r="C22" s="278">
        <v>1690</v>
      </c>
      <c r="D22" s="3" t="s">
        <v>372</v>
      </c>
      <c r="E22" s="3" t="s">
        <v>301</v>
      </c>
      <c r="F22" s="258">
        <v>245.19</v>
      </c>
      <c r="G22" s="259"/>
    </row>
    <row r="23" spans="1:7" s="6" customFormat="1" ht="18" customHeight="1" thickBot="1">
      <c r="A23" s="279" t="s">
        <v>373</v>
      </c>
      <c r="B23" s="261">
        <v>341</v>
      </c>
      <c r="C23" s="261">
        <v>770</v>
      </c>
      <c r="D23" s="261" t="s">
        <v>374</v>
      </c>
      <c r="E23" s="264" t="s">
        <v>330</v>
      </c>
      <c r="F23" s="262">
        <v>510.65</v>
      </c>
      <c r="G23" s="263"/>
    </row>
    <row r="24" spans="1:7" s="6" customFormat="1" ht="18" customHeight="1" thickBot="1">
      <c r="A24" s="260"/>
      <c r="B24" s="261"/>
      <c r="C24" s="261"/>
      <c r="D24" s="261"/>
      <c r="E24" s="261"/>
      <c r="F24" s="280"/>
      <c r="G24" s="263"/>
    </row>
    <row r="25" spans="1:7" s="6" customFormat="1" ht="18" customHeight="1" thickBot="1">
      <c r="A25" s="304" t="s">
        <v>88</v>
      </c>
      <c r="B25" s="267" t="s">
        <v>58</v>
      </c>
      <c r="C25" s="267" t="s">
        <v>59</v>
      </c>
      <c r="D25" s="267" t="s">
        <v>158</v>
      </c>
      <c r="E25" s="267" t="s">
        <v>302</v>
      </c>
      <c r="F25" s="268">
        <v>2620.3000000000002</v>
      </c>
      <c r="G25" s="271"/>
    </row>
    <row r="26" spans="1:7" ht="18" customHeight="1" thickBot="1">
      <c r="G26" s="5"/>
    </row>
    <row r="27" spans="1:7" ht="18" customHeight="1" thickBot="1">
      <c r="E27" s="282" t="s">
        <v>377</v>
      </c>
      <c r="F27" s="283">
        <f>SUM(F3:F25)</f>
        <v>19311.859999999997</v>
      </c>
    </row>
    <row r="28" spans="1:7" ht="18" customHeight="1" thickBot="1">
      <c r="E28" s="284" t="s">
        <v>378</v>
      </c>
      <c r="F28" s="283">
        <f>F29-F27</f>
        <v>17960.990000000002</v>
      </c>
    </row>
    <row r="29" spans="1:7" ht="18" customHeight="1" thickBot="1">
      <c r="E29" s="284" t="s">
        <v>242</v>
      </c>
      <c r="F29" s="283">
        <v>37272.85</v>
      </c>
    </row>
    <row r="30" spans="1:7" ht="18" customHeight="1">
      <c r="E30" s="1"/>
      <c r="F30" s="285"/>
    </row>
    <row r="31" spans="1:7" ht="18" customHeight="1">
      <c r="C31" s="3"/>
      <c r="D31" s="3"/>
      <c r="E31" s="3"/>
    </row>
    <row r="32" spans="1:7" ht="18" customHeight="1">
      <c r="F32" s="12"/>
    </row>
    <row r="33" spans="1:6" s="289" customFormat="1" ht="18" customHeight="1">
      <c r="A33" s="286"/>
      <c r="B33" s="287"/>
      <c r="C33" s="287"/>
      <c r="D33" s="287"/>
      <c r="E33" s="287"/>
      <c r="F33" s="288"/>
    </row>
    <row r="35" spans="1:6" ht="18" customHeight="1">
      <c r="F35" s="303"/>
    </row>
    <row r="36" spans="1:6" ht="18" customHeight="1">
      <c r="F36" s="303"/>
    </row>
    <row r="37" spans="1:6" ht="18" customHeight="1">
      <c r="F37" s="303"/>
    </row>
    <row r="38" spans="1:6" ht="18" customHeight="1">
      <c r="F38" s="303"/>
    </row>
    <row r="39" spans="1:6" ht="18" customHeight="1">
      <c r="F39" s="303"/>
    </row>
    <row r="40" spans="1:6" ht="18" customHeight="1">
      <c r="F40" s="303"/>
    </row>
    <row r="41" spans="1:6" ht="18" customHeight="1">
      <c r="F41" s="303"/>
    </row>
    <row r="42" spans="1:6" ht="18" customHeight="1">
      <c r="F42" s="303"/>
    </row>
    <row r="43" spans="1:6" ht="18" customHeight="1">
      <c r="F43" s="303"/>
    </row>
    <row r="44" spans="1:6" ht="18" customHeight="1">
      <c r="F44" s="303"/>
    </row>
    <row r="45" spans="1:6" ht="18" customHeight="1">
      <c r="F45" s="303"/>
    </row>
    <row r="46" spans="1:6" ht="18" customHeight="1">
      <c r="F46" s="303"/>
    </row>
    <row r="47" spans="1:6" ht="18" customHeight="1">
      <c r="F47" s="303"/>
    </row>
    <row r="48" spans="1:6" ht="18" customHeight="1">
      <c r="F48" s="303"/>
    </row>
    <row r="49" spans="6:6" ht="18" customHeight="1">
      <c r="F49" s="303"/>
    </row>
  </sheetData>
  <pageMargins left="0.51181102362204722" right="0.51181102362204722" top="0.78740157480314965" bottom="0.78740157480314965" header="0.31496062992125984" footer="0.31496062992125984"/>
  <pageSetup scale="95" orientation="landscape" r:id="rId1"/>
  <headerFooter>
    <oddHeader>&amp;CTransferencias Frete 1º Quinzena de Dezembro de 2012&amp;RCerrado Transportes</oddHeader>
    <oddFooter>&amp;RPagamento dia 28/12/2012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2:G48"/>
  <sheetViews>
    <sheetView workbookViewId="0">
      <selection activeCell="A33" sqref="A1:XFD1048576"/>
    </sheetView>
  </sheetViews>
  <sheetFormatPr defaultColWidth="19" defaultRowHeight="18" customHeight="1"/>
  <cols>
    <col min="1" max="1" width="30.28515625" style="312" bestFit="1" customWidth="1"/>
    <col min="2" max="2" width="7.28515625" style="312" bestFit="1" customWidth="1"/>
    <col min="3" max="3" width="6.5703125" style="312" bestFit="1" customWidth="1"/>
    <col min="4" max="4" width="15" style="312" bestFit="1" customWidth="1"/>
    <col min="5" max="5" width="17" style="312" bestFit="1" customWidth="1"/>
    <col min="6" max="6" width="24.5703125" style="8" bestFit="1" customWidth="1"/>
    <col min="7" max="7" width="21.140625" style="244" bestFit="1" customWidth="1"/>
    <col min="8" max="16384" width="19" style="1"/>
  </cols>
  <sheetData>
    <row r="2" spans="1:7" s="253" customFormat="1" ht="18" customHeight="1" thickBot="1">
      <c r="A2" s="251" t="s">
        <v>53</v>
      </c>
      <c r="B2" s="251" t="s">
        <v>54</v>
      </c>
      <c r="C2" s="251" t="s">
        <v>55</v>
      </c>
      <c r="D2" s="251" t="s">
        <v>56</v>
      </c>
      <c r="E2" s="251" t="s">
        <v>11</v>
      </c>
      <c r="F2" s="251" t="s">
        <v>57</v>
      </c>
      <c r="G2" s="252"/>
    </row>
    <row r="3" spans="1:7" s="6" customFormat="1" ht="18" customHeight="1">
      <c r="A3" s="299" t="s">
        <v>101</v>
      </c>
      <c r="B3" s="254">
        <v>104</v>
      </c>
      <c r="C3" s="254">
        <v>4070</v>
      </c>
      <c r="D3" s="300" t="s">
        <v>387</v>
      </c>
      <c r="E3" s="254" t="s">
        <v>298</v>
      </c>
      <c r="F3" s="255"/>
      <c r="G3" s="256" t="s">
        <v>66</v>
      </c>
    </row>
    <row r="4" spans="1:7" s="6" customFormat="1" ht="18" customHeight="1">
      <c r="A4" s="257" t="s">
        <v>420</v>
      </c>
      <c r="B4" s="3">
        <v>104</v>
      </c>
      <c r="C4" s="3">
        <v>2960</v>
      </c>
      <c r="D4" s="315" t="s">
        <v>421</v>
      </c>
      <c r="E4" s="3" t="s">
        <v>422</v>
      </c>
      <c r="F4" s="258"/>
      <c r="G4" s="259"/>
    </row>
    <row r="5" spans="1:7" s="6" customFormat="1" ht="18" customHeight="1">
      <c r="A5" s="257" t="s">
        <v>82</v>
      </c>
      <c r="B5" s="3">
        <v>104</v>
      </c>
      <c r="C5" s="3">
        <v>3300</v>
      </c>
      <c r="D5" s="3" t="s">
        <v>356</v>
      </c>
      <c r="E5" s="3" t="s">
        <v>83</v>
      </c>
      <c r="F5" s="258"/>
      <c r="G5" s="259"/>
    </row>
    <row r="6" spans="1:7" s="6" customFormat="1" ht="18" customHeight="1" thickBot="1">
      <c r="A6" s="260" t="s">
        <v>44</v>
      </c>
      <c r="B6" s="261">
        <v>104</v>
      </c>
      <c r="C6" s="261" t="s">
        <v>121</v>
      </c>
      <c r="D6" s="261" t="s">
        <v>125</v>
      </c>
      <c r="E6" s="311">
        <v>276988648.70999998</v>
      </c>
      <c r="F6" s="262"/>
      <c r="G6" s="263" t="s">
        <v>66</v>
      </c>
    </row>
    <row r="7" spans="1:7" s="6" customFormat="1" ht="18" customHeight="1" thickBot="1">
      <c r="A7" s="257"/>
      <c r="B7" s="3"/>
      <c r="C7" s="3"/>
      <c r="D7" s="3"/>
      <c r="E7" s="3"/>
      <c r="F7" s="10"/>
      <c r="G7" s="259"/>
    </row>
    <row r="8" spans="1:7" s="6" customFormat="1" ht="17.25" customHeight="1">
      <c r="A8" s="299" t="s">
        <v>357</v>
      </c>
      <c r="B8" s="254" t="s">
        <v>358</v>
      </c>
      <c r="C8" s="254">
        <v>3987</v>
      </c>
      <c r="D8" s="254" t="s">
        <v>414</v>
      </c>
      <c r="E8" s="254" t="s">
        <v>15</v>
      </c>
      <c r="F8" s="255"/>
      <c r="G8" s="256" t="s">
        <v>360</v>
      </c>
    </row>
    <row r="9" spans="1:7" s="6" customFormat="1" ht="17.25" customHeight="1">
      <c r="A9" s="257" t="s">
        <v>402</v>
      </c>
      <c r="B9" s="3" t="s">
        <v>358</v>
      </c>
      <c r="C9" s="3">
        <v>4720</v>
      </c>
      <c r="D9" s="3" t="s">
        <v>423</v>
      </c>
      <c r="E9" s="3"/>
      <c r="F9" s="258"/>
      <c r="G9" s="259" t="s">
        <v>360</v>
      </c>
    </row>
    <row r="10" spans="1:7" s="6" customFormat="1" ht="17.25" customHeight="1">
      <c r="A10" s="257" t="s">
        <v>406</v>
      </c>
      <c r="B10" s="3" t="s">
        <v>358</v>
      </c>
      <c r="C10" s="3">
        <v>4719</v>
      </c>
      <c r="D10" s="3" t="s">
        <v>424</v>
      </c>
      <c r="E10" s="3" t="s">
        <v>410</v>
      </c>
      <c r="F10" s="258"/>
      <c r="G10" s="259" t="s">
        <v>360</v>
      </c>
    </row>
    <row r="11" spans="1:7" s="6" customFormat="1" ht="17.25" customHeight="1" thickBot="1">
      <c r="A11" s="260" t="s">
        <v>388</v>
      </c>
      <c r="B11" s="261" t="s">
        <v>389</v>
      </c>
      <c r="C11" s="261">
        <v>3629</v>
      </c>
      <c r="D11" s="261" t="s">
        <v>390</v>
      </c>
      <c r="E11" s="261" t="s">
        <v>382</v>
      </c>
      <c r="F11" s="262"/>
      <c r="G11" s="263" t="s">
        <v>360</v>
      </c>
    </row>
    <row r="12" spans="1:7" s="266" customFormat="1" ht="18" customHeight="1" thickBot="1">
      <c r="A12" s="260"/>
      <c r="B12" s="264"/>
      <c r="C12" s="264"/>
      <c r="D12" s="264"/>
      <c r="E12" s="264"/>
      <c r="F12" s="10"/>
      <c r="G12" s="265"/>
    </row>
    <row r="13" spans="1:7" s="6" customFormat="1" ht="18" customHeight="1" thickBot="1">
      <c r="A13" s="260" t="s">
        <v>361</v>
      </c>
      <c r="B13" s="261">
        <v>389</v>
      </c>
      <c r="C13" s="261">
        <v>114</v>
      </c>
      <c r="D13" s="261" t="s">
        <v>362</v>
      </c>
      <c r="E13" s="267" t="s">
        <v>170</v>
      </c>
      <c r="F13" s="268"/>
      <c r="G13" s="263" t="s">
        <v>363</v>
      </c>
    </row>
    <row r="14" spans="1:7" ht="18" customHeight="1" thickBot="1">
      <c r="A14" s="269"/>
      <c r="B14" s="261"/>
      <c r="C14" s="261"/>
      <c r="D14" s="261"/>
      <c r="E14" s="261"/>
      <c r="F14" s="270"/>
      <c r="G14" s="271"/>
    </row>
    <row r="15" spans="1:7" s="6" customFormat="1" ht="18" customHeight="1">
      <c r="A15" s="299" t="s">
        <v>100</v>
      </c>
      <c r="B15" s="272">
        <v>237</v>
      </c>
      <c r="C15" s="272" t="s">
        <v>425</v>
      </c>
      <c r="D15" s="272" t="s">
        <v>426</v>
      </c>
      <c r="E15" s="272" t="s">
        <v>116</v>
      </c>
      <c r="F15" s="255"/>
      <c r="G15" s="256"/>
    </row>
    <row r="16" spans="1:7" s="6" customFormat="1" ht="18" customHeight="1">
      <c r="A16" s="257" t="s">
        <v>277</v>
      </c>
      <c r="B16" s="273">
        <v>237</v>
      </c>
      <c r="C16" s="273" t="s">
        <v>364</v>
      </c>
      <c r="D16" s="273" t="s">
        <v>365</v>
      </c>
      <c r="E16" s="273" t="s">
        <v>278</v>
      </c>
      <c r="F16" s="258"/>
      <c r="G16" s="259"/>
    </row>
    <row r="17" spans="1:7" s="6" customFormat="1" ht="18" customHeight="1">
      <c r="A17" s="257" t="s">
        <v>78</v>
      </c>
      <c r="B17" s="273">
        <v>237</v>
      </c>
      <c r="C17" s="273" t="s">
        <v>127</v>
      </c>
      <c r="D17" s="273" t="s">
        <v>128</v>
      </c>
      <c r="E17" s="273" t="s">
        <v>129</v>
      </c>
      <c r="F17" s="258"/>
      <c r="G17" s="259" t="s">
        <v>130</v>
      </c>
    </row>
    <row r="18" spans="1:7" s="6" customFormat="1" ht="18" customHeight="1">
      <c r="A18" s="257" t="s">
        <v>366</v>
      </c>
      <c r="B18" s="273">
        <v>237</v>
      </c>
      <c r="C18" s="273" t="s">
        <v>167</v>
      </c>
      <c r="D18" s="273" t="s">
        <v>367</v>
      </c>
      <c r="E18" s="273" t="s">
        <v>308</v>
      </c>
      <c r="F18" s="258"/>
      <c r="G18" s="259"/>
    </row>
    <row r="19" spans="1:7" s="6" customFormat="1" ht="18" customHeight="1">
      <c r="A19" s="257" t="s">
        <v>354</v>
      </c>
      <c r="B19" s="273">
        <v>237</v>
      </c>
      <c r="C19" s="273" t="s">
        <v>391</v>
      </c>
      <c r="D19" s="273" t="s">
        <v>392</v>
      </c>
      <c r="E19" s="273" t="s">
        <v>355</v>
      </c>
      <c r="F19" s="258"/>
      <c r="G19" s="301" t="s">
        <v>393</v>
      </c>
    </row>
    <row r="20" spans="1:7" s="6" customFormat="1" ht="18" customHeight="1">
      <c r="A20" s="274" t="s">
        <v>79</v>
      </c>
      <c r="B20" s="273">
        <v>237</v>
      </c>
      <c r="C20" s="273" t="s">
        <v>368</v>
      </c>
      <c r="D20" s="273" t="s">
        <v>369</v>
      </c>
      <c r="E20" s="273" t="s">
        <v>299</v>
      </c>
      <c r="F20" s="258"/>
      <c r="G20" s="259"/>
    </row>
    <row r="21" spans="1:7" s="6" customFormat="1" ht="18" customHeight="1">
      <c r="A21" s="257" t="s">
        <v>370</v>
      </c>
      <c r="B21" s="273">
        <v>237</v>
      </c>
      <c r="C21" s="273">
        <v>3149</v>
      </c>
      <c r="D21" s="273" t="s">
        <v>371</v>
      </c>
      <c r="E21" s="275"/>
      <c r="F21" s="258"/>
      <c r="G21" s="259"/>
    </row>
    <row r="22" spans="1:7" s="6" customFormat="1" ht="18" customHeight="1">
      <c r="A22" s="313" t="s">
        <v>272</v>
      </c>
      <c r="B22" s="273">
        <v>237</v>
      </c>
      <c r="C22" s="273" t="s">
        <v>415</v>
      </c>
      <c r="D22" s="273" t="s">
        <v>416</v>
      </c>
      <c r="E22" s="273" t="s">
        <v>274</v>
      </c>
      <c r="F22" s="258"/>
      <c r="G22" s="301" t="s">
        <v>393</v>
      </c>
    </row>
    <row r="23" spans="1:7" s="6" customFormat="1" ht="18" customHeight="1" thickBot="1">
      <c r="A23" s="276" t="s">
        <v>246</v>
      </c>
      <c r="B23" s="264">
        <v>237</v>
      </c>
      <c r="C23" s="264" t="s">
        <v>189</v>
      </c>
      <c r="D23" s="264" t="s">
        <v>190</v>
      </c>
      <c r="E23" s="264" t="s">
        <v>191</v>
      </c>
      <c r="F23" s="262"/>
      <c r="G23" s="263"/>
    </row>
    <row r="24" spans="1:7" s="6" customFormat="1" ht="18" customHeight="1" thickBot="1">
      <c r="A24" s="257"/>
      <c r="B24" s="3"/>
      <c r="C24" s="3"/>
      <c r="D24" s="3"/>
      <c r="E24" s="3"/>
      <c r="F24" s="11"/>
      <c r="G24" s="271"/>
    </row>
    <row r="25" spans="1:7" s="6" customFormat="1" ht="18" customHeight="1">
      <c r="A25" s="277" t="s">
        <v>29</v>
      </c>
      <c r="B25" s="254">
        <v>341</v>
      </c>
      <c r="C25" s="254">
        <v>6512</v>
      </c>
      <c r="D25" s="254" t="s">
        <v>64</v>
      </c>
      <c r="E25" s="254" t="s">
        <v>30</v>
      </c>
      <c r="F25" s="255"/>
      <c r="G25" s="256"/>
    </row>
    <row r="26" spans="1:7" s="6" customFormat="1" ht="18" customHeight="1">
      <c r="A26" s="274" t="s">
        <v>304</v>
      </c>
      <c r="B26" s="3">
        <v>341</v>
      </c>
      <c r="C26" s="3" t="s">
        <v>394</v>
      </c>
      <c r="D26" s="3" t="s">
        <v>395</v>
      </c>
      <c r="E26" s="273" t="s">
        <v>396</v>
      </c>
      <c r="F26" s="258"/>
      <c r="G26" s="302"/>
    </row>
    <row r="27" spans="1:7" s="6" customFormat="1" ht="18" customHeight="1">
      <c r="A27" s="274" t="s">
        <v>397</v>
      </c>
      <c r="B27" s="3">
        <v>341</v>
      </c>
      <c r="C27" s="3">
        <v>2962</v>
      </c>
      <c r="D27" s="3" t="s">
        <v>398</v>
      </c>
      <c r="E27" s="273" t="s">
        <v>138</v>
      </c>
      <c r="F27" s="258"/>
      <c r="G27" s="259"/>
    </row>
    <row r="28" spans="1:7" s="6" customFormat="1" ht="18" customHeight="1">
      <c r="A28" s="274" t="s">
        <v>399</v>
      </c>
      <c r="B28" s="3">
        <v>341</v>
      </c>
      <c r="C28" s="278" t="s">
        <v>400</v>
      </c>
      <c r="D28" s="3" t="s">
        <v>401</v>
      </c>
      <c r="E28" s="3" t="s">
        <v>276</v>
      </c>
      <c r="F28" s="258"/>
      <c r="G28" s="259"/>
    </row>
    <row r="29" spans="1:7" s="6" customFormat="1" ht="18" customHeight="1">
      <c r="A29" s="274" t="s">
        <v>427</v>
      </c>
      <c r="B29" s="3">
        <v>341</v>
      </c>
      <c r="C29" s="278" t="s">
        <v>428</v>
      </c>
      <c r="D29" s="3" t="s">
        <v>429</v>
      </c>
      <c r="E29" s="3" t="s">
        <v>300</v>
      </c>
      <c r="F29" s="258"/>
      <c r="G29" s="259"/>
    </row>
    <row r="30" spans="1:7" s="6" customFormat="1" ht="18" customHeight="1">
      <c r="A30" s="274" t="s">
        <v>213</v>
      </c>
      <c r="B30" s="3">
        <v>341</v>
      </c>
      <c r="C30" s="278">
        <v>1690</v>
      </c>
      <c r="D30" s="3" t="s">
        <v>372</v>
      </c>
      <c r="E30" s="3" t="s">
        <v>301</v>
      </c>
      <c r="F30" s="258"/>
      <c r="G30" s="259"/>
    </row>
    <row r="31" spans="1:7" s="6" customFormat="1" ht="18" customHeight="1" thickBot="1">
      <c r="A31" s="279" t="s">
        <v>373</v>
      </c>
      <c r="B31" s="261">
        <v>341</v>
      </c>
      <c r="C31" s="261">
        <v>770</v>
      </c>
      <c r="D31" s="261" t="s">
        <v>374</v>
      </c>
      <c r="E31" s="264" t="s">
        <v>330</v>
      </c>
      <c r="F31" s="262"/>
      <c r="G31" s="263"/>
    </row>
    <row r="32" spans="1:7" s="6" customFormat="1" ht="18" customHeight="1" thickBot="1">
      <c r="A32" s="274"/>
      <c r="B32" s="3"/>
      <c r="C32" s="3"/>
      <c r="D32" s="3"/>
      <c r="E32" s="273"/>
      <c r="F32" s="10"/>
      <c r="G32" s="259"/>
    </row>
    <row r="33" spans="1:7" s="6" customFormat="1" ht="18" customHeight="1">
      <c r="A33" s="281" t="s">
        <v>88</v>
      </c>
      <c r="B33" s="272" t="s">
        <v>58</v>
      </c>
      <c r="C33" s="272" t="s">
        <v>59</v>
      </c>
      <c r="D33" s="272" t="s">
        <v>158</v>
      </c>
      <c r="E33" s="272" t="s">
        <v>302</v>
      </c>
      <c r="F33" s="255"/>
      <c r="G33" s="256"/>
    </row>
    <row r="34" spans="1:7" s="6" customFormat="1" ht="18" customHeight="1">
      <c r="A34" s="314" t="s">
        <v>417</v>
      </c>
      <c r="B34" s="273" t="s">
        <v>58</v>
      </c>
      <c r="C34" s="273" t="s">
        <v>418</v>
      </c>
      <c r="D34" s="273" t="s">
        <v>419</v>
      </c>
      <c r="E34" s="273" t="s">
        <v>343</v>
      </c>
      <c r="F34" s="258"/>
      <c r="G34" s="259"/>
    </row>
    <row r="35" spans="1:7" s="6" customFormat="1" ht="18" customHeight="1">
      <c r="A35" s="257" t="s">
        <v>74</v>
      </c>
      <c r="B35" s="273" t="s">
        <v>58</v>
      </c>
      <c r="C35" s="273" t="s">
        <v>174</v>
      </c>
      <c r="D35" s="273" t="s">
        <v>175</v>
      </c>
      <c r="E35" s="273" t="s">
        <v>75</v>
      </c>
      <c r="F35" s="258"/>
      <c r="G35" s="259"/>
    </row>
    <row r="36" spans="1:7" s="6" customFormat="1" ht="19.5" customHeight="1">
      <c r="A36" s="257" t="s">
        <v>193</v>
      </c>
      <c r="B36" s="273" t="s">
        <v>58</v>
      </c>
      <c r="C36" s="273" t="s">
        <v>163</v>
      </c>
      <c r="D36" s="273" t="s">
        <v>164</v>
      </c>
      <c r="E36" s="273"/>
      <c r="F36" s="258"/>
      <c r="G36" s="259"/>
    </row>
    <row r="37" spans="1:7" s="6" customFormat="1" ht="17.25" customHeight="1" thickBot="1">
      <c r="A37" s="260" t="s">
        <v>430</v>
      </c>
      <c r="B37" s="264" t="s">
        <v>58</v>
      </c>
      <c r="C37" s="264" t="s">
        <v>431</v>
      </c>
      <c r="D37" s="264" t="s">
        <v>432</v>
      </c>
      <c r="E37" s="316" t="s">
        <v>293</v>
      </c>
      <c r="F37" s="262"/>
      <c r="G37" s="263"/>
    </row>
    <row r="38" spans="1:7" ht="18" customHeight="1" thickBot="1">
      <c r="G38" s="5"/>
    </row>
    <row r="39" spans="1:7" ht="18" customHeight="1" thickBot="1">
      <c r="E39" s="282" t="s">
        <v>377</v>
      </c>
      <c r="F39" s="283">
        <f>SUM(F3:F37)</f>
        <v>0</v>
      </c>
    </row>
    <row r="40" spans="1:7" ht="18" customHeight="1" thickBot="1">
      <c r="E40" s="284" t="s">
        <v>378</v>
      </c>
      <c r="F40" s="283">
        <v>0</v>
      </c>
    </row>
    <row r="41" spans="1:7" ht="18" customHeight="1" thickBot="1">
      <c r="E41" s="284" t="s">
        <v>242</v>
      </c>
      <c r="F41" s="283">
        <v>0</v>
      </c>
    </row>
    <row r="42" spans="1:7" ht="18" customHeight="1">
      <c r="E42" s="1"/>
      <c r="F42" s="285"/>
    </row>
    <row r="43" spans="1:7" ht="18" customHeight="1">
      <c r="C43" s="3"/>
      <c r="D43" s="3"/>
      <c r="E43" s="3"/>
    </row>
    <row r="44" spans="1:7" ht="18" customHeight="1">
      <c r="F44" s="12"/>
    </row>
    <row r="45" spans="1:7" s="289" customFormat="1" ht="18" customHeight="1">
      <c r="A45" s="286"/>
      <c r="B45" s="287"/>
      <c r="C45" s="287"/>
      <c r="D45" s="287"/>
      <c r="E45" s="287"/>
      <c r="F45" s="288"/>
    </row>
    <row r="47" spans="1:7" ht="18" customHeight="1">
      <c r="F47" s="12"/>
    </row>
    <row r="48" spans="1:7" ht="18" customHeight="1">
      <c r="F48" s="12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>
  <dimension ref="A2:H98"/>
  <sheetViews>
    <sheetView topLeftCell="B1" workbookViewId="0">
      <selection activeCell="G59" sqref="G59:G77"/>
    </sheetView>
  </sheetViews>
  <sheetFormatPr defaultColWidth="19" defaultRowHeight="18" customHeight="1"/>
  <cols>
    <col min="1" max="1" width="30.28515625" style="319" bestFit="1" customWidth="1"/>
    <col min="2" max="2" width="7.28515625" style="319" bestFit="1" customWidth="1"/>
    <col min="3" max="3" width="6.5703125" style="319" bestFit="1" customWidth="1"/>
    <col min="4" max="4" width="15" style="319" bestFit="1" customWidth="1"/>
    <col min="5" max="5" width="17" style="319" bestFit="1" customWidth="1"/>
    <col min="6" max="6" width="24.5703125" style="8" bestFit="1" customWidth="1"/>
    <col min="7" max="7" width="21.140625" style="244" bestFit="1" customWidth="1"/>
    <col min="8" max="16384" width="19" style="1"/>
  </cols>
  <sheetData>
    <row r="2" spans="1:8" s="253" customFormat="1" ht="18" customHeight="1" thickBot="1">
      <c r="A2" s="251" t="s">
        <v>53</v>
      </c>
      <c r="B2" s="251" t="s">
        <v>54</v>
      </c>
      <c r="C2" s="251" t="s">
        <v>55</v>
      </c>
      <c r="D2" s="251" t="s">
        <v>56</v>
      </c>
      <c r="E2" s="251" t="s">
        <v>11</v>
      </c>
      <c r="F2" s="251" t="s">
        <v>57</v>
      </c>
      <c r="G2" s="252"/>
    </row>
    <row r="3" spans="1:8" s="6" customFormat="1" ht="18" hidden="1" customHeight="1">
      <c r="A3" s="299" t="s">
        <v>101</v>
      </c>
      <c r="B3" s="254">
        <v>104</v>
      </c>
      <c r="C3" s="254">
        <v>4070</v>
      </c>
      <c r="D3" s="300" t="s">
        <v>387</v>
      </c>
      <c r="E3" s="254" t="s">
        <v>298</v>
      </c>
      <c r="F3" s="255"/>
      <c r="G3" s="256" t="s">
        <v>66</v>
      </c>
    </row>
    <row r="4" spans="1:8" s="6" customFormat="1" ht="18" hidden="1" customHeight="1">
      <c r="A4" s="257" t="s">
        <v>420</v>
      </c>
      <c r="B4" s="3">
        <v>104</v>
      </c>
      <c r="C4" s="3">
        <v>2960</v>
      </c>
      <c r="D4" s="315" t="s">
        <v>421</v>
      </c>
      <c r="E4" s="3" t="s">
        <v>422</v>
      </c>
      <c r="F4" s="258"/>
      <c r="G4" s="259"/>
    </row>
    <row r="5" spans="1:8" s="6" customFormat="1" ht="18" hidden="1" customHeight="1">
      <c r="A5" s="257" t="s">
        <v>82</v>
      </c>
      <c r="B5" s="3">
        <v>104</v>
      </c>
      <c r="C5" s="3">
        <v>3300</v>
      </c>
      <c r="D5" s="3" t="s">
        <v>356</v>
      </c>
      <c r="E5" s="3" t="s">
        <v>83</v>
      </c>
      <c r="F5" s="258"/>
      <c r="G5" s="259"/>
    </row>
    <row r="6" spans="1:8" s="6" customFormat="1" ht="18" hidden="1" customHeight="1">
      <c r="A6" s="257" t="s">
        <v>434</v>
      </c>
      <c r="B6" s="3">
        <v>104</v>
      </c>
      <c r="C6" s="3">
        <v>2960</v>
      </c>
      <c r="D6" s="3" t="s">
        <v>435</v>
      </c>
      <c r="E6" s="3"/>
      <c r="F6" s="258"/>
      <c r="G6" s="259"/>
    </row>
    <row r="7" spans="1:8" s="6" customFormat="1" ht="18" hidden="1" customHeight="1" thickBot="1">
      <c r="A7" s="260" t="s">
        <v>44</v>
      </c>
      <c r="B7" s="261">
        <v>104</v>
      </c>
      <c r="C7" s="261" t="s">
        <v>121</v>
      </c>
      <c r="D7" s="261" t="s">
        <v>125</v>
      </c>
      <c r="E7" s="311">
        <v>276988648.70999998</v>
      </c>
      <c r="F7" s="262"/>
      <c r="G7" s="263" t="s">
        <v>66</v>
      </c>
    </row>
    <row r="8" spans="1:8" s="6" customFormat="1" ht="18" customHeight="1" thickBot="1">
      <c r="A8" s="257"/>
      <c r="B8" s="3"/>
      <c r="C8" s="3"/>
      <c r="D8" s="3"/>
      <c r="E8" s="3"/>
      <c r="F8" s="10"/>
      <c r="G8" s="259"/>
      <c r="H8" s="330"/>
    </row>
    <row r="9" spans="1:8" s="6" customFormat="1" ht="17.25" customHeight="1">
      <c r="A9" s="299" t="s">
        <v>357</v>
      </c>
      <c r="B9" s="254" t="s">
        <v>358</v>
      </c>
      <c r="C9" s="254">
        <v>3987</v>
      </c>
      <c r="D9" s="254" t="s">
        <v>414</v>
      </c>
      <c r="E9" s="254" t="s">
        <v>15</v>
      </c>
      <c r="F9" s="255">
        <v>1153.71</v>
      </c>
      <c r="G9" s="256" t="s">
        <v>360</v>
      </c>
      <c r="H9" s="331"/>
    </row>
    <row r="10" spans="1:8" s="6" customFormat="1" ht="17.25" hidden="1" customHeight="1">
      <c r="A10" s="257" t="s">
        <v>402</v>
      </c>
      <c r="B10" s="3" t="s">
        <v>358</v>
      </c>
      <c r="C10" s="3">
        <v>4720</v>
      </c>
      <c r="D10" s="3" t="s">
        <v>423</v>
      </c>
      <c r="E10" s="3"/>
      <c r="F10" s="258"/>
      <c r="G10" s="259" t="s">
        <v>360</v>
      </c>
      <c r="H10" s="330"/>
    </row>
    <row r="11" spans="1:8" s="6" customFormat="1" ht="17.25" hidden="1" customHeight="1">
      <c r="A11" s="257" t="s">
        <v>406</v>
      </c>
      <c r="B11" s="3" t="s">
        <v>358</v>
      </c>
      <c r="C11" s="3">
        <v>4719</v>
      </c>
      <c r="D11" s="3" t="s">
        <v>424</v>
      </c>
      <c r="E11" s="3" t="s">
        <v>410</v>
      </c>
      <c r="F11" s="258"/>
      <c r="G11" s="259" t="s">
        <v>360</v>
      </c>
      <c r="H11" s="330"/>
    </row>
    <row r="12" spans="1:8" s="6" customFormat="1" ht="17.25" hidden="1" customHeight="1" thickBot="1">
      <c r="A12" s="260" t="s">
        <v>388</v>
      </c>
      <c r="B12" s="261" t="s">
        <v>389</v>
      </c>
      <c r="C12" s="261">
        <v>3629</v>
      </c>
      <c r="D12" s="261" t="s">
        <v>390</v>
      </c>
      <c r="E12" s="261" t="s">
        <v>382</v>
      </c>
      <c r="F12" s="262"/>
      <c r="G12" s="263" t="s">
        <v>360</v>
      </c>
      <c r="H12" s="330"/>
    </row>
    <row r="13" spans="1:8" s="6" customFormat="1" ht="18" hidden="1" customHeight="1" thickBot="1">
      <c r="A13" s="260" t="s">
        <v>436</v>
      </c>
      <c r="B13" s="261">
        <v>33</v>
      </c>
      <c r="C13" s="261">
        <v>3554</v>
      </c>
      <c r="D13" s="261" t="s">
        <v>437</v>
      </c>
      <c r="E13" s="261" t="s">
        <v>438</v>
      </c>
      <c r="F13" s="262"/>
      <c r="G13" s="263" t="s">
        <v>360</v>
      </c>
      <c r="H13" s="330"/>
    </row>
    <row r="14" spans="1:8" s="266" customFormat="1" ht="18" hidden="1" customHeight="1" thickBot="1">
      <c r="A14" s="260"/>
      <c r="B14" s="264"/>
      <c r="C14" s="264"/>
      <c r="D14" s="264"/>
      <c r="E14" s="264"/>
      <c r="F14" s="10"/>
      <c r="G14" s="265"/>
      <c r="H14" s="330"/>
    </row>
    <row r="15" spans="1:8" s="6" customFormat="1" ht="18" hidden="1" customHeight="1" thickBot="1">
      <c r="A15" s="260" t="s">
        <v>361</v>
      </c>
      <c r="B15" s="261">
        <v>389</v>
      </c>
      <c r="C15" s="261">
        <v>114</v>
      </c>
      <c r="D15" s="261" t="s">
        <v>362</v>
      </c>
      <c r="E15" s="267" t="s">
        <v>170</v>
      </c>
      <c r="F15" s="268"/>
      <c r="G15" s="263" t="s">
        <v>363</v>
      </c>
      <c r="H15" s="330"/>
    </row>
    <row r="16" spans="1:8" ht="18" hidden="1" customHeight="1" thickBot="1">
      <c r="A16" s="269"/>
      <c r="B16" s="261"/>
      <c r="C16" s="261"/>
      <c r="D16" s="261"/>
      <c r="E16" s="261"/>
      <c r="F16" s="270"/>
      <c r="G16" s="271"/>
      <c r="H16" s="330"/>
    </row>
    <row r="17" spans="1:8" s="6" customFormat="1" ht="18" hidden="1" customHeight="1">
      <c r="A17" s="299" t="s">
        <v>100</v>
      </c>
      <c r="B17" s="272">
        <v>237</v>
      </c>
      <c r="C17" s="272" t="s">
        <v>425</v>
      </c>
      <c r="D17" s="272" t="s">
        <v>426</v>
      </c>
      <c r="E17" s="272" t="s">
        <v>116</v>
      </c>
      <c r="F17" s="255"/>
      <c r="G17" s="256"/>
      <c r="H17" s="330"/>
    </row>
    <row r="18" spans="1:8" s="6" customFormat="1" ht="18" customHeight="1">
      <c r="A18" s="257" t="s">
        <v>277</v>
      </c>
      <c r="B18" s="273">
        <v>237</v>
      </c>
      <c r="C18" s="273" t="s">
        <v>364</v>
      </c>
      <c r="D18" s="273" t="s">
        <v>365</v>
      </c>
      <c r="E18" s="273" t="s">
        <v>278</v>
      </c>
      <c r="F18" s="258">
        <v>1149.18</v>
      </c>
      <c r="G18" s="259"/>
    </row>
    <row r="19" spans="1:8" s="6" customFormat="1" ht="18" customHeight="1">
      <c r="A19" s="257" t="s">
        <v>78</v>
      </c>
      <c r="B19" s="273">
        <v>237</v>
      </c>
      <c r="C19" s="273" t="s">
        <v>127</v>
      </c>
      <c r="D19" s="273" t="s">
        <v>128</v>
      </c>
      <c r="E19" s="273" t="s">
        <v>129</v>
      </c>
      <c r="F19" s="258">
        <v>768.18</v>
      </c>
      <c r="G19" s="259" t="s">
        <v>130</v>
      </c>
    </row>
    <row r="20" spans="1:8" s="6" customFormat="1" ht="18" hidden="1" customHeight="1">
      <c r="A20" s="257" t="s">
        <v>366</v>
      </c>
      <c r="B20" s="273">
        <v>237</v>
      </c>
      <c r="C20" s="273" t="s">
        <v>167</v>
      </c>
      <c r="D20" s="273" t="s">
        <v>367</v>
      </c>
      <c r="E20" s="273" t="s">
        <v>308</v>
      </c>
      <c r="F20" s="258"/>
      <c r="G20" s="259"/>
    </row>
    <row r="21" spans="1:8" s="6" customFormat="1" ht="18" hidden="1" customHeight="1">
      <c r="A21" s="257" t="s">
        <v>354</v>
      </c>
      <c r="B21" s="273">
        <v>237</v>
      </c>
      <c r="C21" s="273" t="s">
        <v>391</v>
      </c>
      <c r="D21" s="273" t="s">
        <v>392</v>
      </c>
      <c r="E21" s="273" t="s">
        <v>355</v>
      </c>
      <c r="F21" s="258"/>
      <c r="G21" s="301" t="s">
        <v>393</v>
      </c>
    </row>
    <row r="22" spans="1:8" s="6" customFormat="1" ht="18" hidden="1" customHeight="1">
      <c r="A22" s="257" t="s">
        <v>439</v>
      </c>
      <c r="B22" s="273">
        <v>104</v>
      </c>
      <c r="C22" s="273">
        <v>4093</v>
      </c>
      <c r="D22" s="273" t="s">
        <v>440</v>
      </c>
      <c r="E22" s="273" t="s">
        <v>308</v>
      </c>
      <c r="F22" s="258"/>
      <c r="G22" s="301"/>
    </row>
    <row r="23" spans="1:8" s="6" customFormat="1" ht="18" hidden="1" customHeight="1">
      <c r="A23" s="274" t="s">
        <v>79</v>
      </c>
      <c r="B23" s="273">
        <v>237</v>
      </c>
      <c r="C23" s="273" t="s">
        <v>368</v>
      </c>
      <c r="D23" s="273" t="s">
        <v>369</v>
      </c>
      <c r="E23" s="273" t="s">
        <v>299</v>
      </c>
      <c r="F23" s="258"/>
      <c r="G23" s="259"/>
    </row>
    <row r="24" spans="1:8" s="6" customFormat="1" ht="18" hidden="1" customHeight="1">
      <c r="A24" s="257" t="s">
        <v>139</v>
      </c>
      <c r="B24" s="273">
        <v>237</v>
      </c>
      <c r="C24" s="273" t="s">
        <v>140</v>
      </c>
      <c r="D24" s="273" t="s">
        <v>141</v>
      </c>
      <c r="E24" s="273" t="s">
        <v>96</v>
      </c>
      <c r="F24" s="258"/>
      <c r="G24" s="259"/>
    </row>
    <row r="25" spans="1:8" s="6" customFormat="1" ht="18" customHeight="1">
      <c r="A25" s="257" t="s">
        <v>370</v>
      </c>
      <c r="B25" s="273">
        <v>237</v>
      </c>
      <c r="C25" s="273">
        <v>3149</v>
      </c>
      <c r="D25" s="273" t="s">
        <v>371</v>
      </c>
      <c r="E25" s="275"/>
      <c r="F25" s="258">
        <v>1165</v>
      </c>
      <c r="G25" s="259"/>
    </row>
    <row r="26" spans="1:8" s="6" customFormat="1" ht="18" hidden="1" customHeight="1">
      <c r="A26" s="257" t="s">
        <v>441</v>
      </c>
      <c r="B26" s="273">
        <v>237</v>
      </c>
      <c r="C26" s="273">
        <v>619</v>
      </c>
      <c r="D26" s="273" t="s">
        <v>442</v>
      </c>
      <c r="E26" s="275" t="s">
        <v>443</v>
      </c>
      <c r="F26" s="258"/>
      <c r="G26" s="301" t="s">
        <v>393</v>
      </c>
    </row>
    <row r="27" spans="1:8" s="6" customFormat="1" ht="18" hidden="1" customHeight="1">
      <c r="A27" s="257" t="s">
        <v>444</v>
      </c>
      <c r="B27" s="273">
        <v>237</v>
      </c>
      <c r="C27" s="273" t="s">
        <v>445</v>
      </c>
      <c r="D27" s="273" t="s">
        <v>446</v>
      </c>
      <c r="E27" s="275" t="s">
        <v>447</v>
      </c>
      <c r="F27" s="258"/>
      <c r="G27" s="259"/>
    </row>
    <row r="28" spans="1:8" s="6" customFormat="1" ht="18" hidden="1" customHeight="1">
      <c r="A28" s="313" t="s">
        <v>272</v>
      </c>
      <c r="B28" s="273">
        <v>237</v>
      </c>
      <c r="C28" s="273" t="s">
        <v>415</v>
      </c>
      <c r="D28" s="273" t="s">
        <v>416</v>
      </c>
      <c r="E28" s="273" t="s">
        <v>274</v>
      </c>
      <c r="F28" s="258"/>
      <c r="G28" s="301" t="s">
        <v>393</v>
      </c>
    </row>
    <row r="29" spans="1:8" s="6" customFormat="1" ht="18" customHeight="1" thickBot="1">
      <c r="A29" s="276" t="s">
        <v>246</v>
      </c>
      <c r="B29" s="264">
        <v>237</v>
      </c>
      <c r="C29" s="264" t="s">
        <v>189</v>
      </c>
      <c r="D29" s="264" t="s">
        <v>190</v>
      </c>
      <c r="E29" s="264" t="s">
        <v>191</v>
      </c>
      <c r="F29" s="262">
        <v>851.91</v>
      </c>
      <c r="G29" s="263"/>
    </row>
    <row r="30" spans="1:8" s="6" customFormat="1" ht="18" customHeight="1" thickBot="1">
      <c r="A30" s="257"/>
      <c r="B30" s="3"/>
      <c r="C30" s="3"/>
      <c r="D30" s="3"/>
      <c r="E30" s="3"/>
      <c r="F30" s="11"/>
      <c r="G30" s="271"/>
    </row>
    <row r="31" spans="1:8" s="6" customFormat="1" ht="18" customHeight="1">
      <c r="A31" s="277" t="s">
        <v>29</v>
      </c>
      <c r="B31" s="254">
        <v>341</v>
      </c>
      <c r="C31" s="254">
        <v>6512</v>
      </c>
      <c r="D31" s="254" t="s">
        <v>64</v>
      </c>
      <c r="E31" s="254" t="s">
        <v>30</v>
      </c>
      <c r="F31" s="255">
        <v>1134.42</v>
      </c>
      <c r="G31" s="256"/>
    </row>
    <row r="32" spans="1:8" s="6" customFormat="1" ht="18" hidden="1" customHeight="1">
      <c r="A32" s="274" t="s">
        <v>304</v>
      </c>
      <c r="B32" s="3">
        <v>341</v>
      </c>
      <c r="C32" s="3" t="s">
        <v>394</v>
      </c>
      <c r="D32" s="3" t="s">
        <v>395</v>
      </c>
      <c r="E32" s="273" t="s">
        <v>396</v>
      </c>
      <c r="F32" s="258"/>
      <c r="G32" s="302"/>
    </row>
    <row r="33" spans="1:7" s="6" customFormat="1" ht="18" customHeight="1" thickBot="1">
      <c r="A33" s="274" t="s">
        <v>397</v>
      </c>
      <c r="B33" s="3">
        <v>341</v>
      </c>
      <c r="C33" s="3">
        <v>2962</v>
      </c>
      <c r="D33" s="3" t="s">
        <v>398</v>
      </c>
      <c r="E33" s="273" t="s">
        <v>138</v>
      </c>
      <c r="F33" s="258">
        <v>1191.52</v>
      </c>
      <c r="G33" s="259"/>
    </row>
    <row r="34" spans="1:7" s="6" customFormat="1" ht="18" hidden="1" customHeight="1">
      <c r="A34" s="274" t="s">
        <v>448</v>
      </c>
      <c r="B34" s="3">
        <v>341</v>
      </c>
      <c r="C34" s="3">
        <v>7463</v>
      </c>
      <c r="D34" s="3" t="s">
        <v>449</v>
      </c>
      <c r="E34" s="273" t="s">
        <v>450</v>
      </c>
      <c r="F34" s="258"/>
      <c r="G34" s="259"/>
    </row>
    <row r="35" spans="1:7" s="6" customFormat="1" ht="18" hidden="1" customHeight="1">
      <c r="A35" s="274" t="s">
        <v>399</v>
      </c>
      <c r="B35" s="3">
        <v>341</v>
      </c>
      <c r="C35" s="278" t="s">
        <v>400</v>
      </c>
      <c r="D35" s="3" t="s">
        <v>401</v>
      </c>
      <c r="E35" s="3" t="s">
        <v>276</v>
      </c>
      <c r="F35" s="258"/>
      <c r="G35" s="259"/>
    </row>
    <row r="36" spans="1:7" s="6" customFormat="1" ht="18" hidden="1" customHeight="1">
      <c r="A36" s="274" t="s">
        <v>427</v>
      </c>
      <c r="B36" s="3">
        <v>341</v>
      </c>
      <c r="C36" s="278" t="s">
        <v>428</v>
      </c>
      <c r="D36" s="3" t="s">
        <v>429</v>
      </c>
      <c r="E36" s="3" t="s">
        <v>300</v>
      </c>
      <c r="F36" s="258"/>
      <c r="G36" s="259"/>
    </row>
    <row r="37" spans="1:7" s="6" customFormat="1" ht="18" hidden="1" customHeight="1">
      <c r="A37" s="274" t="s">
        <v>213</v>
      </c>
      <c r="B37" s="3">
        <v>341</v>
      </c>
      <c r="C37" s="278">
        <v>1690</v>
      </c>
      <c r="D37" s="3" t="s">
        <v>372</v>
      </c>
      <c r="E37" s="3" t="s">
        <v>301</v>
      </c>
      <c r="F37" s="258"/>
      <c r="G37" s="259"/>
    </row>
    <row r="38" spans="1:7" s="6" customFormat="1" ht="18" hidden="1" customHeight="1">
      <c r="A38" s="274" t="s">
        <v>451</v>
      </c>
      <c r="B38" s="3">
        <v>341</v>
      </c>
      <c r="C38" s="278">
        <v>462</v>
      </c>
      <c r="D38" s="3" t="s">
        <v>452</v>
      </c>
      <c r="E38" s="3" t="s">
        <v>91</v>
      </c>
      <c r="F38" s="258"/>
      <c r="G38" s="259"/>
    </row>
    <row r="39" spans="1:7" s="6" customFormat="1" ht="18" hidden="1" customHeight="1" thickBot="1">
      <c r="A39" s="279" t="s">
        <v>373</v>
      </c>
      <c r="B39" s="261">
        <v>341</v>
      </c>
      <c r="C39" s="261">
        <v>770</v>
      </c>
      <c r="D39" s="261" t="s">
        <v>374</v>
      </c>
      <c r="E39" s="264" t="s">
        <v>330</v>
      </c>
      <c r="F39" s="262"/>
      <c r="G39" s="263"/>
    </row>
    <row r="40" spans="1:7" s="6" customFormat="1" ht="18" hidden="1" customHeight="1" thickBot="1">
      <c r="A40" s="321" t="s">
        <v>70</v>
      </c>
      <c r="B40" s="322">
        <v>341</v>
      </c>
      <c r="C40" s="322">
        <v>6316</v>
      </c>
      <c r="D40" s="322" t="s">
        <v>145</v>
      </c>
      <c r="E40" s="322" t="s">
        <v>146</v>
      </c>
      <c r="F40" s="262"/>
      <c r="G40" s="263" t="s">
        <v>453</v>
      </c>
    </row>
    <row r="41" spans="1:7" s="6" customFormat="1" ht="18" hidden="1" customHeight="1" thickBot="1">
      <c r="A41" s="260"/>
      <c r="B41" s="261"/>
      <c r="C41" s="261"/>
      <c r="D41" s="261"/>
      <c r="E41" s="261"/>
      <c r="F41" s="280"/>
      <c r="G41" s="263"/>
    </row>
    <row r="42" spans="1:7" s="6" customFormat="1" ht="18" hidden="1" customHeight="1" thickBot="1">
      <c r="A42" s="323" t="s">
        <v>43</v>
      </c>
      <c r="B42" s="324" t="s">
        <v>58</v>
      </c>
      <c r="C42" s="324" t="s">
        <v>59</v>
      </c>
      <c r="D42" s="324" t="s">
        <v>60</v>
      </c>
      <c r="E42" s="324" t="s">
        <v>288</v>
      </c>
      <c r="F42" s="255"/>
      <c r="G42" s="256"/>
    </row>
    <row r="43" spans="1:7" s="266" customFormat="1" ht="18" customHeight="1" thickBot="1">
      <c r="A43" s="281"/>
      <c r="B43" s="272"/>
      <c r="C43" s="272"/>
      <c r="D43" s="272"/>
      <c r="E43" s="272"/>
      <c r="F43" s="325"/>
      <c r="G43" s="326"/>
    </row>
    <row r="44" spans="1:7" s="6" customFormat="1" ht="18" customHeight="1">
      <c r="A44" s="281" t="s">
        <v>88</v>
      </c>
      <c r="B44" s="272" t="s">
        <v>58</v>
      </c>
      <c r="C44" s="272" t="s">
        <v>59</v>
      </c>
      <c r="D44" s="272" t="s">
        <v>158</v>
      </c>
      <c r="E44" s="272" t="s">
        <v>302</v>
      </c>
      <c r="F44" s="255">
        <v>754.58</v>
      </c>
      <c r="G44" s="256"/>
    </row>
    <row r="45" spans="1:7" s="6" customFormat="1" ht="18" hidden="1" customHeight="1">
      <c r="A45" s="313" t="s">
        <v>454</v>
      </c>
      <c r="B45" s="273" t="s">
        <v>58</v>
      </c>
      <c r="C45" s="273" t="s">
        <v>455</v>
      </c>
      <c r="D45" s="273" t="s">
        <v>456</v>
      </c>
      <c r="E45" s="273"/>
      <c r="F45" s="258"/>
      <c r="G45" s="259"/>
    </row>
    <row r="46" spans="1:7" s="6" customFormat="1" ht="18" hidden="1" customHeight="1">
      <c r="A46" s="314" t="s">
        <v>457</v>
      </c>
      <c r="B46" s="273" t="s">
        <v>58</v>
      </c>
      <c r="C46" s="273" t="s">
        <v>160</v>
      </c>
      <c r="D46" s="273" t="s">
        <v>458</v>
      </c>
      <c r="E46" s="273" t="s">
        <v>459</v>
      </c>
      <c r="F46" s="258"/>
      <c r="G46" s="259"/>
    </row>
    <row r="47" spans="1:7" s="6" customFormat="1" ht="18" hidden="1" customHeight="1">
      <c r="A47" s="314" t="s">
        <v>417</v>
      </c>
      <c r="B47" s="273" t="s">
        <v>58</v>
      </c>
      <c r="C47" s="273" t="s">
        <v>418</v>
      </c>
      <c r="D47" s="273" t="s">
        <v>419</v>
      </c>
      <c r="E47" s="273" t="s">
        <v>343</v>
      </c>
      <c r="F47" s="258"/>
      <c r="G47" s="259"/>
    </row>
    <row r="48" spans="1:7" s="6" customFormat="1" ht="18" hidden="1" customHeight="1">
      <c r="A48" s="257" t="s">
        <v>74</v>
      </c>
      <c r="B48" s="273" t="s">
        <v>58</v>
      </c>
      <c r="C48" s="273" t="s">
        <v>174</v>
      </c>
      <c r="D48" s="273" t="s">
        <v>175</v>
      </c>
      <c r="E48" s="273" t="s">
        <v>75</v>
      </c>
      <c r="F48" s="258"/>
      <c r="G48" s="259"/>
    </row>
    <row r="49" spans="1:7" s="6" customFormat="1" ht="12" hidden="1">
      <c r="A49" s="257" t="s">
        <v>193</v>
      </c>
      <c r="B49" s="273" t="s">
        <v>58</v>
      </c>
      <c r="C49" s="273" t="s">
        <v>163</v>
      </c>
      <c r="D49" s="273" t="s">
        <v>164</v>
      </c>
      <c r="E49" s="273"/>
      <c r="F49" s="258"/>
      <c r="G49" s="259"/>
    </row>
    <row r="50" spans="1:7" s="6" customFormat="1" ht="18" customHeight="1" thickBot="1">
      <c r="A50" s="260" t="s">
        <v>28</v>
      </c>
      <c r="B50" s="264" t="s">
        <v>58</v>
      </c>
      <c r="C50" s="264" t="s">
        <v>375</v>
      </c>
      <c r="D50" s="264" t="s">
        <v>376</v>
      </c>
      <c r="E50" s="264" t="s">
        <v>303</v>
      </c>
      <c r="F50" s="262">
        <v>2720.5</v>
      </c>
      <c r="G50" s="263"/>
    </row>
    <row r="51" spans="1:7" s="6" customFormat="1" ht="12.75" hidden="1" thickBot="1">
      <c r="A51" s="260" t="s">
        <v>430</v>
      </c>
      <c r="B51" s="264" t="s">
        <v>58</v>
      </c>
      <c r="C51" s="264" t="s">
        <v>431</v>
      </c>
      <c r="D51" s="264" t="s">
        <v>432</v>
      </c>
      <c r="E51" s="316" t="s">
        <v>293</v>
      </c>
      <c r="F51" s="262"/>
      <c r="G51" s="263"/>
    </row>
    <row r="52" spans="1:7" ht="18" customHeight="1" thickBot="1">
      <c r="G52" s="5"/>
    </row>
    <row r="53" spans="1:7" ht="18" customHeight="1" thickBot="1">
      <c r="E53" s="282" t="s">
        <v>377</v>
      </c>
      <c r="F53" s="283">
        <f>SUM(F3:F51)</f>
        <v>10889</v>
      </c>
    </row>
    <row r="54" spans="1:7" ht="18" customHeight="1" thickBot="1">
      <c r="E54" s="284" t="s">
        <v>378</v>
      </c>
      <c r="F54" s="283">
        <f>F55-F53</f>
        <v>10721.04</v>
      </c>
    </row>
    <row r="55" spans="1:7" ht="18" customHeight="1" thickBot="1">
      <c r="E55" s="284" t="s">
        <v>242</v>
      </c>
      <c r="F55" s="283">
        <v>21610.04</v>
      </c>
    </row>
    <row r="56" spans="1:7" ht="18" customHeight="1">
      <c r="E56" s="1"/>
      <c r="F56" s="285"/>
    </row>
    <row r="57" spans="1:7" ht="18" customHeight="1">
      <c r="C57" s="3"/>
      <c r="D57" s="3"/>
      <c r="E57" s="3"/>
      <c r="F57" s="1"/>
      <c r="G57" s="1"/>
    </row>
    <row r="58" spans="1:7" ht="18" customHeight="1">
      <c r="F58" s="333"/>
      <c r="G58" s="1"/>
    </row>
    <row r="59" spans="1:7" s="289" customFormat="1" ht="18" customHeight="1">
      <c r="A59" s="286"/>
      <c r="B59" s="287"/>
      <c r="C59" s="287"/>
      <c r="D59" s="287"/>
      <c r="E59" s="287"/>
      <c r="G59" s="331"/>
    </row>
    <row r="60" spans="1:7" ht="18" customHeight="1">
      <c r="F60" s="1"/>
      <c r="G60" s="330"/>
    </row>
    <row r="61" spans="1:7" ht="18" customHeight="1">
      <c r="F61" s="1"/>
      <c r="G61" s="330"/>
    </row>
    <row r="62" spans="1:7" ht="18" customHeight="1">
      <c r="F62" s="1"/>
      <c r="G62" s="330"/>
    </row>
    <row r="63" spans="1:7" ht="18" customHeight="1">
      <c r="F63" s="1"/>
      <c r="G63" s="330"/>
    </row>
    <row r="64" spans="1:7" ht="18" customHeight="1">
      <c r="F64" s="1"/>
      <c r="G64" s="330"/>
    </row>
    <row r="65" spans="6:7" ht="18" customHeight="1">
      <c r="F65" s="1"/>
      <c r="G65" s="330"/>
    </row>
    <row r="66" spans="6:7" ht="18" customHeight="1">
      <c r="F66" s="1"/>
      <c r="G66" s="330"/>
    </row>
    <row r="67" spans="6:7" ht="18" customHeight="1">
      <c r="F67" s="1"/>
      <c r="G67" s="330"/>
    </row>
    <row r="68" spans="6:7" ht="18" customHeight="1">
      <c r="F68" s="1"/>
      <c r="G68" s="330"/>
    </row>
    <row r="69" spans="6:7" ht="18" customHeight="1">
      <c r="F69" s="1"/>
      <c r="G69" s="330"/>
    </row>
    <row r="70" spans="6:7" ht="18" customHeight="1">
      <c r="F70" s="332"/>
      <c r="G70" s="330"/>
    </row>
    <row r="71" spans="6:7" ht="18" customHeight="1">
      <c r="F71" s="332"/>
      <c r="G71" s="330"/>
    </row>
    <row r="72" spans="6:7" ht="18" customHeight="1">
      <c r="G72" s="330"/>
    </row>
    <row r="73" spans="6:7" ht="18" customHeight="1">
      <c r="G73" s="330"/>
    </row>
    <row r="74" spans="6:7" ht="18" customHeight="1">
      <c r="G74" s="330"/>
    </row>
    <row r="75" spans="6:7" ht="18" customHeight="1">
      <c r="G75" s="330"/>
    </row>
    <row r="76" spans="6:7" ht="18" customHeight="1">
      <c r="G76" s="330"/>
    </row>
    <row r="78" spans="6:7" ht="18" customHeight="1">
      <c r="F78" s="332"/>
    </row>
    <row r="80" spans="6:7" ht="18" customHeight="1">
      <c r="G80" s="330">
        <v>-10.18</v>
      </c>
    </row>
    <row r="81" spans="7:7" ht="18" customHeight="1">
      <c r="G81" s="330">
        <v>-11.48</v>
      </c>
    </row>
    <row r="82" spans="7:7" ht="18" customHeight="1">
      <c r="G82" s="330">
        <v>-19.71</v>
      </c>
    </row>
    <row r="83" spans="7:7" ht="18" customHeight="1">
      <c r="G83" s="330">
        <v>-33.369999999999997</v>
      </c>
    </row>
    <row r="84" spans="7:7" ht="18" customHeight="1">
      <c r="G84" s="330">
        <v>-16.39</v>
      </c>
    </row>
    <row r="85" spans="7:7" ht="18" customHeight="1">
      <c r="G85" s="330">
        <v>-12.53</v>
      </c>
    </row>
    <row r="86" spans="7:7" ht="18" customHeight="1">
      <c r="G86" s="330">
        <v>-4.59</v>
      </c>
    </row>
    <row r="87" spans="7:7" ht="18" customHeight="1">
      <c r="G87" s="330">
        <v>-16.07</v>
      </c>
    </row>
    <row r="88" spans="7:7" ht="18" customHeight="1">
      <c r="G88" s="330">
        <v>-21.65</v>
      </c>
    </row>
    <row r="89" spans="7:7" ht="18" customHeight="1">
      <c r="G89" s="330">
        <v>-29.57</v>
      </c>
    </row>
    <row r="90" spans="7:7" ht="18" customHeight="1">
      <c r="G90" s="330">
        <v>-3.56</v>
      </c>
    </row>
    <row r="91" spans="7:7" ht="18" customHeight="1">
      <c r="G91" s="330">
        <v>-53.37</v>
      </c>
    </row>
    <row r="92" spans="7:7" ht="18" customHeight="1">
      <c r="G92" s="330">
        <v>-3.24</v>
      </c>
    </row>
    <row r="93" spans="7:7" ht="18" customHeight="1">
      <c r="G93" s="330">
        <v>-2.4300000000000002</v>
      </c>
    </row>
    <row r="94" spans="7:7" ht="18" customHeight="1">
      <c r="G94" s="330">
        <v>-20.3</v>
      </c>
    </row>
    <row r="95" spans="7:7" ht="18" customHeight="1">
      <c r="G95" s="330">
        <v>-22.84</v>
      </c>
    </row>
    <row r="96" spans="7:7" ht="18" customHeight="1">
      <c r="G96" s="330">
        <v>-7.86</v>
      </c>
    </row>
    <row r="97" spans="7:7" ht="18" customHeight="1">
      <c r="G97" s="330">
        <v>-9.1300000000000008</v>
      </c>
    </row>
    <row r="98" spans="7:7" ht="18" customHeight="1">
      <c r="G98" s="330">
        <f>SUM(G80:G97)</f>
        <v>-298.27000000000004</v>
      </c>
    </row>
  </sheetData>
  <pageMargins left="0.51181102362204722" right="0.51181102362204722" top="0.78740157480314965" bottom="0.78740157480314965" header="0.31496062992125984" footer="0.31496062992125984"/>
  <pageSetup scale="105" orientation="landscape" r:id="rId1"/>
  <headerFooter>
    <oddHeader>&amp;CTranferencias Bancarias
Frete 2º Quinzena de Fevereiro 2013&amp;RCerrado Transportes</oddHeader>
    <oddFooter>&amp;RPagamento dia 28/02/2013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E58"/>
  <sheetViews>
    <sheetView showGridLines="0" tabSelected="1" zoomScale="85" zoomScaleNormal="85" zoomScaleSheetLayoutView="115" workbookViewId="0">
      <pane xSplit="1" ySplit="2" topLeftCell="B46" activePane="bottomRight" state="frozenSplit"/>
      <selection sqref="A1:XFD1048576"/>
      <selection pane="topRight" sqref="A1:XFD1048576"/>
      <selection pane="bottomLeft" sqref="A1:XFD1048576"/>
      <selection pane="bottomRight" activeCell="Q5" sqref="A5:Q5"/>
    </sheetView>
  </sheetViews>
  <sheetFormatPr defaultColWidth="9.140625" defaultRowHeight="30" customHeight="1"/>
  <cols>
    <col min="1" max="1" width="49.5703125" style="180" customWidth="1"/>
    <col min="2" max="2" width="18.85546875" style="296" customWidth="1"/>
    <col min="3" max="3" width="13.5703125" style="296" customWidth="1"/>
    <col min="4" max="4" width="15" style="296" customWidth="1"/>
    <col min="5" max="5" width="12.140625" style="73" hidden="1" customWidth="1"/>
    <col min="6" max="6" width="9.28515625" style="73" hidden="1" customWidth="1"/>
    <col min="7" max="7" width="8.85546875" style="73" hidden="1" customWidth="1"/>
    <col min="8" max="8" width="11.42578125" style="73" customWidth="1"/>
    <col min="9" max="10" width="12.28515625" style="73" hidden="1" customWidth="1"/>
    <col min="11" max="11" width="11.42578125" style="73" customWidth="1"/>
    <col min="12" max="12" width="11.5703125" style="73" hidden="1" customWidth="1"/>
    <col min="13" max="13" width="6.7109375" style="73" hidden="1" customWidth="1"/>
    <col min="14" max="14" width="13.85546875" style="73" customWidth="1"/>
    <col min="15" max="15" width="13.85546875" style="73" hidden="1" customWidth="1"/>
    <col min="16" max="16" width="10.7109375" style="73" bestFit="1" customWidth="1"/>
    <col min="17" max="17" width="15.5703125" style="74" bestFit="1" customWidth="1"/>
    <col min="18" max="18" width="29.28515625" style="218" hidden="1" customWidth="1"/>
    <col min="19" max="19" width="10.85546875" style="109" customWidth="1"/>
    <col min="20" max="20" width="7.7109375" style="75" customWidth="1"/>
    <col min="21" max="21" width="8.7109375" style="76" customWidth="1"/>
    <col min="22" max="22" width="8.7109375" style="77" customWidth="1"/>
    <col min="23" max="23" width="9.5703125" style="78" customWidth="1"/>
    <col min="24" max="24" width="8.7109375" style="78" customWidth="1"/>
    <col min="25" max="25" width="13" style="78" customWidth="1"/>
    <col min="26" max="31" width="9.140625" style="78"/>
    <col min="32" max="16384" width="9.140625" style="72"/>
  </cols>
  <sheetData>
    <row r="1" spans="1:23" ht="30" customHeight="1" thickBot="1">
      <c r="A1" s="89"/>
    </row>
    <row r="2" spans="1:23" s="188" customFormat="1" ht="30" customHeight="1">
      <c r="A2" s="208" t="s">
        <v>248</v>
      </c>
      <c r="B2" s="181" t="s">
        <v>13</v>
      </c>
      <c r="C2" s="181" t="s">
        <v>12</v>
      </c>
      <c r="D2" s="182" t="s">
        <v>11</v>
      </c>
      <c r="E2" s="183" t="s">
        <v>0</v>
      </c>
      <c r="F2" s="184" t="s">
        <v>10</v>
      </c>
      <c r="G2" s="184" t="s">
        <v>1</v>
      </c>
      <c r="H2" s="183" t="s">
        <v>20</v>
      </c>
      <c r="I2" s="184" t="s">
        <v>21</v>
      </c>
      <c r="J2" s="246" t="s">
        <v>338</v>
      </c>
      <c r="K2" s="184" t="s">
        <v>95</v>
      </c>
      <c r="L2" s="184" t="s">
        <v>241</v>
      </c>
      <c r="M2" s="184" t="s">
        <v>2</v>
      </c>
      <c r="N2" s="184" t="s">
        <v>22</v>
      </c>
      <c r="O2" s="183" t="s">
        <v>42</v>
      </c>
      <c r="P2" s="184" t="s">
        <v>23</v>
      </c>
      <c r="Q2" s="79" t="s">
        <v>14</v>
      </c>
      <c r="R2" s="219"/>
      <c r="S2" s="185"/>
      <c r="T2" s="186"/>
      <c r="U2" s="187" t="s">
        <v>2</v>
      </c>
      <c r="V2" s="247" t="s">
        <v>339</v>
      </c>
    </row>
    <row r="3" spans="1:23" s="86" customFormat="1" ht="30" hidden="1" customHeight="1">
      <c r="A3" s="212" t="str">
        <f>IF(L!A3="","",L!A3)</f>
        <v>Adalberto de Araujo Pereira</v>
      </c>
      <c r="B3" s="222" t="str">
        <f>IF(L!A3="","",VLOOKUP($A3,L!$A$3:$D$52,2,FALSE))</f>
        <v>130.6140.685-8</v>
      </c>
      <c r="C3" s="222" t="str">
        <f>IF(L!B3="","",VLOOKUP($A3,L!$A$3:$D$52,3,FALSE))</f>
        <v>27681169-0</v>
      </c>
      <c r="D3" s="223" t="str">
        <f>IF(L!C3="","",VLOOKUP($A3,L!$A$3:$D$52,4,FALSE))</f>
        <v>280.289.678-41</v>
      </c>
      <c r="E3" s="80">
        <f>SUMIF(L!$A$3:$A$52,Fevereiro2013!$A3,L!E$3:E$52)+SUMIF(L!$A$3:$A$52,Fevereiro2013!$A3,L!F$3:F$52)</f>
        <v>0</v>
      </c>
      <c r="F3" s="80">
        <f>SUMIF(L!$A$3:$A$52,Fevereiro2013!$A3,L!G$3:G$52)+SUMIF(L!$A$3:$A$52,Fevereiro2013!$A3,L!H$3:H$52)</f>
        <v>0</v>
      </c>
      <c r="G3" s="80">
        <f>SUMIF(L!$A$3:$A$52,Fevereiro2013!$A3,L!Y$3:Y$52)</f>
        <v>0</v>
      </c>
      <c r="H3" s="80">
        <f t="shared" ref="H3:H4" si="0">SUM(E3-F3-G3)</f>
        <v>0</v>
      </c>
      <c r="I3" s="81">
        <f t="shared" ref="I3:I4" si="1">+H3*20%</f>
        <v>0</v>
      </c>
      <c r="J3" s="82">
        <v>0</v>
      </c>
      <c r="K3" s="82">
        <f>IF(J3+V3&gt;457.27,457.27-J3,V3)</f>
        <v>0</v>
      </c>
      <c r="L3" s="81">
        <f>+(H3*0.1)-K3</f>
        <v>0</v>
      </c>
      <c r="M3" s="82">
        <f t="shared" ref="M3:M4" si="2">IF(U3&lt;10,0,U3)</f>
        <v>0</v>
      </c>
      <c r="N3" s="82">
        <f t="shared" ref="N3:N4" si="3">I3*0.025</f>
        <v>0</v>
      </c>
      <c r="O3" s="80">
        <f>SUMIF(L!$A$3:$A$52,Fevereiro2013!$A3,L!I$3:I$52)+SUMIF(L!$A$3:$A$52,Fevereiro2013!$A3,L!J$3:J$52)</f>
        <v>0</v>
      </c>
      <c r="P3" s="80">
        <f>SUMIF(L!$A$3:$A$52,Fevereiro2013!$A3,L!Z$3:Z$52)+SUMIF(L!$A$3:$A$52,Fevereiro2013!$A3,L!AA$3:AA$52)</f>
        <v>0</v>
      </c>
      <c r="Q3" s="207">
        <f t="shared" ref="Q3:Q4" si="4">+H3-K3-M3-N3-P3-O3</f>
        <v>0</v>
      </c>
      <c r="R3" s="220">
        <f t="shared" ref="R3:R4" si="5">H3+O3</f>
        <v>0</v>
      </c>
      <c r="S3" s="110"/>
      <c r="T3" s="205"/>
      <c r="U3" s="84">
        <f>IF(L3&lt;1710.79,0,IF(L3&lt;2563.91,L3*7.5%-128.31,IF(L3&lt;3418.59,L3*15%-320.6,IF(L3&lt;4271.59,L3*22.5%-577,L3*27.5%-790.58))))</f>
        <v>0</v>
      </c>
      <c r="V3" s="82">
        <f t="shared" ref="V3:V51" si="6">IF((I3*0.11)&gt;457.27,457.27,(I3*0.11))</f>
        <v>0</v>
      </c>
      <c r="W3" s="85"/>
    </row>
    <row r="4" spans="1:23" s="86" customFormat="1" ht="27" hidden="1" customHeight="1">
      <c r="A4" s="212" t="str">
        <f>IF(L!A4="","",L!A4)</f>
        <v>Alexandre Carlos Gallo</v>
      </c>
      <c r="B4" s="222" t="str">
        <f>IF(L!A4="","",VLOOKUP($A4,L!$A$3:$D$52,2,FALSE))</f>
        <v>121.91000.19-5</v>
      </c>
      <c r="C4" s="222" t="str">
        <f>IF(L!B4="","",VLOOKUP($A4,L!$A$3:$D$52,3,FALSE))</f>
        <v>20731098</v>
      </c>
      <c r="D4" s="223" t="str">
        <f>IF(L!C4="","",VLOOKUP($A4,L!$A$3:$D$52,4,FALSE))</f>
        <v>093.156.118-37</v>
      </c>
      <c r="E4" s="80">
        <f>SUMIF(L!$A$3:$A$52,Fevereiro2013!$A4,L!E$3:E$52)+SUMIF(L!$A$3:$A$52,Fevereiro2013!$A4,L!F$3:F$52)</f>
        <v>0</v>
      </c>
      <c r="F4" s="80">
        <f>SUMIF(L!$A$3:$A$52,Fevereiro2013!$A4,L!G$3:G$52)+SUMIF(L!$A$3:$A$52,Fevereiro2013!$A4,L!H$3:H$52)</f>
        <v>0</v>
      </c>
      <c r="G4" s="80">
        <f>SUMIF(L!$A$3:$A$52,Fevereiro2013!$A4,L!Y$3:Y$52)</f>
        <v>0</v>
      </c>
      <c r="H4" s="80">
        <f t="shared" si="0"/>
        <v>0</v>
      </c>
      <c r="I4" s="81">
        <f t="shared" si="1"/>
        <v>0</v>
      </c>
      <c r="J4" s="82">
        <v>0</v>
      </c>
      <c r="K4" s="82">
        <f t="shared" ref="K4:K51" si="7">IF(J4+V4&gt;457.27,457.27-J4,V4)</f>
        <v>0</v>
      </c>
      <c r="L4" s="81">
        <f t="shared" ref="L4:L51" si="8">+(H4*0.1)-K4</f>
        <v>0</v>
      </c>
      <c r="M4" s="82">
        <f t="shared" si="2"/>
        <v>0</v>
      </c>
      <c r="N4" s="82">
        <f t="shared" si="3"/>
        <v>0</v>
      </c>
      <c r="O4" s="80">
        <f>SUMIF(L!$A$3:$A$52,Fevereiro2013!$A4,L!I$3:I$52)+SUMIF(L!$A$3:$A$52,Fevereiro2013!$A4,L!J$3:J$52)</f>
        <v>0</v>
      </c>
      <c r="P4" s="80">
        <f>SUMIF(L!$A$3:$A$52,Fevereiro2013!$A4,L!Z$3:Z$52)+SUMIF(L!$A$3:$A$52,Fevereiro2013!$A4,L!AA$3:AA$52)</f>
        <v>0</v>
      </c>
      <c r="Q4" s="207">
        <f t="shared" si="4"/>
        <v>0</v>
      </c>
      <c r="R4" s="220">
        <f t="shared" si="5"/>
        <v>0</v>
      </c>
      <c r="S4" s="110"/>
      <c r="T4" s="205"/>
      <c r="U4" s="84">
        <f t="shared" ref="U4:U51" si="9">IF(L4&lt;1710.79,0,IF(L4&lt;2563.91,L4*7.5%-128.31,IF(L4&lt;3418.59,L4*15%-320.6,IF(L4&lt;4271.59,L4*22.5%-577,L4*27.5%-790.58))))</f>
        <v>0</v>
      </c>
      <c r="V4" s="82">
        <f t="shared" si="6"/>
        <v>0</v>
      </c>
      <c r="W4" s="85"/>
    </row>
    <row r="5" spans="1:23" s="86" customFormat="1" ht="27" customHeight="1">
      <c r="A5" s="212" t="str">
        <f>IF(L!A5="","",L!A5)</f>
        <v>Anderson Carlos Fernandes</v>
      </c>
      <c r="B5" s="334" t="str">
        <f>IF(L!A5="","",VLOOKUP($A5,L!$A$3:$D$52,2,FALSE))</f>
        <v>12450986652</v>
      </c>
      <c r="C5" s="334" t="str">
        <f>IF(L!B5="","",VLOOKUP($A5,L!$A$3:$D$52,3,FALSE))</f>
        <v>259955681</v>
      </c>
      <c r="D5" s="335" t="str">
        <f>IF(L!C5="","",VLOOKUP($A5,L!$A$3:$D$52,4,FALSE))</f>
        <v>156.976.528-60</v>
      </c>
      <c r="E5" s="213">
        <f>SUMIF(L!$A$3:$A$52,Fevereiro2013!$A5,L!E$3:E$52)+SUMIF(L!$A$3:$A$52,Fevereiro2013!$A5,L!F$3:F$52)</f>
        <v>377</v>
      </c>
      <c r="F5" s="213">
        <f>SUMIF(L!$A$3:$A$52,Fevereiro2013!$A5,L!G$3:G$52)+SUMIF(L!$A$3:$A$52,Fevereiro2013!$A5,L!H$3:H$52)</f>
        <v>0</v>
      </c>
      <c r="G5" s="213">
        <f>SUMIF(L!$A$3:$A$52,Fevereiro2013!$A5,L!Y$3:Y$52)</f>
        <v>0</v>
      </c>
      <c r="H5" s="213">
        <f t="shared" ref="H5" si="10">SUM(E5-F5-G5)</f>
        <v>377</v>
      </c>
      <c r="I5" s="245">
        <f t="shared" ref="I5" si="11">+H5*20%</f>
        <v>75.400000000000006</v>
      </c>
      <c r="J5" s="245">
        <v>0</v>
      </c>
      <c r="K5" s="245">
        <f t="shared" ref="K5" si="12">IF(J5+V5&gt;457.27,457.27-J5,V5)</f>
        <v>8.2940000000000005</v>
      </c>
      <c r="L5" s="245">
        <f t="shared" ref="L5" si="13">+(H5*0.1)-K5</f>
        <v>29.406000000000002</v>
      </c>
      <c r="M5" s="245">
        <f t="shared" ref="M5" si="14">IF(U5&lt;10,0,U5)</f>
        <v>0</v>
      </c>
      <c r="N5" s="245">
        <f t="shared" ref="N5" si="15">I5*0.025</f>
        <v>1.8850000000000002</v>
      </c>
      <c r="O5" s="213">
        <f>SUMIF(L!$A$3:$A$52,Fevereiro2013!$A5,L!I$3:I$52)+SUMIF(L!$A$3:$A$52,Fevereiro2013!$A5,L!J$3:J$52)</f>
        <v>0</v>
      </c>
      <c r="P5" s="213">
        <f>SUMIF(L!$A$3:$A$52,Fevereiro2013!$A5,L!Z$3:Z$52)+SUMIF(L!$A$3:$A$52,Fevereiro2013!$A5,L!AA$3:AA$52)</f>
        <v>377</v>
      </c>
      <c r="Q5" s="318">
        <f t="shared" ref="Q5" si="16">+H5-K5-M5-N5-P5-O5</f>
        <v>-10.178999999999974</v>
      </c>
      <c r="R5" s="220">
        <f t="shared" ref="R5" si="17">H5+O5</f>
        <v>377</v>
      </c>
      <c r="S5" s="110"/>
      <c r="T5" s="205"/>
      <c r="U5" s="84">
        <f t="shared" ref="U5" si="18">IF(L5&lt;1710.79,0,IF(L5&lt;2563.91,L5*7.5%-128.31,IF(L5&lt;3418.59,L5*15%-320.6,IF(L5&lt;4271.59,L5*22.5%-577,L5*27.5%-790.58))))</f>
        <v>0</v>
      </c>
      <c r="V5" s="82">
        <f t="shared" ref="V5" si="19">IF((I5*0.11)&gt;457.27,457.27,(I5*0.11))</f>
        <v>8.2940000000000005</v>
      </c>
      <c r="W5" s="85"/>
    </row>
    <row r="6" spans="1:23" s="86" customFormat="1" ht="30" customHeight="1">
      <c r="A6" s="212" t="str">
        <f>IF(L!A6="","",L!A6)</f>
        <v>Anderson Conconi</v>
      </c>
      <c r="B6" s="222" t="str">
        <f>IF(L!A6="","",VLOOKUP($A6,L!$A$3:$D$52,2,FALSE))</f>
        <v>126.86710.77-4</v>
      </c>
      <c r="C6" s="222">
        <f>IF(L!B6="","",VLOOKUP($A6,L!$A$3:$D$52,3,FALSE))</f>
        <v>28871822</v>
      </c>
      <c r="D6" s="223" t="str">
        <f>IF(L!C6="","",VLOOKUP($A6,L!$A$3:$D$52,4,FALSE))</f>
        <v>268.048.808-38</v>
      </c>
      <c r="E6" s="80">
        <f>SUMIF(L!$A$3:$A$52,Fevereiro2013!$A6,L!E$3:E$52)+SUMIF(L!$A$3:$A$52,Fevereiro2013!$A6,L!F$3:F$52)</f>
        <v>8983</v>
      </c>
      <c r="F6" s="80">
        <f>SUMIF(L!$A$3:$A$52,Fevereiro2013!$A6,L!G$3:G$52)+SUMIF(L!$A$3:$A$52,Fevereiro2013!$A6,L!H$3:H$52)</f>
        <v>4707.7299999999996</v>
      </c>
      <c r="G6" s="80">
        <f>SUMIF(L!$A$3:$A$52,Fevereiro2013!$A6,L!Y$3:Y$52)</f>
        <v>0</v>
      </c>
      <c r="H6" s="80">
        <f t="shared" ref="H6:H15" si="20">SUM(E6-F6-G6)</f>
        <v>4275.2700000000004</v>
      </c>
      <c r="I6" s="81">
        <f t="shared" ref="I6:I15" si="21">+H6*20%</f>
        <v>855.05400000000009</v>
      </c>
      <c r="J6" s="82">
        <v>0</v>
      </c>
      <c r="K6" s="82">
        <f t="shared" si="7"/>
        <v>94.055940000000007</v>
      </c>
      <c r="L6" s="81">
        <f t="shared" si="8"/>
        <v>333.47106000000002</v>
      </c>
      <c r="M6" s="82">
        <f t="shared" ref="M6:M15" si="22">IF(U6&lt;10,0,U6)</f>
        <v>0</v>
      </c>
      <c r="N6" s="82">
        <f t="shared" ref="N6:N15" si="23">I6*0.025</f>
        <v>21.376350000000002</v>
      </c>
      <c r="O6" s="80">
        <f>SUMIF(L!$A$3:$A$52,Fevereiro2013!$A6,L!I$3:I$52)+SUMIF(L!$A$3:$A$52,Fevereiro2013!$A6,L!J$3:J$52)</f>
        <v>0</v>
      </c>
      <c r="P6" s="80">
        <f>SUMIF(L!$A$3:$A$52,Fevereiro2013!$A6,L!Z$3:Z$52)+SUMIF(L!$A$3:$A$52,Fevereiro2013!$A6,L!AA$3:AA$52)</f>
        <v>3010.66</v>
      </c>
      <c r="Q6" s="207">
        <f t="shared" ref="Q6:Q45" si="24">+H6-K6-M6-N6-P6-O6</f>
        <v>1149.1777099999999</v>
      </c>
      <c r="R6" s="220">
        <f t="shared" ref="R6:R46" si="25">H6+O6</f>
        <v>4275.2700000000004</v>
      </c>
      <c r="S6" s="110"/>
      <c r="T6" s="83"/>
      <c r="U6" s="84">
        <f t="shared" si="9"/>
        <v>0</v>
      </c>
      <c r="V6" s="82">
        <f t="shared" si="6"/>
        <v>94.055940000000007</v>
      </c>
      <c r="W6" s="85"/>
    </row>
    <row r="7" spans="1:23" s="86" customFormat="1" ht="30" customHeight="1">
      <c r="A7" s="212" t="str">
        <f>IF(L!A7="","",L!A7)</f>
        <v>Antônio dos Santos Reis</v>
      </c>
      <c r="B7" s="334" t="str">
        <f>IF(L!A7="","",VLOOKUP($A7,L!$A$3:$D$52,2,FALSE))</f>
        <v>110.27789.25-5</v>
      </c>
      <c r="C7" s="334">
        <f>IF(L!B7="","",VLOOKUP($A7,L!$A$3:$D$52,3,FALSE))</f>
        <v>4615233</v>
      </c>
      <c r="D7" s="335" t="str">
        <f>IF(L!C7="","",VLOOKUP($A7,L!$A$3:$D$52,4,FALSE))</f>
        <v>872.247.478-15</v>
      </c>
      <c r="E7" s="213">
        <f>SUMIF(L!$A$3:$A$52,Fevereiro2013!$A7,L!E$3:E$52)+SUMIF(L!$A$3:$A$52,Fevereiro2013!$A7,L!F$3:F$52)</f>
        <v>425</v>
      </c>
      <c r="F7" s="213">
        <f>SUMIF(L!$A$3:$A$52,Fevereiro2013!$A7,L!G$3:G$52)+SUMIF(L!$A$3:$A$52,Fevereiro2013!$A7,L!H$3:H$52)</f>
        <v>0</v>
      </c>
      <c r="G7" s="213">
        <f>SUMIF(L!$A$3:$A$52,Fevereiro2013!$A7,L!Y$3:Y$52)</f>
        <v>0</v>
      </c>
      <c r="H7" s="213">
        <f t="shared" si="20"/>
        <v>425</v>
      </c>
      <c r="I7" s="245">
        <f t="shared" si="21"/>
        <v>85</v>
      </c>
      <c r="J7" s="245">
        <v>0</v>
      </c>
      <c r="K7" s="245">
        <f t="shared" si="7"/>
        <v>9.35</v>
      </c>
      <c r="L7" s="245">
        <f t="shared" si="8"/>
        <v>33.15</v>
      </c>
      <c r="M7" s="245">
        <f t="shared" si="22"/>
        <v>0</v>
      </c>
      <c r="N7" s="245">
        <f t="shared" si="23"/>
        <v>2.125</v>
      </c>
      <c r="O7" s="213">
        <f>SUMIF(L!$A$3:$A$52,Fevereiro2013!$A7,L!I$3:I$52)+SUMIF(L!$A$3:$A$52,Fevereiro2013!$A7,L!J$3:J$52)</f>
        <v>0</v>
      </c>
      <c r="P7" s="213">
        <f>SUMIF(L!$A$3:$A$52,Fevereiro2013!$A7,L!Z$3:Z$52)+SUMIF(L!$A$3:$A$52,Fevereiro2013!$A7,L!AA$3:AA$52)</f>
        <v>425</v>
      </c>
      <c r="Q7" s="318">
        <f t="shared" si="24"/>
        <v>-11.475000000000023</v>
      </c>
      <c r="R7" s="220">
        <f t="shared" si="25"/>
        <v>425</v>
      </c>
      <c r="S7" s="320"/>
      <c r="T7" s="83"/>
      <c r="U7" s="84">
        <f t="shared" si="9"/>
        <v>0</v>
      </c>
      <c r="V7" s="82">
        <f t="shared" si="6"/>
        <v>9.35</v>
      </c>
      <c r="W7" s="85"/>
    </row>
    <row r="8" spans="1:23" s="86" customFormat="1" ht="30" customHeight="1">
      <c r="A8" s="212" t="str">
        <f>IF(L!A8="","",L!A8)</f>
        <v>Antonio Natalicio da Conceiçao</v>
      </c>
      <c r="B8" s="222" t="str">
        <f>IF(L!A8="","",VLOOKUP($A8,L!$A$3:$D$52,2,FALSE))</f>
        <v>10407202762</v>
      </c>
      <c r="C8" s="222">
        <f>IF(L!B8="","",VLOOKUP($A8,L!$A$3:$D$52,3,FALSE))</f>
        <v>8436175</v>
      </c>
      <c r="D8" s="223" t="str">
        <f>IF(L!C8="","",VLOOKUP($A8,L!$A$3:$D$52,4,FALSE))</f>
        <v>655.109.768-53</v>
      </c>
      <c r="E8" s="80">
        <f>SUMIF(L!$A$3:$A$52,Fevereiro2013!$A8,L!E$3:E$52)+SUMIF(L!$A$3:$A$52,Fevereiro2013!$A8,L!F$3:F$52)</f>
        <v>5712</v>
      </c>
      <c r="F8" s="80">
        <f>SUMIF(L!$A$3:$A$52,Fevereiro2013!$A8,L!G$3:G$52)+SUMIF(L!$A$3:$A$52,Fevereiro2013!$A8,L!H$3:H$52)</f>
        <v>859.6</v>
      </c>
      <c r="G8" s="80">
        <f>SUMIF(L!$A$3:$A$52,Fevereiro2013!$A8,L!Y$3:Y$52)</f>
        <v>53</v>
      </c>
      <c r="H8" s="80">
        <f t="shared" si="20"/>
        <v>4799.3999999999996</v>
      </c>
      <c r="I8" s="81">
        <f t="shared" si="21"/>
        <v>959.88</v>
      </c>
      <c r="J8" s="82">
        <v>0</v>
      </c>
      <c r="K8" s="82">
        <f t="shared" si="7"/>
        <v>105.5868</v>
      </c>
      <c r="L8" s="81">
        <f t="shared" si="8"/>
        <v>374.35320000000002</v>
      </c>
      <c r="M8" s="82">
        <f t="shared" si="22"/>
        <v>0</v>
      </c>
      <c r="N8" s="82">
        <f t="shared" si="23"/>
        <v>23.997</v>
      </c>
      <c r="O8" s="80">
        <f>SUMIF(L!$A$3:$A$52,Fevereiro2013!$A8,L!I$3:I$52)+SUMIF(L!$A$3:$A$52,Fevereiro2013!$A8,L!J$3:J$52)</f>
        <v>0</v>
      </c>
      <c r="P8" s="80">
        <f>SUMIF(L!$A$3:$A$52,Fevereiro2013!$A8,L!Z$3:Z$52)+SUMIF(L!$A$3:$A$52,Fevereiro2013!$A8,L!AA$3:AA$52)</f>
        <v>3535.4</v>
      </c>
      <c r="Q8" s="207">
        <f t="shared" si="24"/>
        <v>1134.4161999999992</v>
      </c>
      <c r="R8" s="220">
        <f t="shared" si="25"/>
        <v>4799.3999999999996</v>
      </c>
      <c r="S8" s="110"/>
      <c r="T8" s="83"/>
      <c r="U8" s="84">
        <f t="shared" si="9"/>
        <v>0</v>
      </c>
      <c r="V8" s="82">
        <f t="shared" si="6"/>
        <v>105.5868</v>
      </c>
      <c r="W8" s="85"/>
    </row>
    <row r="9" spans="1:23" s="86" customFormat="1" ht="30" customHeight="1">
      <c r="A9" s="221" t="str">
        <f>IF(L!A9="","",L!A9)</f>
        <v>Ariano Coracin Longo</v>
      </c>
      <c r="B9" s="222" t="str">
        <f>IF(L!A9="","",VLOOKUP($A9,L!$A$3:$D$52,2,FALSE))</f>
        <v>105.61925.96-5</v>
      </c>
      <c r="C9" s="222" t="str">
        <f>IF(L!B9="","",VLOOKUP($A9,L!$A$3:$D$52,3,FALSE))</f>
        <v>27816295-2</v>
      </c>
      <c r="D9" s="223" t="str">
        <f>IF(L!C9="","",VLOOKUP($A9,L!$A$3:$D$52,4,FALSE))</f>
        <v>292.480.028-54</v>
      </c>
      <c r="E9" s="80">
        <f>SUMIF(L!$A$3:$A$52,Fevereiro2013!$A9,L!E$3:E$52)+SUMIF(L!$A$3:$A$52,Fevereiro2013!$A9,L!F$3:F$52)</f>
        <v>3197</v>
      </c>
      <c r="F9" s="80">
        <f>SUMIF(L!$A$3:$A$52,Fevereiro2013!$A9,L!G$3:G$52)+SUMIF(L!$A$3:$A$52,Fevereiro2013!$A9,L!H$3:H$52)</f>
        <v>0</v>
      </c>
      <c r="G9" s="80">
        <f>SUMIF(L!$A$3:$A$52,Fevereiro2013!$A9,L!Y$3:Y$52)</f>
        <v>0</v>
      </c>
      <c r="H9" s="80">
        <f t="shared" si="20"/>
        <v>3197</v>
      </c>
      <c r="I9" s="81">
        <f t="shared" si="21"/>
        <v>639.40000000000009</v>
      </c>
      <c r="J9" s="82">
        <v>0</v>
      </c>
      <c r="K9" s="82">
        <f t="shared" si="7"/>
        <v>70.334000000000017</v>
      </c>
      <c r="L9" s="81">
        <f t="shared" si="8"/>
        <v>249.36600000000004</v>
      </c>
      <c r="M9" s="82">
        <f t="shared" si="22"/>
        <v>0</v>
      </c>
      <c r="N9" s="82">
        <f t="shared" si="23"/>
        <v>15.985000000000003</v>
      </c>
      <c r="O9" s="80">
        <f>SUMIF(L!$A$3:$A$52,Fevereiro2013!$A9,L!I$3:I$52)+SUMIF(L!$A$3:$A$52,Fevereiro2013!$A9,L!J$3:J$52)</f>
        <v>0</v>
      </c>
      <c r="P9" s="80">
        <f>SUMIF(L!$A$3:$A$52,Fevereiro2013!$A9,L!Z$3:Z$52)+SUMIF(L!$A$3:$A$52,Fevereiro2013!$A9,L!AA$3:AA$52)</f>
        <v>1953</v>
      </c>
      <c r="Q9" s="106">
        <f t="shared" si="24"/>
        <v>1157.681</v>
      </c>
      <c r="R9" s="220">
        <f t="shared" si="25"/>
        <v>3197</v>
      </c>
      <c r="S9" s="110"/>
      <c r="T9" s="83"/>
      <c r="U9" s="84">
        <f t="shared" si="9"/>
        <v>0</v>
      </c>
      <c r="V9" s="82">
        <f t="shared" si="6"/>
        <v>70.334000000000017</v>
      </c>
      <c r="W9" s="85"/>
    </row>
    <row r="10" spans="1:23" s="86" customFormat="1" ht="30" customHeight="1">
      <c r="A10" s="212" t="str">
        <f>IF(L!A10="","",L!A10)</f>
        <v>Benedito de Oliveira Monteiro</v>
      </c>
      <c r="B10" s="222" t="str">
        <f>IF(L!A10="","",VLOOKUP($A10,L!$A$3:$D$52,2,FALSE))</f>
        <v>111.57745.49-5</v>
      </c>
      <c r="C10" s="222">
        <f>IF(L!B10="","",VLOOKUP($A10,L!$A$3:$D$52,3,FALSE))</f>
        <v>8066831</v>
      </c>
      <c r="D10" s="223" t="str">
        <f>IF(L!C10="","",VLOOKUP($A10,L!$A$3:$D$52,4,FALSE))</f>
        <v>752.363.628-49</v>
      </c>
      <c r="E10" s="80">
        <f>SUMIF(L!$A$3:$A$52,Fevereiro2013!$A10,L!E$3:E$52)+SUMIF(L!$A$3:$A$52,Fevereiro2013!$A10,L!F$3:F$52)</f>
        <v>3476</v>
      </c>
      <c r="F10" s="80">
        <f>SUMIF(L!$A$3:$A$52,Fevereiro2013!$A10,L!G$3:G$52)+SUMIF(L!$A$3:$A$52,Fevereiro2013!$A10,L!H$3:H$52)</f>
        <v>0</v>
      </c>
      <c r="G10" s="80">
        <f>SUMIF(L!$A$3:$A$52,Fevereiro2013!$A10,L!Y$3:Y$52)</f>
        <v>16</v>
      </c>
      <c r="H10" s="80">
        <f t="shared" si="20"/>
        <v>3460</v>
      </c>
      <c r="I10" s="81">
        <f t="shared" si="21"/>
        <v>692</v>
      </c>
      <c r="J10" s="82">
        <v>0</v>
      </c>
      <c r="K10" s="82">
        <f t="shared" si="7"/>
        <v>76.12</v>
      </c>
      <c r="L10" s="81">
        <f t="shared" si="8"/>
        <v>269.88</v>
      </c>
      <c r="M10" s="82">
        <f t="shared" si="22"/>
        <v>0</v>
      </c>
      <c r="N10" s="82">
        <f t="shared" si="23"/>
        <v>17.3</v>
      </c>
      <c r="O10" s="80">
        <f>SUMIF(L!$A$3:$A$52,Fevereiro2013!$A10,L!I$3:I$52)+SUMIF(L!$A$3:$A$52,Fevereiro2013!$A10,L!J$3:J$52)</f>
        <v>0</v>
      </c>
      <c r="P10" s="80">
        <f>SUMIF(L!$A$3:$A$52,Fevereiro2013!$A10,L!Z$3:Z$52)+SUMIF(L!$A$3:$A$52,Fevereiro2013!$A10,L!AA$3:AA$52)</f>
        <v>2612</v>
      </c>
      <c r="Q10" s="207">
        <f t="shared" si="24"/>
        <v>754.57999999999993</v>
      </c>
      <c r="R10" s="220">
        <f t="shared" si="25"/>
        <v>3460</v>
      </c>
      <c r="S10" s="110"/>
      <c r="T10" s="83"/>
      <c r="U10" s="84">
        <f t="shared" si="9"/>
        <v>0</v>
      </c>
      <c r="V10" s="82">
        <f t="shared" si="6"/>
        <v>76.12</v>
      </c>
      <c r="W10" s="85"/>
    </row>
    <row r="11" spans="1:23" s="86" customFormat="1" ht="30" customHeight="1">
      <c r="A11" s="212" t="str">
        <f>IF(L!A11="","",L!A11)</f>
        <v>Bernardino Ferreira Alves</v>
      </c>
      <c r="B11" s="222" t="str">
        <f>IF(L!A11="","",VLOOKUP($A11,L!$A$3:$D$52,2,FALSE))</f>
        <v>10874710437</v>
      </c>
      <c r="C11" s="222" t="str">
        <f>IF(L!B11="","",VLOOKUP($A11,L!$A$3:$D$52,3,FALSE))</f>
        <v>16.577.4964</v>
      </c>
      <c r="D11" s="223" t="str">
        <f>IF(L!C11="","",VLOOKUP($A11,L!$A$3:$D$52,4,FALSE))</f>
        <v>112.159.501-44</v>
      </c>
      <c r="E11" s="80">
        <f>SUMIF(L!$A$3:$A$52,Fevereiro2013!$A11,L!E$3:E$52)+SUMIF(L!$A$3:$A$52,Fevereiro2013!$A11,L!F$3:F$52)</f>
        <v>5648</v>
      </c>
      <c r="F11" s="80">
        <f>SUMIF(L!$A$3:$A$52,Fevereiro2013!$A11,L!G$3:G$52)+SUMIF(L!$A$3:$A$52,Fevereiro2013!$A11,L!H$3:H$52)</f>
        <v>2345.66</v>
      </c>
      <c r="G11" s="80">
        <f>SUMIF(L!$A$3:$A$52,Fevereiro2013!$A11,L!Y$3:Y$52)</f>
        <v>0</v>
      </c>
      <c r="H11" s="80">
        <f t="shared" si="20"/>
        <v>3302.34</v>
      </c>
      <c r="I11" s="81">
        <f t="shared" si="21"/>
        <v>660.46800000000007</v>
      </c>
      <c r="J11" s="82">
        <v>0</v>
      </c>
      <c r="K11" s="82">
        <f t="shared" si="7"/>
        <v>72.651480000000006</v>
      </c>
      <c r="L11" s="81">
        <f t="shared" si="8"/>
        <v>257.58252000000005</v>
      </c>
      <c r="M11" s="82">
        <f t="shared" si="22"/>
        <v>0</v>
      </c>
      <c r="N11" s="82">
        <f t="shared" si="23"/>
        <v>16.511700000000001</v>
      </c>
      <c r="O11" s="80">
        <f>SUMIF(L!$A$3:$A$52,Fevereiro2013!$A11,L!I$3:I$52)+SUMIF(L!$A$3:$A$52,Fevereiro2013!$A11,L!J$3:J$52)</f>
        <v>0</v>
      </c>
      <c r="P11" s="80">
        <f>SUMIF(L!$A$3:$A$52,Fevereiro2013!$A11,L!Z$3:Z$52)+SUMIF(L!$A$3:$A$52,Fevereiro2013!$A11,L!AA$3:AA$52)</f>
        <v>2445</v>
      </c>
      <c r="Q11" s="207">
        <f t="shared" si="24"/>
        <v>768.17682000000013</v>
      </c>
      <c r="R11" s="220">
        <f t="shared" si="25"/>
        <v>3302.34</v>
      </c>
      <c r="S11" s="110"/>
      <c r="T11" s="83"/>
      <c r="U11" s="84">
        <f t="shared" si="9"/>
        <v>0</v>
      </c>
      <c r="V11" s="82">
        <f t="shared" si="6"/>
        <v>72.651480000000006</v>
      </c>
      <c r="W11" s="85"/>
    </row>
    <row r="12" spans="1:23" s="86" customFormat="1" ht="30" hidden="1" customHeight="1">
      <c r="A12" s="221" t="str">
        <f>IF(L!A12="","",L!A12)</f>
        <v>Claudio Fassano</v>
      </c>
      <c r="B12" s="222">
        <f>IF(L!A12="","",VLOOKUP($A12,L!$A$3:$D$52,2,FALSE))</f>
        <v>12119436020</v>
      </c>
      <c r="C12" s="249">
        <v>16908034</v>
      </c>
      <c r="D12" s="223" t="str">
        <f>IF(L!C12="","",VLOOKUP($A12,L!$A$3:$D$52,4,FALSE))</f>
        <v>085.974.388-86</v>
      </c>
      <c r="E12" s="80">
        <f>SUMIF(L!$A$3:$A$52,Fevereiro2013!$A12,L!E$3:E$52)+SUMIF(L!$A$3:$A$52,Fevereiro2013!$A12,L!F$3:F$52)</f>
        <v>0</v>
      </c>
      <c r="F12" s="80">
        <f>SUMIF(L!$A$3:$A$52,Fevereiro2013!$A12,L!G$3:G$52)+SUMIF(L!$A$3:$A$52,Fevereiro2013!$A12,L!H$3:H$52)</f>
        <v>0</v>
      </c>
      <c r="G12" s="80">
        <f>SUMIF(L!$A$3:$A$52,Fevereiro2013!$A12,L!Y$3:Y$52)</f>
        <v>0</v>
      </c>
      <c r="H12" s="80">
        <f t="shared" ref="H12" si="26">SUM(E12-F12-G12)</f>
        <v>0</v>
      </c>
      <c r="I12" s="81">
        <f t="shared" ref="I12" si="27">+H12*20%</f>
        <v>0</v>
      </c>
      <c r="J12" s="82">
        <v>0</v>
      </c>
      <c r="K12" s="82">
        <f t="shared" ref="K12" si="28">IF(J12+V12&gt;457.27,457.27-J12,V12)</f>
        <v>0</v>
      </c>
      <c r="L12" s="81">
        <f t="shared" ref="L12" si="29">+(H12*0.1)-K12</f>
        <v>0</v>
      </c>
      <c r="M12" s="82">
        <f t="shared" ref="M12" si="30">IF(U12&lt;10,0,U12)</f>
        <v>0</v>
      </c>
      <c r="N12" s="82">
        <f t="shared" ref="N12" si="31">I12*0.025</f>
        <v>0</v>
      </c>
      <c r="O12" s="80">
        <f>SUMIF(L!$A$3:$A$52,Fevereiro2013!$A12,L!I$3:I$52)+SUMIF(L!$A$3:$A$52,Fevereiro2013!$A12,L!J$3:J$52)</f>
        <v>0</v>
      </c>
      <c r="P12" s="80">
        <f>SUMIF(L!$A$3:$A$52,Fevereiro2013!$A12,L!Z$3:Z$52)+SUMIF(L!$A$3:$A$52,Fevereiro2013!$A12,L!AA$3:AA$52)</f>
        <v>0</v>
      </c>
      <c r="Q12" s="106">
        <f t="shared" ref="Q12" si="32">+H12-K12-M12-N12-P12-O12</f>
        <v>0</v>
      </c>
      <c r="R12" s="220">
        <f t="shared" ref="R12" si="33">H12+O12</f>
        <v>0</v>
      </c>
      <c r="S12" s="110"/>
      <c r="T12" s="205"/>
      <c r="U12" s="84">
        <f t="shared" ref="U12" si="34">IF(L12&lt;1710.79,0,IF(L12&lt;2563.91,L12*7.5%-128.31,IF(L12&lt;3418.59,L12*15%-320.6,IF(L12&lt;4271.59,L12*22.5%-577,L12*27.5%-790.58))))</f>
        <v>0</v>
      </c>
      <c r="V12" s="82">
        <f t="shared" ref="V12" si="35">IF((I12*0.11)&gt;457.27,457.27,(I12*0.11))</f>
        <v>0</v>
      </c>
      <c r="W12" s="85"/>
    </row>
    <row r="13" spans="1:23" s="86" customFormat="1" ht="30" customHeight="1">
      <c r="A13" s="212" t="str">
        <f>IF(L!A13="","",L!A13)</f>
        <v>Clovis Francisco do Nascimento Filho</v>
      </c>
      <c r="B13" s="334">
        <f>IF(L!A13="","",VLOOKUP($A13,L!$A$3:$D$52,2,FALSE))</f>
        <v>12240340675</v>
      </c>
      <c r="C13" s="334">
        <f>IF(L!B13="","",VLOOKUP($A13,L!$A$3:$D$52,3,FALSE))</f>
        <v>37619950</v>
      </c>
      <c r="D13" s="335" t="str">
        <f>IF(L!C13="","",VLOOKUP($A13,L!$A$3:$D$52,4,FALSE))</f>
        <v>426.543.604-82</v>
      </c>
      <c r="E13" s="213">
        <f>SUMIF(L!$A$3:$A$52,Fevereiro2013!$A13,L!E$3:E$52)+SUMIF(L!$A$3:$A$52,Fevereiro2013!$A13,L!F$3:F$52)</f>
        <v>730</v>
      </c>
      <c r="F13" s="213">
        <f>SUMIF(L!$A$3:$A$52,Fevereiro2013!$A13,L!G$3:G$52)+SUMIF(L!$A$3:$A$52,Fevereiro2013!$A13,L!H$3:H$52)</f>
        <v>0</v>
      </c>
      <c r="G13" s="213">
        <f>SUMIF(L!$A$3:$A$52,Fevereiro2013!$A13,L!Y$3:Y$52)</f>
        <v>0</v>
      </c>
      <c r="H13" s="213">
        <f t="shared" si="20"/>
        <v>730</v>
      </c>
      <c r="I13" s="245">
        <f t="shared" si="21"/>
        <v>146</v>
      </c>
      <c r="J13" s="245">
        <v>0</v>
      </c>
      <c r="K13" s="245">
        <f t="shared" si="7"/>
        <v>16.059999999999999</v>
      </c>
      <c r="L13" s="245">
        <f t="shared" si="8"/>
        <v>56.94</v>
      </c>
      <c r="M13" s="245">
        <f t="shared" si="22"/>
        <v>0</v>
      </c>
      <c r="N13" s="245">
        <f t="shared" si="23"/>
        <v>3.6500000000000004</v>
      </c>
      <c r="O13" s="213">
        <f>SUMIF(L!$A$3:$A$52,Fevereiro2013!$A13,L!I$3:I$52)+SUMIF(L!$A$3:$A$52,Fevereiro2013!$A13,L!J$3:J$52)</f>
        <v>0</v>
      </c>
      <c r="P13" s="213">
        <f>SUMIF(L!$A$3:$A$52,Fevereiro2013!$A13,L!Z$3:Z$52)+SUMIF(L!$A$3:$A$52,Fevereiro2013!$A13,L!AA$3:AA$52)</f>
        <v>730</v>
      </c>
      <c r="Q13" s="318">
        <f>+H13-K13-M13-N13-P13-O13</f>
        <v>-19.709999999999923</v>
      </c>
      <c r="R13" s="220">
        <f t="shared" si="25"/>
        <v>730</v>
      </c>
      <c r="S13" s="110"/>
      <c r="T13" s="83"/>
      <c r="U13" s="84">
        <f t="shared" si="9"/>
        <v>0</v>
      </c>
      <c r="V13" s="82">
        <f t="shared" si="6"/>
        <v>16.059999999999999</v>
      </c>
      <c r="W13" s="85"/>
    </row>
    <row r="14" spans="1:23" s="86" customFormat="1" ht="30" hidden="1" customHeight="1">
      <c r="A14" s="212" t="str">
        <f>IF(L!A14="","",L!A14)</f>
        <v>Daniel Santos de Jesus</v>
      </c>
      <c r="B14" s="334">
        <f>IF(L!A14="","",VLOOKUP($A14,L!$A$3:$D$52,2,FALSE))</f>
        <v>20035819132</v>
      </c>
      <c r="C14" s="334">
        <f>IF(L!B14="","",VLOOKUP($A14,L!$A$3:$D$52,3,FALSE))</f>
        <v>48840450</v>
      </c>
      <c r="D14" s="335" t="str">
        <f>IF(L!C14="","",VLOOKUP($A14,L!$A$3:$D$52,4,FALSE))</f>
        <v>426.919.338-73</v>
      </c>
      <c r="E14" s="213">
        <f>SUMIF(L!$A$3:$A$52,Fevereiro2013!$A14,L!E$3:E$52)+SUMIF(L!$A$3:$A$52,Fevereiro2013!$A14,L!F$3:F$52)</f>
        <v>0</v>
      </c>
      <c r="F14" s="213">
        <f>SUMIF(L!$A$3:$A$52,Fevereiro2013!$A14,L!G$3:G$52)+SUMIF(L!$A$3:$A$52,Fevereiro2013!$A14,L!H$3:H$52)</f>
        <v>0</v>
      </c>
      <c r="G14" s="213">
        <f>SUMIF(L!$A$3:$A$52,Fevereiro2013!$A14,L!Y$3:Y$52)</f>
        <v>0</v>
      </c>
      <c r="H14" s="213">
        <f t="shared" si="20"/>
        <v>0</v>
      </c>
      <c r="I14" s="245">
        <f t="shared" si="21"/>
        <v>0</v>
      </c>
      <c r="J14" s="245">
        <v>0</v>
      </c>
      <c r="K14" s="245">
        <f t="shared" si="7"/>
        <v>0</v>
      </c>
      <c r="L14" s="245">
        <f t="shared" si="8"/>
        <v>0</v>
      </c>
      <c r="M14" s="245">
        <f t="shared" si="22"/>
        <v>0</v>
      </c>
      <c r="N14" s="245">
        <f t="shared" si="23"/>
        <v>0</v>
      </c>
      <c r="O14" s="213">
        <f>SUMIF(L!$A$3:$A$52,Fevereiro2013!$A14,L!I$3:I$52)+SUMIF(L!$A$3:$A$52,Fevereiro2013!$A14,L!J$3:J$52)</f>
        <v>0</v>
      </c>
      <c r="P14" s="213">
        <f>SUMIF(L!$A$3:$A$52,Fevereiro2013!$A14,L!Z$3:Z$52)+SUMIF(L!$A$3:$A$52,Fevereiro2013!$A14,L!AA$3:AA$52)</f>
        <v>0</v>
      </c>
      <c r="Q14" s="207">
        <f t="shared" ref="Q14:Q15" si="36">+H14-K14-M14-N14-P14-O14</f>
        <v>0</v>
      </c>
      <c r="R14" s="220">
        <f t="shared" ref="R14:R15" si="37">H14+O14</f>
        <v>0</v>
      </c>
      <c r="S14" s="110"/>
      <c r="T14" s="205"/>
      <c r="U14" s="84">
        <f t="shared" si="9"/>
        <v>0</v>
      </c>
      <c r="V14" s="82">
        <f t="shared" si="6"/>
        <v>0</v>
      </c>
      <c r="W14" s="85"/>
    </row>
    <row r="15" spans="1:23" s="86" customFormat="1" ht="30" customHeight="1">
      <c r="A15" s="212" t="str">
        <f>IF(L!A15="","",L!A15)</f>
        <v>Edson Ramos Biriba</v>
      </c>
      <c r="B15" s="334">
        <f>IF(L!A15="","",VLOOKUP($A15,L!$A$3:$D$52,2,FALSE))</f>
        <v>10618862037</v>
      </c>
      <c r="C15" s="334" t="str">
        <f>IF(L!B15="","",VLOOKUP($A15,L!$A$3:$D$52,3,FALSE))</f>
        <v>30.289.132-8</v>
      </c>
      <c r="D15" s="335" t="str">
        <f>IF(L!C15="","",VLOOKUP($A15,L!$A$3:$D$52,4,FALSE))</f>
        <v>305.854.478-29</v>
      </c>
      <c r="E15" s="213">
        <f>SUMIF(L!$A$3:$A$52,Fevereiro2013!$A15,L!E$3:E$52)+SUMIF(L!$A$3:$A$52,Fevereiro2013!$A15,L!F$3:F$52)</f>
        <v>1244</v>
      </c>
      <c r="F15" s="213">
        <f>SUMIF(L!$A$3:$A$52,Fevereiro2013!$A15,L!G$3:G$52)+SUMIF(L!$A$3:$A$52,Fevereiro2013!$A15,L!H$3:H$52)</f>
        <v>0</v>
      </c>
      <c r="G15" s="213">
        <f>SUMIF(L!$A$3:$A$52,Fevereiro2013!$A15,L!Y$3:Y$52)</f>
        <v>8</v>
      </c>
      <c r="H15" s="213">
        <f t="shared" si="20"/>
        <v>1236</v>
      </c>
      <c r="I15" s="245">
        <f t="shared" si="21"/>
        <v>247.20000000000002</v>
      </c>
      <c r="J15" s="245">
        <v>0</v>
      </c>
      <c r="K15" s="245">
        <f t="shared" ref="K15" si="38">IF(J15+V15&gt;457.27,457.27-J15,V15)</f>
        <v>27.192000000000004</v>
      </c>
      <c r="L15" s="245">
        <f t="shared" ref="L15" si="39">+(H15*0.1)-K15</f>
        <v>96.408000000000001</v>
      </c>
      <c r="M15" s="245">
        <f t="shared" si="22"/>
        <v>0</v>
      </c>
      <c r="N15" s="245">
        <f t="shared" si="23"/>
        <v>6.1800000000000006</v>
      </c>
      <c r="O15" s="213">
        <f>SUMIF(L!$A$3:$A$52,Fevereiro2013!$A15,L!I$3:I$52)+SUMIF(L!$A$3:$A$52,Fevereiro2013!$A15,L!J$3:J$52)</f>
        <v>0</v>
      </c>
      <c r="P15" s="213">
        <f>SUMIF(L!$A$3:$A$52,Fevereiro2013!$A15,L!Z$3:Z$52)+SUMIF(L!$A$3:$A$52,Fevereiro2013!$A15,L!AA$3:AA$52)</f>
        <v>1236</v>
      </c>
      <c r="Q15" s="318">
        <f t="shared" si="36"/>
        <v>-33.372000000000071</v>
      </c>
      <c r="R15" s="220">
        <f t="shared" si="37"/>
        <v>1236</v>
      </c>
      <c r="S15" s="110"/>
      <c r="T15" s="205"/>
      <c r="U15" s="84">
        <f t="shared" ref="U15" si="40">IF(L15&lt;1710.79,0,IF(L15&lt;2563.91,L15*7.5%-128.31,IF(L15&lt;3418.59,L15*15%-320.6,IF(L15&lt;4271.59,L15*22.5%-577,L15*27.5%-790.58))))</f>
        <v>0</v>
      </c>
      <c r="V15" s="82">
        <f t="shared" ref="V15" si="41">IF((I15*0.11)&gt;457.27,457.27,(I15*0.11))</f>
        <v>27.192000000000004</v>
      </c>
      <c r="W15" s="85"/>
    </row>
    <row r="16" spans="1:23" s="86" customFormat="1" ht="30" customHeight="1">
      <c r="A16" s="209" t="str">
        <f>IF(L!A16="","",L!A16)</f>
        <v>Ester Estevão Borsari</v>
      </c>
      <c r="B16" s="222">
        <f>IF(L!A16="","",VLOOKUP($A16,L!$A$3:$D$52,2,FALSE))</f>
        <v>12240873029</v>
      </c>
      <c r="C16" s="222">
        <f>IF(L!B16="","",VLOOKUP($A16,L!$A$3:$D$52,3,FALSE))</f>
        <v>200514234</v>
      </c>
      <c r="D16" s="223" t="str">
        <f>IF(L!C16="","",VLOOKUP($A16,L!$A$3:$D$52,4,FALSE))</f>
        <v>140.191.928-63</v>
      </c>
      <c r="E16" s="80">
        <f>SUMIF(L!$A$3:$A$52,Fevereiro2013!$A16,L!E$3:E$52)+SUMIF(L!$A$3:$A$52,Fevereiro2013!$A16,L!F$3:F$52)</f>
        <v>6110.5</v>
      </c>
      <c r="F16" s="80">
        <f>SUMIF(L!$A$3:$A$52,Fevereiro2013!$A16,L!G$3:G$52)+SUMIF(L!$A$3:$A$52,Fevereiro2013!$A16,L!H$3:H$52)</f>
        <v>0</v>
      </c>
      <c r="G16" s="80">
        <f>SUMIF(L!$A$3:$A$52,Fevereiro2013!$A16,L!Y$3:Y$52)</f>
        <v>0</v>
      </c>
      <c r="H16" s="80">
        <f t="shared" ref="H16:H28" si="42">SUM(E16-F16-G16)</f>
        <v>6110.5</v>
      </c>
      <c r="I16" s="81">
        <f t="shared" ref="I16:I25" si="43">+H16*20%</f>
        <v>1222.1000000000001</v>
      </c>
      <c r="J16" s="82">
        <v>0</v>
      </c>
      <c r="K16" s="82">
        <f t="shared" si="7"/>
        <v>134.43100000000001</v>
      </c>
      <c r="L16" s="81">
        <f t="shared" si="8"/>
        <v>476.61900000000003</v>
      </c>
      <c r="M16" s="82">
        <f t="shared" ref="M16:M25" si="44">IF(U16&lt;10,0,U16)</f>
        <v>0</v>
      </c>
      <c r="N16" s="82">
        <f t="shared" ref="N16:N25" si="45">I16*0.025</f>
        <v>30.552500000000006</v>
      </c>
      <c r="O16" s="80">
        <f>SUMIF(L!$A$3:$A$52,Fevereiro2013!$A16,L!I$3:I$52)+SUMIF(L!$A$3:$A$52,Fevereiro2013!$A16,L!J$3:J$52)</f>
        <v>0</v>
      </c>
      <c r="P16" s="80">
        <f>SUMIF(L!$A$3:$A$52,Fevereiro2013!$A16,L!Z$3:Z$52)+SUMIF(L!$A$3:$A$52,Fevereiro2013!$A16,L!AA$3:AA$52)</f>
        <v>3953</v>
      </c>
      <c r="Q16" s="106">
        <f t="shared" si="24"/>
        <v>1992.5165000000006</v>
      </c>
      <c r="R16" s="220">
        <f t="shared" si="25"/>
        <v>6110.5</v>
      </c>
      <c r="S16" s="110"/>
      <c r="T16" s="83"/>
      <c r="U16" s="84">
        <f t="shared" si="9"/>
        <v>0</v>
      </c>
      <c r="V16" s="82">
        <f t="shared" si="6"/>
        <v>134.43100000000001</v>
      </c>
      <c r="W16" s="85"/>
    </row>
    <row r="17" spans="1:23" s="86" customFormat="1" ht="30" hidden="1" customHeight="1">
      <c r="A17" s="212" t="str">
        <f>IF(L!A17="","",L!A17)</f>
        <v>Edivaldo da Silva Sampaio</v>
      </c>
      <c r="B17" s="222">
        <f>IF(L!A17="","",VLOOKUP($A17,L!$A$3:$D$52,2,FALSE))</f>
        <v>12857503816</v>
      </c>
      <c r="C17" s="222">
        <f>IF(L!B17="","",VLOOKUP($A17,L!$A$3:$D$52,3,FALSE))</f>
        <v>249453356</v>
      </c>
      <c r="D17" s="223">
        <f>IF(L!C17="","",VLOOKUP($A17,L!$A$3:$D$52,4,FALSE))</f>
        <v>116553778.84</v>
      </c>
      <c r="E17" s="80">
        <f>SUMIF(L!$A$3:$A$52,Fevereiro2013!$A17,L!E$3:E$52)+SUMIF(L!$A$3:$A$52,Fevereiro2013!$A17,L!F$3:F$52)</f>
        <v>0</v>
      </c>
      <c r="F17" s="80">
        <f>SUMIF(L!$A$3:$A$52,Fevereiro2013!$A17,L!G$3:G$52)+SUMIF(L!$A$3:$A$52,Fevereiro2013!$A17,L!H$3:H$52)</f>
        <v>0</v>
      </c>
      <c r="G17" s="80">
        <f>SUMIF(L!$A$3:$A$52,Fevereiro2013!$A17,L!Y$3:Y$52)</f>
        <v>0</v>
      </c>
      <c r="H17" s="80">
        <f t="shared" ref="H17" si="46">SUM(E17-F17-G17)</f>
        <v>0</v>
      </c>
      <c r="I17" s="81">
        <f t="shared" ref="I17" si="47">+H17*20%</f>
        <v>0</v>
      </c>
      <c r="J17" s="82">
        <v>0</v>
      </c>
      <c r="K17" s="82">
        <f t="shared" si="7"/>
        <v>0</v>
      </c>
      <c r="L17" s="81">
        <f t="shared" si="8"/>
        <v>0</v>
      </c>
      <c r="M17" s="82">
        <f t="shared" ref="M17" si="48">IF(U17&lt;10,0,U17)</f>
        <v>0</v>
      </c>
      <c r="N17" s="82">
        <f t="shared" ref="N17" si="49">I17*0.025</f>
        <v>0</v>
      </c>
      <c r="O17" s="80">
        <f>SUMIF(L!$A$3:$A$52,Fevereiro2013!$A17,L!I$3:I$52)+SUMIF(L!$A$3:$A$52,Fevereiro2013!$A17,L!J$3:J$52)</f>
        <v>0</v>
      </c>
      <c r="P17" s="80">
        <f>SUMIF(L!$A$3:$A$52,Fevereiro2013!$A17,L!Z$3:Z$52)+SUMIF(L!$A$3:$A$52,Fevereiro2013!$A17,L!AA$3:AA$52)</f>
        <v>0</v>
      </c>
      <c r="Q17" s="207">
        <f t="shared" ref="Q17" si="50">+H17-K17-M17-N17-P17-O17</f>
        <v>0</v>
      </c>
      <c r="R17" s="220">
        <f t="shared" ref="R17" si="51">H17+O17</f>
        <v>0</v>
      </c>
      <c r="S17" s="110"/>
      <c r="T17" s="205"/>
      <c r="U17" s="84">
        <f t="shared" si="9"/>
        <v>0</v>
      </c>
      <c r="V17" s="82">
        <f t="shared" si="6"/>
        <v>0</v>
      </c>
      <c r="W17" s="85"/>
    </row>
    <row r="18" spans="1:23" s="86" customFormat="1" ht="30" hidden="1" customHeight="1">
      <c r="A18" s="221" t="str">
        <f>IF(L!A18="","",L!A18)</f>
        <v>Edivan Gonçalves dos Santos</v>
      </c>
      <c r="B18" s="222">
        <f>IF(L!A18="","",VLOOKUP($A18,L!$A$3:$D$52,2,FALSE))</f>
        <v>0</v>
      </c>
      <c r="C18" s="222" t="s">
        <v>340</v>
      </c>
      <c r="D18" s="223" t="str">
        <f>IF(L!C18="","",VLOOKUP($A18,L!$A$3:$D$52,4,FALSE))</f>
        <v>305.854.478-29</v>
      </c>
      <c r="E18" s="80">
        <f>SUMIF(L!$A$3:$A$52,Fevereiro2013!$A18,L!E$3:E$52)+SUMIF(L!$A$3:$A$52,Fevereiro2013!$A18,L!F$3:F$52)</f>
        <v>0</v>
      </c>
      <c r="F18" s="80">
        <f>SUMIF(L!$A$3:$A$52,Fevereiro2013!$A18,L!G$3:G$52)+SUMIF(L!$A$3:$A$52,Fevereiro2013!$A18,L!H$3:H$52)</f>
        <v>0</v>
      </c>
      <c r="G18" s="80">
        <f>SUMIF(L!$A$3:$A$52,Fevereiro2013!$A18,L!Y$3:Y$52)</f>
        <v>0</v>
      </c>
      <c r="H18" s="80">
        <f t="shared" ref="H18" si="52">SUM(E18-F18-G18)</f>
        <v>0</v>
      </c>
      <c r="I18" s="81">
        <f t="shared" ref="I18" si="53">+H18*20%</f>
        <v>0</v>
      </c>
      <c r="J18" s="82">
        <v>0</v>
      </c>
      <c r="K18" s="82">
        <f t="shared" si="7"/>
        <v>0</v>
      </c>
      <c r="L18" s="81">
        <f t="shared" si="8"/>
        <v>0</v>
      </c>
      <c r="M18" s="82">
        <f t="shared" ref="M18" si="54">IF(U18&lt;10,0,U18)</f>
        <v>0</v>
      </c>
      <c r="N18" s="82">
        <f t="shared" ref="N18" si="55">I18*0.025</f>
        <v>0</v>
      </c>
      <c r="O18" s="80">
        <f>SUMIF(L!$A$3:$A$52,Fevereiro2013!$A18,L!I$3:I$52)+SUMIF(L!$A$3:$A$52,Fevereiro2013!$A18,L!J$3:J$52)</f>
        <v>0</v>
      </c>
      <c r="P18" s="80">
        <f>SUMIF(L!$A$3:$A$52,Fevereiro2013!$A18,L!Z$3:Z$52)+SUMIF(L!$A$3:$A$52,Fevereiro2013!$A18,L!AA$3:AA$52)</f>
        <v>0</v>
      </c>
      <c r="Q18" s="106">
        <f t="shared" ref="Q18" si="56">+H18-K18-M18-N18-P18-O18</f>
        <v>0</v>
      </c>
      <c r="R18" s="220">
        <f t="shared" ref="R18" si="57">H18+O18</f>
        <v>0</v>
      </c>
      <c r="S18" s="110"/>
      <c r="T18" s="205"/>
      <c r="U18" s="84">
        <f t="shared" si="9"/>
        <v>0</v>
      </c>
      <c r="V18" s="82">
        <f t="shared" si="6"/>
        <v>0</v>
      </c>
      <c r="W18" s="85"/>
    </row>
    <row r="19" spans="1:23" s="86" customFormat="1" ht="30" customHeight="1">
      <c r="A19" s="212" t="str">
        <f>IF(L!A19="","",L!A19)</f>
        <v>Felipe Gomes Chaves</v>
      </c>
      <c r="B19" s="334" t="str">
        <f>IF(L!A19="","",VLOOKUP($A19,L!$A$3:$D$52,2,FALSE))</f>
        <v>13401654895</v>
      </c>
      <c r="C19" s="334">
        <f>IF(L!B19="","",VLOOKUP($A19,L!$A$3:$D$52,3,FALSE))</f>
        <v>44818991</v>
      </c>
      <c r="D19" s="335" t="str">
        <f>IF(L!C19="","",VLOOKUP($A19,L!$A$3:$D$52,4,FALSE))</f>
        <v>359.510.098-04</v>
      </c>
      <c r="E19" s="213">
        <f>SUMIF(L!$A$3:$A$52,Fevereiro2013!$A19,L!E$3:E$52)+SUMIF(L!$A$3:$A$52,Fevereiro2013!$A19,L!F$3:F$52)</f>
        <v>607</v>
      </c>
      <c r="F19" s="213">
        <f>SUMIF(L!$A$3:$A$52,Fevereiro2013!$A19,L!G$3:G$52)+SUMIF(L!$A$3:$A$52,Fevereiro2013!$A19,L!H$3:H$52)</f>
        <v>0</v>
      </c>
      <c r="G19" s="213">
        <f>SUMIF(L!$A$3:$A$52,Fevereiro2013!$A19,L!Y$3:Y$52)</f>
        <v>0</v>
      </c>
      <c r="H19" s="213">
        <f t="shared" si="42"/>
        <v>607</v>
      </c>
      <c r="I19" s="245">
        <f t="shared" si="43"/>
        <v>121.4</v>
      </c>
      <c r="J19" s="245">
        <v>0</v>
      </c>
      <c r="K19" s="245">
        <f t="shared" si="7"/>
        <v>13.354000000000001</v>
      </c>
      <c r="L19" s="245">
        <f t="shared" si="8"/>
        <v>47.346000000000004</v>
      </c>
      <c r="M19" s="245">
        <f t="shared" si="44"/>
        <v>0</v>
      </c>
      <c r="N19" s="245">
        <f t="shared" si="45"/>
        <v>3.0350000000000001</v>
      </c>
      <c r="O19" s="213">
        <f>SUMIF(L!$A$3:$A$52,Fevereiro2013!$A19,L!I$3:I$52)+SUMIF(L!$A$3:$A$52,Fevereiro2013!$A19,L!J$3:J$52)</f>
        <v>0</v>
      </c>
      <c r="P19" s="213">
        <f>SUMIF(L!$A$3:$A$52,Fevereiro2013!$A19,L!Z$3:Z$52)+SUMIF(L!$A$3:$A$52,Fevereiro2013!$A19,L!AA$3:AA$52)</f>
        <v>607</v>
      </c>
      <c r="Q19" s="318">
        <f t="shared" si="24"/>
        <v>-16.38900000000001</v>
      </c>
      <c r="R19" s="220">
        <f t="shared" si="25"/>
        <v>607</v>
      </c>
      <c r="S19" s="110"/>
      <c r="T19" s="83"/>
      <c r="U19" s="84">
        <f t="shared" si="9"/>
        <v>0</v>
      </c>
      <c r="V19" s="82">
        <f t="shared" si="6"/>
        <v>13.354000000000001</v>
      </c>
      <c r="W19" s="85"/>
    </row>
    <row r="20" spans="1:23" s="86" customFormat="1" ht="30" customHeight="1">
      <c r="A20" s="212" t="str">
        <f>IF(L!A20="","",L!A20)</f>
        <v>Fernando Bittencourt dos Santos</v>
      </c>
      <c r="B20" s="222">
        <f>IF(L!A20="","",VLOOKUP($A20,L!$A$3:$D$52,2,FALSE))</f>
        <v>17040651562</v>
      </c>
      <c r="C20" s="222">
        <f>IF(L!B20="","",VLOOKUP($A20,L!$A$3:$D$52,3,FALSE))</f>
        <v>30081040</v>
      </c>
      <c r="D20" s="223" t="str">
        <f>IF(L!C20="","",VLOOKUP($A20,L!$A$3:$D$52,4,FALSE))</f>
        <v>272.818.858-06</v>
      </c>
      <c r="E20" s="80">
        <f>SUMIF(L!$A$3:$A$52,Fevereiro2013!$A20,L!E$3:E$52)+SUMIF(L!$A$3:$A$52,Fevereiro2013!$A20,L!F$3:F$52)</f>
        <v>4867</v>
      </c>
      <c r="F20" s="80">
        <f>SUMIF(L!$A$3:$A$52,Fevereiro2013!$A20,L!G$3:G$52)+SUMIF(L!$A$3:$A$52,Fevereiro2013!$A20,L!H$3:H$52)</f>
        <v>500</v>
      </c>
      <c r="G20" s="80">
        <f>SUMIF(L!$A$3:$A$52,Fevereiro2013!$A20,L!Y$3:Y$52)</f>
        <v>16</v>
      </c>
      <c r="H20" s="80">
        <f t="shared" si="42"/>
        <v>4351</v>
      </c>
      <c r="I20" s="81">
        <f t="shared" si="43"/>
        <v>870.2</v>
      </c>
      <c r="J20" s="82">
        <v>0</v>
      </c>
      <c r="K20" s="82">
        <f t="shared" si="7"/>
        <v>95.722000000000008</v>
      </c>
      <c r="L20" s="81">
        <f t="shared" si="8"/>
        <v>339.37800000000004</v>
      </c>
      <c r="M20" s="82">
        <f t="shared" si="44"/>
        <v>0</v>
      </c>
      <c r="N20" s="82">
        <f t="shared" si="45"/>
        <v>21.755000000000003</v>
      </c>
      <c r="O20" s="80">
        <f>SUMIF(L!$A$3:$A$52,Fevereiro2013!$A20,L!I$3:I$52)+SUMIF(L!$A$3:$A$52,Fevereiro2013!$A20,L!J$3:J$52)</f>
        <v>0</v>
      </c>
      <c r="P20" s="80">
        <f>SUMIF(L!$A$3:$A$52,Fevereiro2013!$A20,L!Z$3:Z$52)+SUMIF(L!$A$3:$A$52,Fevereiro2013!$A20,L!AA$3:AA$52)</f>
        <v>3042</v>
      </c>
      <c r="Q20" s="207">
        <f t="shared" si="24"/>
        <v>1191.5230000000001</v>
      </c>
      <c r="R20" s="220">
        <f t="shared" si="25"/>
        <v>4351</v>
      </c>
      <c r="S20" s="110"/>
      <c r="T20" s="83"/>
      <c r="U20" s="84">
        <f t="shared" si="9"/>
        <v>0</v>
      </c>
      <c r="V20" s="82">
        <f t="shared" si="6"/>
        <v>95.722000000000008</v>
      </c>
      <c r="W20" s="85"/>
    </row>
    <row r="21" spans="1:23" s="86" customFormat="1" ht="30" hidden="1" customHeight="1">
      <c r="A21" s="221" t="str">
        <f>IF(L!A21="","",L!A21)</f>
        <v>Francisco Vanderlei da Silva</v>
      </c>
      <c r="B21" s="222">
        <f>IF(L!A21="","",VLOOKUP($A21,L!$A$3:$D$52,2,FALSE))</f>
        <v>12285526654</v>
      </c>
      <c r="C21" s="222">
        <f>IF(L!B21="","",VLOOKUP($A21,L!$A$3:$D$52,3,FALSE))</f>
        <v>39665389</v>
      </c>
      <c r="D21" s="223" t="str">
        <f>IF(L!C21="","",VLOOKUP($A21,L!$A$3:$D$52,4,FALSE))</f>
        <v>586.240.314-00</v>
      </c>
      <c r="E21" s="80">
        <f>SUMIF(L!$A$3:$A$52,Fevereiro2013!$A21,L!E$3:E$52)+SUMIF(L!$A$3:$A$52,Fevereiro2013!$A21,L!F$3:F$52)</f>
        <v>0</v>
      </c>
      <c r="F21" s="80">
        <f>SUMIF(L!$A$3:$A$52,Fevereiro2013!$A21,L!G$3:G$52)+SUMIF(L!$A$3:$A$52,Fevereiro2013!$A21,L!H$3:H$52)</f>
        <v>0</v>
      </c>
      <c r="G21" s="80">
        <f>SUMIF(L!$A$3:$A$52,Fevereiro2013!$A21,L!Y$3:Y$52)</f>
        <v>0</v>
      </c>
      <c r="H21" s="80">
        <f t="shared" ref="H21" si="58">SUM(E21-F21-G21)</f>
        <v>0</v>
      </c>
      <c r="I21" s="81">
        <f t="shared" ref="I21" si="59">+H21*20%</f>
        <v>0</v>
      </c>
      <c r="J21" s="82">
        <v>0</v>
      </c>
      <c r="K21" s="82">
        <f t="shared" ref="K21" si="60">IF(J21+V21&gt;457.27,457.27-J21,V21)</f>
        <v>0</v>
      </c>
      <c r="L21" s="81">
        <f t="shared" ref="L21" si="61">+(H21*0.1)-K21</f>
        <v>0</v>
      </c>
      <c r="M21" s="82">
        <f t="shared" ref="M21" si="62">IF(U21&lt;10,0,U21)</f>
        <v>0</v>
      </c>
      <c r="N21" s="82">
        <f t="shared" ref="N21" si="63">I21*0.025</f>
        <v>0</v>
      </c>
      <c r="O21" s="80">
        <f>SUMIF(L!$A$3:$A$52,Fevereiro2013!$A21,L!I$3:I$52)+SUMIF(L!$A$3:$A$52,Fevereiro2013!$A21,L!J$3:J$52)</f>
        <v>0</v>
      </c>
      <c r="P21" s="80">
        <f>SUMIF(L!$A$3:$A$52,Fevereiro2013!$A21,L!Z$3:Z$52)+SUMIF(L!$A$3:$A$52,Fevereiro2013!$A21,L!AA$3:AA$52)</f>
        <v>0</v>
      </c>
      <c r="Q21" s="106">
        <f t="shared" ref="Q21" si="64">+H21-K21-M21-N21-P21-O21</f>
        <v>0</v>
      </c>
      <c r="R21" s="220">
        <f t="shared" ref="R21" si="65">H21+O21</f>
        <v>0</v>
      </c>
      <c r="S21" s="110"/>
      <c r="T21" s="205"/>
      <c r="U21" s="84">
        <f t="shared" ref="U21" si="66">IF(L21&lt;1710.79,0,IF(L21&lt;2563.91,L21*7.5%-128.31,IF(L21&lt;3418.59,L21*15%-320.6,IF(L21&lt;4271.59,L21*22.5%-577,L21*27.5%-790.58))))</f>
        <v>0</v>
      </c>
      <c r="V21" s="82">
        <f t="shared" ref="V21" si="67">IF((I21*0.11)&gt;457.27,457.27,(I21*0.11))</f>
        <v>0</v>
      </c>
      <c r="W21" s="85"/>
    </row>
    <row r="22" spans="1:23" s="86" customFormat="1" ht="30" hidden="1" customHeight="1">
      <c r="A22" s="221" t="str">
        <f>IF(L!A22="","",L!A22)</f>
        <v>Gilmar Belo da Silva</v>
      </c>
      <c r="B22" s="222" t="str">
        <f>IF(L!A22="","",VLOOKUP($A22,L!$A$3:$D$52,2,FALSE))</f>
        <v>124.25333.99.3</v>
      </c>
      <c r="C22" s="222">
        <f>IF(L!B22="","",VLOOKUP($A22,L!$A$3:$D$52,3,FALSE))</f>
        <v>1390716</v>
      </c>
      <c r="D22" s="223" t="str">
        <f>IF(L!C22="","",VLOOKUP($A22,L!$A$3:$D$52,4,FALSE))</f>
        <v>167.650.618-78</v>
      </c>
      <c r="E22" s="80">
        <f>SUMIF(L!$A$3:$A$52,Fevereiro2013!$A22,L!E$3:E$52)+SUMIF(L!$A$3:$A$52,Fevereiro2013!$A22,L!F$3:F$52)</f>
        <v>0</v>
      </c>
      <c r="F22" s="80">
        <f>SUMIF(L!$A$3:$A$52,Fevereiro2013!$A22,L!G$3:G$52)+SUMIF(L!$A$3:$A$52,Fevereiro2013!$A22,L!H$3:H$52)</f>
        <v>0</v>
      </c>
      <c r="G22" s="80">
        <f>SUMIF(L!$A$3:$A$52,Fevereiro2013!$A22,L!Y$3:Y$52)</f>
        <v>0</v>
      </c>
      <c r="H22" s="80">
        <f t="shared" si="42"/>
        <v>0</v>
      </c>
      <c r="I22" s="81">
        <f t="shared" si="43"/>
        <v>0</v>
      </c>
      <c r="J22" s="82">
        <v>0</v>
      </c>
      <c r="K22" s="82">
        <f t="shared" si="7"/>
        <v>0</v>
      </c>
      <c r="L22" s="81">
        <f t="shared" si="8"/>
        <v>0</v>
      </c>
      <c r="M22" s="82">
        <f t="shared" si="44"/>
        <v>0</v>
      </c>
      <c r="N22" s="82">
        <f t="shared" si="45"/>
        <v>0</v>
      </c>
      <c r="O22" s="80">
        <f>SUMIF(L!$A$3:$A$52,Fevereiro2013!$A22,L!I$3:I$52)+SUMIF(L!$A$3:$A$52,Fevereiro2013!$A22,L!J$3:J$52)</f>
        <v>0</v>
      </c>
      <c r="P22" s="80">
        <f>SUMIF(L!$A$3:$A$52,Fevereiro2013!$A22,L!Z$3:Z$52)+SUMIF(L!$A$3:$A$52,Fevereiro2013!$A22,L!AA$3:AA$52)</f>
        <v>0</v>
      </c>
      <c r="Q22" s="106">
        <f t="shared" si="24"/>
        <v>0</v>
      </c>
      <c r="R22" s="220">
        <f t="shared" si="25"/>
        <v>0</v>
      </c>
      <c r="S22" s="110"/>
      <c r="T22" s="83"/>
      <c r="U22" s="84">
        <f t="shared" si="9"/>
        <v>0</v>
      </c>
      <c r="V22" s="82">
        <f t="shared" si="6"/>
        <v>0</v>
      </c>
      <c r="W22" s="85"/>
    </row>
    <row r="23" spans="1:23" s="86" customFormat="1" ht="30" customHeight="1">
      <c r="A23" s="221" t="str">
        <f>IF(L!A23="","",L!A23)</f>
        <v>Gilson Bittercort Pereira da Silva</v>
      </c>
      <c r="B23" s="222" t="str">
        <f>IF(L!A23="","",VLOOKUP($A23,L!$A$3:$D$52,2,FALSE))</f>
        <v>104.11305.64.3</v>
      </c>
      <c r="C23" s="249">
        <v>6809980</v>
      </c>
      <c r="D23" s="223" t="str">
        <f>IF(L!C23="","",VLOOKUP($A23,L!$A$3:$D$52,4,FALSE))</f>
        <v>673.262.698-15</v>
      </c>
      <c r="E23" s="80">
        <f>SUMIF(L!$A$3:$A$52,Fevereiro2013!$A23,L!E$3:E$52)+SUMIF(L!$A$3:$A$52,Fevereiro2013!$A23,L!F$3:F$52)</f>
        <v>4950</v>
      </c>
      <c r="F23" s="80">
        <f>SUMIF(L!$A$3:$A$52,Fevereiro2013!$A23,L!G$3:G$52)+SUMIF(L!$A$3:$A$52,Fevereiro2013!$A23,L!H$3:H$52)</f>
        <v>0</v>
      </c>
      <c r="G23" s="80">
        <f>SUMIF(L!$A$3:$A$52,Fevereiro2013!$A23,L!Y$3:Y$52)</f>
        <v>0</v>
      </c>
      <c r="H23" s="80">
        <f t="shared" ref="H23" si="68">SUM(E23-F23-G23)</f>
        <v>4950</v>
      </c>
      <c r="I23" s="81">
        <f t="shared" ref="I23" si="69">+H23*20%</f>
        <v>990</v>
      </c>
      <c r="J23" s="82">
        <v>0</v>
      </c>
      <c r="K23" s="82">
        <f t="shared" si="7"/>
        <v>108.9</v>
      </c>
      <c r="L23" s="81">
        <f t="shared" si="8"/>
        <v>386.1</v>
      </c>
      <c r="M23" s="82">
        <f t="shared" ref="M23" si="70">IF(U23&lt;10,0,U23)</f>
        <v>0</v>
      </c>
      <c r="N23" s="82">
        <f t="shared" ref="N23" si="71">I23*0.025</f>
        <v>24.75</v>
      </c>
      <c r="O23" s="80">
        <f>SUMIF(L!$A$3:$A$52,Fevereiro2013!$A23,L!I$3:I$52)+SUMIF(L!$A$3:$A$52,Fevereiro2013!$A23,L!J$3:J$52)</f>
        <v>0</v>
      </c>
      <c r="P23" s="80">
        <f>SUMIF(L!$A$3:$A$52,Fevereiro2013!$A23,L!Z$3:Z$52)+SUMIF(L!$A$3:$A$52,Fevereiro2013!$A23,L!AA$3:AA$52)</f>
        <v>3344</v>
      </c>
      <c r="Q23" s="106">
        <f t="shared" ref="Q23" si="72">+H23-K23-M23-N23-P23-O23</f>
        <v>1472.3500000000004</v>
      </c>
      <c r="R23" s="220">
        <f t="shared" ref="R23" si="73">H23+O23</f>
        <v>4950</v>
      </c>
      <c r="S23" s="110"/>
      <c r="T23" s="205"/>
      <c r="U23" s="84">
        <f t="shared" si="9"/>
        <v>0</v>
      </c>
      <c r="V23" s="82">
        <f t="shared" si="6"/>
        <v>108.9</v>
      </c>
      <c r="W23" s="85"/>
    </row>
    <row r="24" spans="1:23" s="86" customFormat="1" ht="30" customHeight="1">
      <c r="A24" s="212" t="str">
        <f>IF(L!A24="","",L!A24)</f>
        <v>Givaldo Pereira da Silva</v>
      </c>
      <c r="B24" s="334">
        <f>IF(L!A24="","",VLOOKUP($A24,L!$A$3:$D$52,2,FALSE))</f>
        <v>11452972324</v>
      </c>
      <c r="C24" s="334">
        <f>IF(L!B24="","",VLOOKUP($A24,L!$A$3:$D$52,3,FALSE))</f>
        <v>4995483</v>
      </c>
      <c r="D24" s="335" t="str">
        <f>IF(L!C24="","",VLOOKUP($A24,L!$A$3:$D$52,4,FALSE))</f>
        <v>142.496.358-30</v>
      </c>
      <c r="E24" s="213">
        <f>SUMIF(L!$A$3:$A$52,Fevereiro2013!$A24,L!E$3:E$52)+SUMIF(L!$A$3:$A$52,Fevereiro2013!$A24,L!F$3:F$52)</f>
        <v>472</v>
      </c>
      <c r="F24" s="213">
        <f>SUMIF(L!$A$3:$A$52,Fevereiro2013!$A24,L!G$3:G$52)+SUMIF(L!$A$3:$A$52,Fevereiro2013!$A24,L!H$3:H$52)</f>
        <v>0</v>
      </c>
      <c r="G24" s="213">
        <f>SUMIF(L!$A$3:$A$52,Fevereiro2013!$A24,L!Y$3:Y$52)</f>
        <v>8</v>
      </c>
      <c r="H24" s="213">
        <f t="shared" si="42"/>
        <v>464</v>
      </c>
      <c r="I24" s="245">
        <f t="shared" si="43"/>
        <v>92.800000000000011</v>
      </c>
      <c r="J24" s="245">
        <v>0</v>
      </c>
      <c r="K24" s="245">
        <f t="shared" si="7"/>
        <v>10.208000000000002</v>
      </c>
      <c r="L24" s="245">
        <f t="shared" si="8"/>
        <v>36.192000000000007</v>
      </c>
      <c r="M24" s="245">
        <f t="shared" si="44"/>
        <v>0</v>
      </c>
      <c r="N24" s="245">
        <f t="shared" si="45"/>
        <v>2.3200000000000003</v>
      </c>
      <c r="O24" s="213">
        <f>SUMIF(L!$A$3:$A$52,Fevereiro2013!$A24,L!I$3:I$52)+SUMIF(L!$A$3:$A$52,Fevereiro2013!$A24,L!J$3:J$52)</f>
        <v>0</v>
      </c>
      <c r="P24" s="213">
        <f>SUMIF(L!$A$3:$A$52,Fevereiro2013!$A24,L!Z$3:Z$52)+SUMIF(L!$A$3:$A$52,Fevereiro2013!$A24,L!AA$3:AA$52)</f>
        <v>464</v>
      </c>
      <c r="Q24" s="318">
        <f t="shared" si="24"/>
        <v>-12.52800000000002</v>
      </c>
      <c r="R24" s="220">
        <f t="shared" si="25"/>
        <v>464</v>
      </c>
      <c r="S24" s="110"/>
      <c r="T24" s="83"/>
      <c r="U24" s="84">
        <f t="shared" si="9"/>
        <v>0</v>
      </c>
      <c r="V24" s="82">
        <f t="shared" si="6"/>
        <v>10.208000000000002</v>
      </c>
      <c r="W24" s="85"/>
    </row>
    <row r="25" spans="1:23" s="86" customFormat="1" ht="30" hidden="1" customHeight="1">
      <c r="A25" s="212" t="str">
        <f>IF(L!A25="","",L!A25)</f>
        <v>João Batista Gracioli</v>
      </c>
      <c r="B25" s="334" t="str">
        <f>IF(L!A25="","",VLOOKUP($A25,L!$A$3:$D$52,2,FALSE))</f>
        <v>10804711426</v>
      </c>
      <c r="C25" s="339" t="s">
        <v>385</v>
      </c>
      <c r="D25" s="335" t="str">
        <f>IF(L!C25="","",VLOOKUP($A25,L!$A$3:$D$52,4,FALSE))</f>
        <v>007.141.648-01</v>
      </c>
      <c r="E25" s="213">
        <f>SUMIF(L!$A$3:$A$52,Fevereiro2013!$A25,L!E$3:E$52)+SUMIF(L!$A$3:$A$52,Fevereiro2013!$A25,L!F$3:F$52)</f>
        <v>0</v>
      </c>
      <c r="F25" s="213">
        <f>SUMIF(L!$A$3:$A$52,Fevereiro2013!$A25,L!G$3:G$52)+SUMIF(L!$A$3:$A$52,Fevereiro2013!$A25,L!H$3:H$52)</f>
        <v>0</v>
      </c>
      <c r="G25" s="213">
        <f>SUMIF(L!$A$3:$A$52,Fevereiro2013!$A25,L!Y$3:Y$52)</f>
        <v>0</v>
      </c>
      <c r="H25" s="213">
        <f t="shared" si="42"/>
        <v>0</v>
      </c>
      <c r="I25" s="245">
        <f t="shared" si="43"/>
        <v>0</v>
      </c>
      <c r="J25" s="245">
        <v>0</v>
      </c>
      <c r="K25" s="245">
        <f t="shared" si="7"/>
        <v>0</v>
      </c>
      <c r="L25" s="245">
        <f t="shared" si="8"/>
        <v>0</v>
      </c>
      <c r="M25" s="245">
        <f t="shared" si="44"/>
        <v>0</v>
      </c>
      <c r="N25" s="245">
        <f t="shared" si="45"/>
        <v>0</v>
      </c>
      <c r="O25" s="213">
        <f>SUMIF(L!$A$3:$A$52,Fevereiro2013!$A25,L!I$3:I$52)+SUMIF(L!$A$3:$A$52,Fevereiro2013!$A25,L!J$3:J$52)</f>
        <v>0</v>
      </c>
      <c r="P25" s="213">
        <f>SUMIF(L!$A$3:$A$52,Fevereiro2013!$A25,L!Z$3:Z$52)+SUMIF(L!$A$3:$A$52,Fevereiro2013!$A25,L!AA$3:AA$52)</f>
        <v>0</v>
      </c>
      <c r="Q25" s="207">
        <f t="shared" si="24"/>
        <v>0</v>
      </c>
      <c r="R25" s="220">
        <f t="shared" si="25"/>
        <v>0</v>
      </c>
      <c r="S25" s="110"/>
      <c r="T25" s="205"/>
      <c r="U25" s="84">
        <f t="shared" si="9"/>
        <v>0</v>
      </c>
      <c r="V25" s="82">
        <f t="shared" si="6"/>
        <v>0</v>
      </c>
      <c r="W25" s="85"/>
    </row>
    <row r="26" spans="1:23" s="86" customFormat="1" ht="30" customHeight="1">
      <c r="A26" s="212" t="str">
        <f>IF(L!A26="","",L!A26)</f>
        <v>Joabe de Melo da Silva</v>
      </c>
      <c r="B26" s="334">
        <f>IF(L!A26="","",VLOOKUP($A26,L!$A$3:$D$52,2,FALSE))</f>
        <v>12232831843</v>
      </c>
      <c r="C26" s="339">
        <v>18149904</v>
      </c>
      <c r="D26" s="335" t="str">
        <f>IF(L!C26="","",VLOOKUP($A26,L!$A$3:$D$52,4,FALSE))</f>
        <v>072.652.518-90</v>
      </c>
      <c r="E26" s="213">
        <f>SUMIF(L!$A$3:$A$52,Fevereiro2013!$A26,L!E$3:E$52)+SUMIF(L!$A$3:$A$52,Fevereiro2013!$A26,L!F$3:F$52)</f>
        <v>170</v>
      </c>
      <c r="F26" s="213">
        <f>SUMIF(L!$A$3:$A$52,Fevereiro2013!$A26,L!G$3:G$52)+SUMIF(L!$A$3:$A$52,Fevereiro2013!$A26,L!H$3:H$52)</f>
        <v>0</v>
      </c>
      <c r="G26" s="213">
        <f>SUMIF(L!$A$3:$A$52,Fevereiro2013!$A26,L!Y$3:Y$52)</f>
        <v>0</v>
      </c>
      <c r="H26" s="213">
        <f t="shared" ref="H26" si="74">SUM(E26-F26-G26)</f>
        <v>170</v>
      </c>
      <c r="I26" s="245">
        <f t="shared" ref="I26" si="75">+H26*20%</f>
        <v>34</v>
      </c>
      <c r="J26" s="245">
        <v>0</v>
      </c>
      <c r="K26" s="245">
        <f t="shared" si="7"/>
        <v>3.74</v>
      </c>
      <c r="L26" s="245">
        <f t="shared" si="8"/>
        <v>13.26</v>
      </c>
      <c r="M26" s="245">
        <f t="shared" ref="M26" si="76">IF(U26&lt;10,0,U26)</f>
        <v>0</v>
      </c>
      <c r="N26" s="245">
        <f t="shared" ref="N26" si="77">I26*0.025</f>
        <v>0.85000000000000009</v>
      </c>
      <c r="O26" s="213">
        <f>SUMIF(L!$A$3:$A$52,Fevereiro2013!$A26,L!I$3:I$52)+SUMIF(L!$A$3:$A$52,Fevereiro2013!$A26,L!J$3:J$52)</f>
        <v>0</v>
      </c>
      <c r="P26" s="213">
        <f>SUMIF(L!$A$3:$A$52,Fevereiro2013!$A26,L!Z$3:Z$52)+SUMIF(L!$A$3:$A$52,Fevereiro2013!$A26,L!AA$3:AA$52)</f>
        <v>170</v>
      </c>
      <c r="Q26" s="318">
        <f t="shared" ref="Q26" si="78">+H26-K26-M26-N26-P26-O26</f>
        <v>-4.5900000000000034</v>
      </c>
      <c r="R26" s="220">
        <f t="shared" ref="R26" si="79">H26+O26</f>
        <v>170</v>
      </c>
      <c r="S26" s="110"/>
      <c r="T26" s="205"/>
      <c r="U26" s="84">
        <f t="shared" si="9"/>
        <v>0</v>
      </c>
      <c r="V26" s="82">
        <f t="shared" si="6"/>
        <v>3.74</v>
      </c>
      <c r="W26" s="85"/>
    </row>
    <row r="27" spans="1:23" s="86" customFormat="1" ht="30" hidden="1" customHeight="1">
      <c r="A27" s="212" t="str">
        <f>IF(L!A27="","",L!A27)</f>
        <v>João Pires</v>
      </c>
      <c r="B27" s="222">
        <f>IF(L!A27="","",VLOOKUP($A27,L!$A$3:$D$52,2,FALSE))</f>
        <v>11452972324</v>
      </c>
      <c r="C27" s="222">
        <f>IF(L!B27="","",VLOOKUP($A27,L!$A$3:$D$52,3,FALSE))</f>
        <v>4995483</v>
      </c>
      <c r="D27" s="223" t="str">
        <f>IF(L!C27="","",VLOOKUP($A27,L!$A$3:$D$52,4,FALSE))</f>
        <v>228.327.428-15</v>
      </c>
      <c r="E27" s="80">
        <f>SUMIF(L!$A$3:$A$52,Fevereiro2013!$A27,L!E$3:E$52)+SUMIF(L!$A$3:$A$52,Fevereiro2013!$A27,L!F$3:F$52)</f>
        <v>0</v>
      </c>
      <c r="F27" s="80">
        <f>SUMIF(L!$A$3:$A$52,Fevereiro2013!$A27,L!G$3:G$52)+SUMIF(L!$A$3:$A$52,Fevereiro2013!$A27,L!H$3:H$52)</f>
        <v>0</v>
      </c>
      <c r="G27" s="80">
        <f>SUMIF(L!$A$3:$A$52,Fevereiro2013!$A27,L!Y$3:Y$52)</f>
        <v>0</v>
      </c>
      <c r="H27" s="80">
        <f t="shared" si="42"/>
        <v>0</v>
      </c>
      <c r="I27" s="81">
        <f t="shared" ref="I27:I33" si="80">+H27*20%</f>
        <v>0</v>
      </c>
      <c r="J27" s="82">
        <v>0</v>
      </c>
      <c r="K27" s="82">
        <f t="shared" si="7"/>
        <v>0</v>
      </c>
      <c r="L27" s="81">
        <f t="shared" si="8"/>
        <v>0</v>
      </c>
      <c r="M27" s="82">
        <f t="shared" ref="M27:M33" si="81">IF(U27&lt;10,0,U27)</f>
        <v>0</v>
      </c>
      <c r="N27" s="82">
        <f t="shared" ref="N27:N33" si="82">I27*0.025</f>
        <v>0</v>
      </c>
      <c r="O27" s="80">
        <f>SUMIF(L!$A$3:$A$52,Fevereiro2013!$A27,L!I$3:I$52)+SUMIF(L!$A$3:$A$52,Fevereiro2013!$A27,L!J$3:J$52)</f>
        <v>0</v>
      </c>
      <c r="P27" s="80">
        <f>SUMIF(L!$A$3:$A$52,Fevereiro2013!$A27,L!Z$3:Z$52)+SUMIF(L!$A$3:$A$52,Fevereiro2013!$A27,L!AA$3:AA$52)</f>
        <v>0</v>
      </c>
      <c r="Q27" s="207">
        <f t="shared" si="24"/>
        <v>0</v>
      </c>
      <c r="R27" s="220">
        <f t="shared" si="25"/>
        <v>0</v>
      </c>
      <c r="S27" s="110"/>
      <c r="T27" s="83"/>
      <c r="U27" s="84">
        <f t="shared" si="9"/>
        <v>0</v>
      </c>
      <c r="V27" s="82">
        <f t="shared" si="6"/>
        <v>0</v>
      </c>
      <c r="W27" s="85"/>
    </row>
    <row r="28" spans="1:23" s="86" customFormat="1" ht="30" customHeight="1">
      <c r="A28" s="212" t="str">
        <f>IF(L!A28="","",L!A28)</f>
        <v>José Aguimar dos Santos</v>
      </c>
      <c r="B28" s="222" t="str">
        <f>IF(L!A28="","",VLOOKUP($A28,L!$A$3:$D$52,2,FALSE))</f>
        <v>12352952079</v>
      </c>
      <c r="C28" s="222">
        <f>IF(L!B28="","",VLOOKUP($A28,L!$A$3:$D$52,3,FALSE))</f>
        <v>14062128</v>
      </c>
      <c r="D28" s="223" t="str">
        <f>IF(L!C28="","",VLOOKUP($A28,L!$A$3:$D$52,4,FALSE))</f>
        <v>342.969.995-91</v>
      </c>
      <c r="E28" s="80">
        <f>SUMIF(L!$A$3:$A$52,Fevereiro2013!$A28,L!E$3:E$52)+SUMIF(L!$A$3:$A$52,Fevereiro2013!$A28,L!F$3:F$52)</f>
        <v>3487</v>
      </c>
      <c r="F28" s="80">
        <f>SUMIF(L!$A$3:$A$52,Fevereiro2013!$A28,L!G$3:G$52)+SUMIF(L!$A$3:$A$52,Fevereiro2013!$A28,L!H$3:H$52)</f>
        <v>497.16</v>
      </c>
      <c r="G28" s="80">
        <f>SUMIF(L!$A$3:$A$52,Fevereiro2013!$A28,L!Y$3:Y$52)</f>
        <v>16</v>
      </c>
      <c r="H28" s="80">
        <f t="shared" si="42"/>
        <v>2973.84</v>
      </c>
      <c r="I28" s="81">
        <f t="shared" si="80"/>
        <v>594.76800000000003</v>
      </c>
      <c r="J28" s="82">
        <v>0</v>
      </c>
      <c r="K28" s="82">
        <f t="shared" si="7"/>
        <v>65.424480000000003</v>
      </c>
      <c r="L28" s="81">
        <f t="shared" si="8"/>
        <v>231.95952</v>
      </c>
      <c r="M28" s="82">
        <f t="shared" si="81"/>
        <v>0</v>
      </c>
      <c r="N28" s="82">
        <f t="shared" si="82"/>
        <v>14.869200000000001</v>
      </c>
      <c r="O28" s="80">
        <f>SUMIF(L!$A$3:$A$52,Fevereiro2013!$A28,L!I$3:I$52)+SUMIF(L!$A$3:$A$52,Fevereiro2013!$A28,L!J$3:J$52)</f>
        <v>0</v>
      </c>
      <c r="P28" s="80">
        <f>SUMIF(L!$A$3:$A$52,Fevereiro2013!$A28,L!Z$3:Z$52)+SUMIF(L!$A$3:$A$52,Fevereiro2013!$A28,L!AA$3:AA$52)</f>
        <v>1739.84</v>
      </c>
      <c r="Q28" s="207">
        <f t="shared" si="24"/>
        <v>1153.70632</v>
      </c>
      <c r="R28" s="220">
        <f t="shared" si="25"/>
        <v>2973.84</v>
      </c>
      <c r="S28" s="110"/>
      <c r="T28" s="83"/>
      <c r="U28" s="84">
        <f t="shared" si="9"/>
        <v>0</v>
      </c>
      <c r="V28" s="82">
        <f t="shared" si="6"/>
        <v>65.424480000000003</v>
      </c>
      <c r="W28" s="85"/>
    </row>
    <row r="29" spans="1:23" s="86" customFormat="1" ht="30" customHeight="1">
      <c r="A29" s="212" t="str">
        <f>IF(L!A29="","",L!A29)</f>
        <v>José Andre Oliveira</v>
      </c>
      <c r="B29" s="334">
        <f>IF(L!A29="","",VLOOKUP($A29,L!$A$3:$D$52,2,FALSE))</f>
        <v>10608912015</v>
      </c>
      <c r="C29" s="334">
        <f>IF(L!B29="","",VLOOKUP($A29,L!$A$3:$D$52,3,FALSE))</f>
        <v>93847877</v>
      </c>
      <c r="D29" s="335" t="str">
        <f>IF(L!C29="","",VLOOKUP($A29,L!$A$3:$D$52,4,FALSE))</f>
        <v>008.936.118-08</v>
      </c>
      <c r="E29" s="213">
        <f>SUMIF(L!$A$3:$A$52,Fevereiro2013!$A29,L!E$3:E$52)+SUMIF(L!$A$3:$A$52,Fevereiro2013!$A29,L!F$3:F$52)</f>
        <v>603</v>
      </c>
      <c r="F29" s="213">
        <f>SUMIF(L!$A$3:$A$52,Fevereiro2013!$A29,L!G$3:G$52)+SUMIF(L!$A$3:$A$52,Fevereiro2013!$A29,L!H$3:H$52)</f>
        <v>0</v>
      </c>
      <c r="G29" s="213">
        <f>SUMIF(L!$A$3:$A$52,Fevereiro2013!$A29,L!Y$3:Y$52)</f>
        <v>8</v>
      </c>
      <c r="H29" s="213">
        <f t="shared" ref="H29:H34" si="83">SUM(E29-F29-G29)</f>
        <v>595</v>
      </c>
      <c r="I29" s="245">
        <f t="shared" si="80"/>
        <v>119</v>
      </c>
      <c r="J29" s="245">
        <v>0</v>
      </c>
      <c r="K29" s="245">
        <f t="shared" si="7"/>
        <v>13.09</v>
      </c>
      <c r="L29" s="245">
        <f t="shared" si="8"/>
        <v>46.41</v>
      </c>
      <c r="M29" s="245">
        <f t="shared" si="81"/>
        <v>0</v>
      </c>
      <c r="N29" s="245">
        <f t="shared" si="82"/>
        <v>2.9750000000000001</v>
      </c>
      <c r="O29" s="213">
        <f>SUMIF(L!$A$3:$A$52,Fevereiro2013!$A29,L!I$3:I$52)+SUMIF(L!$A$3:$A$52,Fevereiro2013!$A29,L!J$3:J$52)</f>
        <v>0</v>
      </c>
      <c r="P29" s="213">
        <f>SUMIF(L!$A$3:$A$52,Fevereiro2013!$A29,L!Z$3:Z$52)+SUMIF(L!$A$3:$A$52,Fevereiro2013!$A29,L!AA$3:AA$52)</f>
        <v>595</v>
      </c>
      <c r="Q29" s="318">
        <f t="shared" si="24"/>
        <v>-16.065000000000055</v>
      </c>
      <c r="R29" s="220">
        <f t="shared" si="25"/>
        <v>595</v>
      </c>
      <c r="S29" s="110"/>
      <c r="T29" s="83"/>
      <c r="U29" s="84">
        <f t="shared" si="9"/>
        <v>0</v>
      </c>
      <c r="V29" s="82">
        <f t="shared" si="6"/>
        <v>13.09</v>
      </c>
      <c r="W29" s="85"/>
    </row>
    <row r="30" spans="1:23" s="86" customFormat="1" ht="30" customHeight="1">
      <c r="A30" s="221" t="str">
        <f>IF(L!A30="","",L!A30)</f>
        <v>Jose Ribeiro dos Santos</v>
      </c>
      <c r="B30" s="222">
        <f>IF(L!A30="","",VLOOKUP($A30,L!$A$3:$D$52,2,FALSE))</f>
        <v>12501311045</v>
      </c>
      <c r="C30" s="222">
        <v>24519612</v>
      </c>
      <c r="D30" s="223" t="str">
        <f>IF(L!C30="","",VLOOKUP($A30,L!$A$3:$D$52,4,FALSE))</f>
        <v>151.091.588-51</v>
      </c>
      <c r="E30" s="80">
        <f>SUMIF(L!$A$3:$A$52,Fevereiro2013!$A30,L!E$3:E$52)+SUMIF(L!$A$3:$A$52,Fevereiro2013!$A30,L!F$3:F$52)</f>
        <v>4882</v>
      </c>
      <c r="F30" s="80">
        <f>SUMIF(L!$A$3:$A$52,Fevereiro2013!$A30,L!G$3:G$52)+SUMIF(L!$A$3:$A$52,Fevereiro2013!$A30,L!H$3:H$52)</f>
        <v>0</v>
      </c>
      <c r="G30" s="80">
        <f>SUMIF(L!$A$3:$A$52,Fevereiro2013!$A30,L!Y$3:Y$52)</f>
        <v>0</v>
      </c>
      <c r="H30" s="80">
        <f t="shared" ref="H30" si="84">SUM(E30-F30-G30)</f>
        <v>4882</v>
      </c>
      <c r="I30" s="81">
        <f t="shared" ref="I30" si="85">+H30*20%</f>
        <v>976.40000000000009</v>
      </c>
      <c r="J30" s="82">
        <v>0</v>
      </c>
      <c r="K30" s="82">
        <f t="shared" si="7"/>
        <v>107.40400000000001</v>
      </c>
      <c r="L30" s="81">
        <f t="shared" si="8"/>
        <v>380.79600000000005</v>
      </c>
      <c r="M30" s="82">
        <f t="shared" ref="M30" si="86">IF(U30&lt;10,0,U30)</f>
        <v>0</v>
      </c>
      <c r="N30" s="82">
        <f t="shared" ref="N30" si="87">I30*0.025</f>
        <v>24.410000000000004</v>
      </c>
      <c r="O30" s="80">
        <f>SUMIF(L!$A$3:$A$52,Fevereiro2013!$A30,L!I$3:I$52)+SUMIF(L!$A$3:$A$52,Fevereiro2013!$A30,L!J$3:J$52)</f>
        <v>0</v>
      </c>
      <c r="P30" s="80">
        <f>SUMIF(L!$A$3:$A$52,Fevereiro2013!$A30,L!Z$3:Z$52)+SUMIF(L!$A$3:$A$52,Fevereiro2013!$A30,L!AA$3:AA$52)</f>
        <v>2850</v>
      </c>
      <c r="Q30" s="106">
        <f t="shared" ref="Q30" si="88">+H30-K30-M30-N30-P30-O30</f>
        <v>1900.1859999999997</v>
      </c>
      <c r="R30" s="220">
        <f t="shared" ref="R30" si="89">H30+O30</f>
        <v>4882</v>
      </c>
      <c r="S30" s="110"/>
      <c r="T30" s="205"/>
      <c r="U30" s="84">
        <f t="shared" si="9"/>
        <v>0</v>
      </c>
      <c r="V30" s="82">
        <f t="shared" si="6"/>
        <v>107.40400000000001</v>
      </c>
      <c r="W30" s="85"/>
    </row>
    <row r="31" spans="1:23" s="86" customFormat="1" ht="30" customHeight="1">
      <c r="A31" s="212" t="str">
        <f>IF(L!A31="","",L!A31)</f>
        <v>Jose Roberto da Silva</v>
      </c>
      <c r="B31" s="334" t="str">
        <f>IF(L!A31="","",VLOOKUP($A31,L!$A$3:$D$52,2,FALSE))</f>
        <v>110.34066.46-8</v>
      </c>
      <c r="C31" s="334">
        <v>1390716</v>
      </c>
      <c r="D31" s="335" t="s">
        <v>266</v>
      </c>
      <c r="E31" s="213">
        <f>SUMIF(L!$A$3:$A$52,Fevereiro2013!$A31,L!E$3:E$52)+SUMIF(L!$A$3:$A$52,Fevereiro2013!$A31,L!F$3:F$52)</f>
        <v>810</v>
      </c>
      <c r="F31" s="213">
        <f>SUMIF(L!$A$3:$A$52,Fevereiro2013!$A31,L!G$3:G$52)+SUMIF(L!$A$3:$A$52,Fevereiro2013!$A31,L!H$3:H$52)</f>
        <v>0</v>
      </c>
      <c r="G31" s="213">
        <f>SUMIF(L!$A$3:$A$52,Fevereiro2013!$A31,L!Y$3:Y$52)</f>
        <v>8</v>
      </c>
      <c r="H31" s="213">
        <f t="shared" si="83"/>
        <v>802</v>
      </c>
      <c r="I31" s="245">
        <f t="shared" si="80"/>
        <v>160.4</v>
      </c>
      <c r="J31" s="245">
        <v>0</v>
      </c>
      <c r="K31" s="245">
        <f t="shared" si="7"/>
        <v>17.644000000000002</v>
      </c>
      <c r="L31" s="245">
        <f t="shared" si="8"/>
        <v>62.555999999999997</v>
      </c>
      <c r="M31" s="245">
        <f t="shared" si="81"/>
        <v>0</v>
      </c>
      <c r="N31" s="245">
        <f t="shared" si="82"/>
        <v>4.0100000000000007</v>
      </c>
      <c r="O31" s="213">
        <f>SUMIF(L!$A$3:$A$52,Fevereiro2013!$A31,L!I$3:I$52)+SUMIF(L!$A$3:$A$52,Fevereiro2013!$A31,L!J$3:J$52)</f>
        <v>0</v>
      </c>
      <c r="P31" s="213">
        <f>SUMIF(L!$A$3:$A$52,Fevereiro2013!$A31,L!Z$3:Z$52)+SUMIF(L!$A$3:$A$52,Fevereiro2013!$A31,L!AA$3:AA$52)</f>
        <v>802</v>
      </c>
      <c r="Q31" s="318">
        <f t="shared" si="24"/>
        <v>-21.653999999999996</v>
      </c>
      <c r="R31" s="220">
        <f t="shared" si="25"/>
        <v>802</v>
      </c>
      <c r="S31" s="110"/>
      <c r="T31" s="83"/>
      <c r="U31" s="84">
        <f t="shared" si="9"/>
        <v>0</v>
      </c>
      <c r="V31" s="82">
        <f t="shared" si="6"/>
        <v>17.644000000000002</v>
      </c>
      <c r="W31" s="85"/>
    </row>
    <row r="32" spans="1:23" s="86" customFormat="1" ht="30" hidden="1" customHeight="1">
      <c r="A32" s="209" t="str">
        <f>IF(L!A32="","",L!A32)</f>
        <v>José Valdemir Pereira da Silva</v>
      </c>
      <c r="B32" s="222" t="str">
        <f>IF(L!A32="","",VLOOKUP($A32,L!$A$3:$D$52,2,FALSE))</f>
        <v>12073057995</v>
      </c>
      <c r="C32" s="248">
        <v>22669993</v>
      </c>
      <c r="D32" s="223" t="str">
        <f>IF(L!C32="","",VLOOKUP($A32,L!$A$3:$D$52,4,FALSE))</f>
        <v>124.347.188-33</v>
      </c>
      <c r="E32" s="80">
        <f>SUMIF(L!$A$3:$A$52,Fevereiro2013!$A32,L!E$3:E$52)+SUMIF(L!$A$3:$A$52,Fevereiro2013!$A32,L!F$3:F$52)</f>
        <v>0</v>
      </c>
      <c r="F32" s="80">
        <f>SUMIF(L!$A$3:$A$52,Fevereiro2013!$A32,L!G$3:G$52)+SUMIF(L!$A$3:$A$52,Fevereiro2013!$A32,L!H$3:H$52)</f>
        <v>0</v>
      </c>
      <c r="G32" s="80">
        <f>SUMIF(L!$A$3:$A$52,Fevereiro2013!$A32,L!Y$3:Y$52)</f>
        <v>0</v>
      </c>
      <c r="H32" s="80">
        <f t="shared" si="83"/>
        <v>0</v>
      </c>
      <c r="I32" s="81">
        <f t="shared" si="80"/>
        <v>0</v>
      </c>
      <c r="J32" s="82">
        <v>0</v>
      </c>
      <c r="K32" s="82">
        <f t="shared" si="7"/>
        <v>0</v>
      </c>
      <c r="L32" s="81">
        <f t="shared" si="8"/>
        <v>0</v>
      </c>
      <c r="M32" s="82">
        <f t="shared" si="81"/>
        <v>0</v>
      </c>
      <c r="N32" s="82">
        <f t="shared" si="82"/>
        <v>0</v>
      </c>
      <c r="O32" s="80">
        <f>SUMIF(L!$A$3:$A$52,Fevereiro2013!$A32,L!I$3:I$52)+SUMIF(L!$A$3:$A$52,Fevereiro2013!$A32,L!J$3:J$52)</f>
        <v>0</v>
      </c>
      <c r="P32" s="80">
        <f>SUMIF(L!$A$3:$A$52,Fevereiro2013!$A32,L!Z$3:Z$52)+SUMIF(L!$A$3:$A$52,Fevereiro2013!$A32,L!AA$3:AA$52)</f>
        <v>0</v>
      </c>
      <c r="Q32" s="243">
        <f t="shared" ref="Q32" si="90">+H32-K32-M32-N32-P32-O32</f>
        <v>0</v>
      </c>
      <c r="R32" s="220">
        <f t="shared" ref="R32" si="91">H32+O32</f>
        <v>0</v>
      </c>
      <c r="S32" s="110"/>
      <c r="T32" s="205"/>
      <c r="U32" s="84">
        <f t="shared" si="9"/>
        <v>0</v>
      </c>
      <c r="V32" s="82">
        <f t="shared" si="6"/>
        <v>0</v>
      </c>
      <c r="W32" s="85"/>
    </row>
    <row r="33" spans="1:23" s="86" customFormat="1" ht="30" customHeight="1">
      <c r="A33" s="221" t="str">
        <f>IF(L!A33="","",L!A33)</f>
        <v>Joseildo Costa do Santos</v>
      </c>
      <c r="B33" s="222">
        <f>IF(L!A33="","",VLOOKUP($A33,L!$A$3:$D$52,2,FALSE))</f>
        <v>12749393819</v>
      </c>
      <c r="C33" s="222" t="s">
        <v>267</v>
      </c>
      <c r="D33" s="223" t="s">
        <v>268</v>
      </c>
      <c r="E33" s="80">
        <f>SUMIF(L!$A$3:$A$52,Fevereiro2013!$A33,L!E$3:E$52)+SUMIF(L!$A$3:$A$52,Fevereiro2013!$A33,L!F$3:F$52)</f>
        <v>1324</v>
      </c>
      <c r="F33" s="80">
        <f>SUMIF(L!$A$3:$A$52,Fevereiro2013!$A33,L!G$3:G$52)+SUMIF(L!$A$3:$A$52,Fevereiro2013!$A33,L!H$3:H$52)</f>
        <v>220.88</v>
      </c>
      <c r="G33" s="80">
        <f>SUMIF(L!$A$3:$A$52,Fevereiro2013!$A33,L!Y$3:Y$52)</f>
        <v>8</v>
      </c>
      <c r="H33" s="80">
        <f t="shared" si="83"/>
        <v>1095.1199999999999</v>
      </c>
      <c r="I33" s="81">
        <f t="shared" si="80"/>
        <v>219.024</v>
      </c>
      <c r="J33" s="82">
        <v>0</v>
      </c>
      <c r="K33" s="82">
        <f t="shared" si="7"/>
        <v>24.092639999999999</v>
      </c>
      <c r="L33" s="81">
        <f t="shared" si="8"/>
        <v>85.419359999999998</v>
      </c>
      <c r="M33" s="82">
        <f t="shared" si="81"/>
        <v>0</v>
      </c>
      <c r="N33" s="82">
        <f t="shared" si="82"/>
        <v>5.4756</v>
      </c>
      <c r="O33" s="80">
        <f>SUMIF(L!$A$3:$A$52,Fevereiro2013!$A33,L!I$3:I$52)+SUMIF(L!$A$3:$A$52,Fevereiro2013!$A33,L!J$3:J$52)</f>
        <v>0</v>
      </c>
      <c r="P33" s="80">
        <f>SUMIF(L!$A$3:$A$52,Fevereiro2013!$A33,L!Z$3:Z$52)+SUMIF(L!$A$3:$A$52,Fevereiro2013!$A33,L!AA$3:AA$52)</f>
        <v>1095.1199999999999</v>
      </c>
      <c r="Q33" s="317">
        <f t="shared" si="24"/>
        <v>-29.56824000000006</v>
      </c>
      <c r="R33" s="220">
        <f t="shared" si="25"/>
        <v>1095.1199999999999</v>
      </c>
      <c r="S33" s="110"/>
      <c r="T33" s="83"/>
      <c r="U33" s="84">
        <f t="shared" si="9"/>
        <v>0</v>
      </c>
      <c r="V33" s="82">
        <f t="shared" si="6"/>
        <v>24.092639999999999</v>
      </c>
      <c r="W33" s="85"/>
    </row>
    <row r="34" spans="1:23" s="86" customFormat="1" ht="30" customHeight="1">
      <c r="A34" s="212" t="str">
        <f>IF(L!A34="","",L!A34)</f>
        <v>Jurandir Medeiros da Cruz</v>
      </c>
      <c r="B34" s="334" t="str">
        <f>IF(L!A34="","",VLOOKUP($A34,L!$A$3:$D$52,2,FALSE))</f>
        <v>12279542155</v>
      </c>
      <c r="C34" s="334">
        <v>38848890</v>
      </c>
      <c r="D34" s="335" t="s">
        <v>269</v>
      </c>
      <c r="E34" s="213">
        <f>SUMIF(L!$A$3:$A$52,Fevereiro2013!$A34,L!E$3:E$52)+SUMIF(L!$A$3:$A$52,Fevereiro2013!$A34,L!F$3:F$52)</f>
        <v>140</v>
      </c>
      <c r="F34" s="213">
        <f>SUMIF(L!$A$3:$A$52,Fevereiro2013!$A34,L!G$3:G$52)+SUMIF(L!$A$3:$A$52,Fevereiro2013!$A34,L!H$3:H$52)</f>
        <v>0</v>
      </c>
      <c r="G34" s="213">
        <f>SUMIF(L!$A$3:$A$52,Fevereiro2013!$A34,L!Y$3:Y$52)</f>
        <v>8</v>
      </c>
      <c r="H34" s="213">
        <f t="shared" si="83"/>
        <v>132</v>
      </c>
      <c r="I34" s="245">
        <f t="shared" ref="I34" si="92">+H34*20%</f>
        <v>26.400000000000002</v>
      </c>
      <c r="J34" s="245">
        <v>0</v>
      </c>
      <c r="K34" s="245">
        <f t="shared" si="7"/>
        <v>2.9040000000000004</v>
      </c>
      <c r="L34" s="245">
        <f t="shared" si="8"/>
        <v>10.296000000000001</v>
      </c>
      <c r="M34" s="245">
        <f t="shared" ref="M34" si="93">IF(U34&lt;10,0,U34)</f>
        <v>0</v>
      </c>
      <c r="N34" s="245">
        <f t="shared" ref="N34" si="94">I34*0.025</f>
        <v>0.66000000000000014</v>
      </c>
      <c r="O34" s="213">
        <f>SUMIF(L!$A$3:$A$52,Fevereiro2013!$A34,L!I$3:I$52)+SUMIF(L!$A$3:$A$52,Fevereiro2013!$A34,L!J$3:J$52)</f>
        <v>0</v>
      </c>
      <c r="P34" s="213">
        <f>SUMIF(L!$A$3:$A$52,Fevereiro2013!$A34,L!Z$3:Z$52)+SUMIF(L!$A$3:$A$52,Fevereiro2013!$A34,L!AA$3:AA$52)</f>
        <v>132</v>
      </c>
      <c r="Q34" s="318">
        <f t="shared" si="24"/>
        <v>-3.563999999999993</v>
      </c>
      <c r="R34" s="220">
        <f t="shared" si="25"/>
        <v>132</v>
      </c>
      <c r="S34" s="110"/>
      <c r="T34" s="205"/>
      <c r="U34" s="84">
        <f t="shared" si="9"/>
        <v>0</v>
      </c>
      <c r="V34" s="82">
        <f t="shared" si="6"/>
        <v>2.9040000000000004</v>
      </c>
      <c r="W34" s="85"/>
    </row>
    <row r="35" spans="1:23" s="86" customFormat="1" ht="30" customHeight="1">
      <c r="A35" s="212" t="str">
        <f>IF(L!A35="","",L!A35)</f>
        <v>Magda da Silva Braga</v>
      </c>
      <c r="B35" s="334">
        <f>IF(L!A35="","",VLOOKUP($A35,L!$A$3:$D$52,2,FALSE))</f>
        <v>12374290176</v>
      </c>
      <c r="C35" s="336" t="str">
        <f>IF(L!B35="","",VLOOKUP($A35,L!$A$3:$D$52,3,FALSE))</f>
        <v>29.069.268-4</v>
      </c>
      <c r="D35" s="335" t="str">
        <f>IF(L!C35="","",VLOOKUP($A35,L!$A$3:$D$52,4,FALSE))</f>
        <v>149.160.208-20</v>
      </c>
      <c r="E35" s="213">
        <f>SUMIF(L!$A$3:$A$52,Fevereiro2013!$A35,L!E$3:E$52)+SUMIF(L!$A$3:$A$52,Fevereiro2013!$A35,L!F$3:F$52)</f>
        <v>3257.5</v>
      </c>
      <c r="F35" s="213">
        <f>SUMIF(L!$A$3:$A$52,Fevereiro2013!$A35,L!G$3:G$52)+SUMIF(L!$A$3:$A$52,Fevereiro2013!$A35,L!H$3:H$52)</f>
        <v>1243.77</v>
      </c>
      <c r="G35" s="213">
        <f>SUMIF(L!$A$3:$A$52,Fevereiro2013!$A35,L!Y$3:Y$52)</f>
        <v>37</v>
      </c>
      <c r="H35" s="213">
        <f t="shared" ref="H35" si="95">SUM(E35-F35-G35)</f>
        <v>1976.73</v>
      </c>
      <c r="I35" s="245">
        <f t="shared" ref="I35" si="96">+H35*20%</f>
        <v>395.346</v>
      </c>
      <c r="J35" s="245">
        <v>0</v>
      </c>
      <c r="K35" s="245">
        <f t="shared" si="7"/>
        <v>43.488059999999997</v>
      </c>
      <c r="L35" s="245">
        <f t="shared" si="8"/>
        <v>154.18494000000001</v>
      </c>
      <c r="M35" s="245">
        <f t="shared" ref="M35" si="97">IF(U35&lt;10,0,U35)</f>
        <v>0</v>
      </c>
      <c r="N35" s="245">
        <f t="shared" ref="N35" si="98">I35*0.025</f>
        <v>9.8836500000000012</v>
      </c>
      <c r="O35" s="213">
        <f>SUMIF(L!$A$3:$A$52,Fevereiro2013!$A35,L!I$3:I$52)+SUMIF(L!$A$3:$A$52,Fevereiro2013!$A35,L!J$3:J$52)</f>
        <v>0</v>
      </c>
      <c r="P35" s="213">
        <f>SUMIF(L!$A$3:$A$52,Fevereiro2013!$A35,L!Z$3:Z$52)+SUMIF(L!$A$3:$A$52,Fevereiro2013!$A35,L!AA$3:AA$52)</f>
        <v>1976.73</v>
      </c>
      <c r="Q35" s="337">
        <f t="shared" si="24"/>
        <v>-53.371709999999894</v>
      </c>
      <c r="R35" s="220">
        <f t="shared" si="25"/>
        <v>1976.73</v>
      </c>
      <c r="S35" s="110"/>
      <c r="T35" s="108"/>
      <c r="U35" s="84">
        <f t="shared" si="9"/>
        <v>0</v>
      </c>
      <c r="V35" s="82">
        <f t="shared" si="6"/>
        <v>43.488059999999997</v>
      </c>
      <c r="W35" s="85"/>
    </row>
    <row r="36" spans="1:23" s="86" customFormat="1" ht="30" hidden="1" customHeight="1">
      <c r="A36" s="212" t="str">
        <f>IF(L!A36="","",L!A36)</f>
        <v>Marcelo Lopes  Polastro</v>
      </c>
      <c r="B36" s="334">
        <f>IF(L!A36="","",VLOOKUP($A36,L!$A$3:$D$52,2,FALSE))</f>
        <v>12546863373</v>
      </c>
      <c r="C36" s="336">
        <f>IF(L!B36="","",VLOOKUP($A36,L!$A$3:$D$52,3,FALSE))</f>
        <v>261838349</v>
      </c>
      <c r="D36" s="335" t="str">
        <f>IF(L!C36="","",VLOOKUP($A36,L!$A$3:$D$52,4,FALSE))</f>
        <v>276.988.648-71</v>
      </c>
      <c r="E36" s="213">
        <f>SUMIF(L!$A$3:$A$52,Fevereiro2013!$A36,L!E$3:E$52)+SUMIF(L!$A$3:$A$52,Fevereiro2013!$A36,L!F$3:F$52)</f>
        <v>0</v>
      </c>
      <c r="F36" s="213">
        <f>SUMIF(L!$A$3:$A$52,Fevereiro2013!$A36,L!G$3:G$52)+SUMIF(L!$A$3:$A$52,Fevereiro2013!$A36,L!H$3:H$52)</f>
        <v>0</v>
      </c>
      <c r="G36" s="213">
        <f>SUMIF(L!$A$3:$A$52,Fevereiro2013!$A36,L!Y$3:Y$52)</f>
        <v>0</v>
      </c>
      <c r="H36" s="213">
        <f t="shared" ref="H36" si="99">SUM(E36-F36-G36)</f>
        <v>0</v>
      </c>
      <c r="I36" s="245">
        <f t="shared" ref="I36" si="100">+H36*20%</f>
        <v>0</v>
      </c>
      <c r="J36" s="245">
        <v>0</v>
      </c>
      <c r="K36" s="245">
        <f t="shared" si="7"/>
        <v>0</v>
      </c>
      <c r="L36" s="245">
        <f t="shared" si="8"/>
        <v>0</v>
      </c>
      <c r="M36" s="245">
        <f t="shared" ref="M36" si="101">IF(U36&lt;10,0,U36)</f>
        <v>0</v>
      </c>
      <c r="N36" s="245">
        <f t="shared" ref="N36" si="102">I36*0.025</f>
        <v>0</v>
      </c>
      <c r="O36" s="213">
        <f>SUMIF(L!$A$3:$A$52,Fevereiro2013!$A36,L!I$3:I$52)+SUMIF(L!$A$3:$A$52,Fevereiro2013!$A36,L!J$3:J$52)</f>
        <v>0</v>
      </c>
      <c r="P36" s="213">
        <f>SUMIF(L!$A$3:$A$52,Fevereiro2013!$A36,L!Z$3:Z$52)+SUMIF(L!$A$3:$A$52,Fevereiro2013!$A36,L!AA$3:AA$52)</f>
        <v>0</v>
      </c>
      <c r="Q36" s="207">
        <f t="shared" si="24"/>
        <v>0</v>
      </c>
      <c r="R36" s="220">
        <f t="shared" si="25"/>
        <v>0</v>
      </c>
      <c r="S36" s="110"/>
      <c r="T36" s="205"/>
      <c r="U36" s="84">
        <f t="shared" si="9"/>
        <v>0</v>
      </c>
      <c r="V36" s="82">
        <f t="shared" si="6"/>
        <v>0</v>
      </c>
      <c r="W36" s="85"/>
    </row>
    <row r="37" spans="1:23" s="86" customFormat="1" ht="30" customHeight="1">
      <c r="A37" s="212" t="str">
        <f>IF(L!A37="","",L!A37)</f>
        <v>Marcelo Roberto Pacheco</v>
      </c>
      <c r="B37" s="334">
        <f>IF(L!A37="","",VLOOKUP($A37,L!$A$3:$D$52,2,FALSE))</f>
        <v>12911427930</v>
      </c>
      <c r="C37" s="338">
        <f>IF(L!B37="","",VLOOKUP($A37,L!$A$3:$D$52,3,FALSE))</f>
        <v>290692684</v>
      </c>
      <c r="D37" s="335" t="str">
        <f>IF(L!C37="","",VLOOKUP($A37,L!$A$3:$D$52,4,FALSE))</f>
        <v>264.166.768-18</v>
      </c>
      <c r="E37" s="213">
        <f>SUMIF(L!$A$3:$A$52,Fevereiro2013!$A37,L!E$3:E$52)+SUMIF(L!$A$3:$A$52,Fevereiro2013!$A37,L!F$3:F$52)</f>
        <v>120</v>
      </c>
      <c r="F37" s="213">
        <f>SUMIF(L!$A$3:$A$52,Fevereiro2013!$A37,L!G$3:G$52)+SUMIF(L!$A$3:$A$52,Fevereiro2013!$A37,L!H$3:H$52)</f>
        <v>0</v>
      </c>
      <c r="G37" s="213">
        <f>SUMIF(L!$A$3:$A$52,Fevereiro2013!$A37,L!Y$3:Y$52)</f>
        <v>0</v>
      </c>
      <c r="H37" s="213">
        <f t="shared" ref="H37:H39" si="103">SUM(E37-F37-G37)</f>
        <v>120</v>
      </c>
      <c r="I37" s="245">
        <f t="shared" ref="I37:I39" si="104">+H37*20%</f>
        <v>24</v>
      </c>
      <c r="J37" s="245">
        <v>0</v>
      </c>
      <c r="K37" s="245">
        <f t="shared" si="7"/>
        <v>2.64</v>
      </c>
      <c r="L37" s="245">
        <f t="shared" si="8"/>
        <v>9.36</v>
      </c>
      <c r="M37" s="245">
        <f t="shared" ref="M37:M39" si="105">IF(U37&lt;10,0,U37)</f>
        <v>0</v>
      </c>
      <c r="N37" s="245">
        <f t="shared" ref="N37:N39" si="106">I37*0.025</f>
        <v>0.60000000000000009</v>
      </c>
      <c r="O37" s="213">
        <f>SUMIF(L!$A$3:$A$52,Fevereiro2013!$A37,L!I$3:I$52)+SUMIF(L!$A$3:$A$52,Fevereiro2013!$A37,L!J$3:J$52)</f>
        <v>0</v>
      </c>
      <c r="P37" s="213">
        <f>SUMIF(L!$A$3:$A$52,Fevereiro2013!$A37,L!Z$3:Z$52)+SUMIF(L!$A$3:$A$52,Fevereiro2013!$A37,L!AA$3:AA$52)</f>
        <v>120</v>
      </c>
      <c r="Q37" s="318">
        <f>+H37-K37-M37-N37-P37-O37</f>
        <v>-3.2399999999999949</v>
      </c>
      <c r="R37" s="220">
        <f t="shared" si="25"/>
        <v>120</v>
      </c>
      <c r="S37" s="110"/>
      <c r="T37" s="108"/>
      <c r="U37" s="84">
        <f t="shared" si="9"/>
        <v>0</v>
      </c>
      <c r="V37" s="82">
        <f t="shared" si="6"/>
        <v>2.64</v>
      </c>
      <c r="W37" s="85"/>
    </row>
    <row r="38" spans="1:23" s="86" customFormat="1" ht="30" customHeight="1">
      <c r="A38" s="212" t="str">
        <f>IF(L!A38="","",L!A38)</f>
        <v>Marcio Pessotti</v>
      </c>
      <c r="B38" s="334">
        <f>IF(L!A38="","",VLOOKUP($A38,L!$A$3:$D$52,2,FALSE))</f>
        <v>1264194293501</v>
      </c>
      <c r="C38" s="338">
        <f>IF(L!B38="","",VLOOKUP($A38,L!$A$3:$D$52,3,FALSE))</f>
        <v>284420104</v>
      </c>
      <c r="D38" s="335" t="str">
        <f>IF(L!C38="","",VLOOKUP($A38,L!$A$3:$D$52,4,FALSE))</f>
        <v>180.272.528-81</v>
      </c>
      <c r="E38" s="213">
        <f>SUMIF(L!$A$3:$A$52,Fevereiro2013!$A38,L!E$3:E$52)+SUMIF(L!$A$3:$A$52,Fevereiro2013!$A38,L!F$3:F$52)</f>
        <v>90</v>
      </c>
      <c r="F38" s="213">
        <f>SUMIF(L!$A$3:$A$52,Fevereiro2013!$A38,L!G$3:G$52)+SUMIF(L!$A$3:$A$52,Fevereiro2013!$A38,L!H$3:H$52)</f>
        <v>0</v>
      </c>
      <c r="G38" s="213">
        <f>SUMIF(L!$A$3:$A$52,Fevereiro2013!$A38,L!Y$3:Y$52)</f>
        <v>0</v>
      </c>
      <c r="H38" s="213">
        <f t="shared" ref="H38" si="107">SUM(E38-F38-G38)</f>
        <v>90</v>
      </c>
      <c r="I38" s="245">
        <f t="shared" ref="I38" si="108">+H38*20%</f>
        <v>18</v>
      </c>
      <c r="J38" s="245">
        <v>0</v>
      </c>
      <c r="K38" s="245">
        <f t="shared" si="7"/>
        <v>1.98</v>
      </c>
      <c r="L38" s="245">
        <f t="shared" si="8"/>
        <v>7.02</v>
      </c>
      <c r="M38" s="245">
        <f t="shared" ref="M38" si="109">IF(U38&lt;10,0,U38)</f>
        <v>0</v>
      </c>
      <c r="N38" s="245">
        <f t="shared" ref="N38" si="110">I38*0.025</f>
        <v>0.45</v>
      </c>
      <c r="O38" s="213">
        <f>SUMIF(L!$A$3:$A$52,Fevereiro2013!$A38,L!I$3:I$52)+SUMIF(L!$A$3:$A$52,Fevereiro2013!$A38,L!J$3:J$52)</f>
        <v>0</v>
      </c>
      <c r="P38" s="213">
        <f>SUMIF(L!$A$3:$A$52,Fevereiro2013!$A38,L!Z$3:Z$52)+SUMIF(L!$A$3:$A$52,Fevereiro2013!$A38,L!AA$3:AA$52)</f>
        <v>90</v>
      </c>
      <c r="Q38" s="318">
        <f>+H38-K38-M38-N38-P38-O38</f>
        <v>-2.4300000000000068</v>
      </c>
      <c r="R38" s="220">
        <f t="shared" ref="R38" si="111">H38+O38</f>
        <v>90</v>
      </c>
      <c r="S38" s="110"/>
      <c r="T38" s="205"/>
      <c r="U38" s="84">
        <f t="shared" si="9"/>
        <v>0</v>
      </c>
      <c r="V38" s="82">
        <f t="shared" si="6"/>
        <v>1.98</v>
      </c>
      <c r="W38" s="85"/>
    </row>
    <row r="39" spans="1:23" s="86" customFormat="1" ht="30" customHeight="1">
      <c r="A39" s="209" t="str">
        <f>IF(L!A39="","",L!A39)</f>
        <v>Marcos Silva Fraga</v>
      </c>
      <c r="B39" s="222" t="str">
        <f>IF(L!A39="","",VLOOKUP($A39,L!$A$3:$D$52,2,FALSE))</f>
        <v>12467472592</v>
      </c>
      <c r="C39" s="224">
        <f>IF(L!B39="","",VLOOKUP($A39,L!$A$3:$D$52,3,FALSE))</f>
        <v>2180459003</v>
      </c>
      <c r="D39" s="223" t="str">
        <f>IF(L!C39="","",VLOOKUP($A39,L!$A$3:$D$52,4,FALSE))</f>
        <v>600.963.815-15</v>
      </c>
      <c r="E39" s="80">
        <f>SUMIF(L!$A$3:$A$52,Fevereiro2013!$A39,L!E$3:E$52)+SUMIF(L!$A$3:$A$52,Fevereiro2013!$A39,L!F$3:F$52)</f>
        <v>5600</v>
      </c>
      <c r="F39" s="80">
        <f>SUMIF(L!$A$3:$A$52,Fevereiro2013!$A39,L!G$3:G$52)+SUMIF(L!$A$3:$A$52,Fevereiro2013!$A39,L!H$3:H$52)</f>
        <v>0</v>
      </c>
      <c r="G39" s="80">
        <f>SUMIF(L!$A$3:$A$52,Fevereiro2013!$A39,L!Y$3:Y$52)</f>
        <v>0</v>
      </c>
      <c r="H39" s="80">
        <f t="shared" si="103"/>
        <v>5600</v>
      </c>
      <c r="I39" s="81">
        <f t="shared" si="104"/>
        <v>1120</v>
      </c>
      <c r="J39" s="245"/>
      <c r="K39" s="82">
        <f>IF(J39+V39&gt;457.27,430.92-J39,V39)</f>
        <v>123.2</v>
      </c>
      <c r="L39" s="81">
        <f t="shared" si="8"/>
        <v>436.8</v>
      </c>
      <c r="M39" s="82">
        <f t="shared" si="105"/>
        <v>0</v>
      </c>
      <c r="N39" s="82">
        <f t="shared" si="106"/>
        <v>28</v>
      </c>
      <c r="O39" s="80">
        <f>SUMIF(L!$A$3:$A$52,Fevereiro2013!$A39,L!I$3:I$52)+SUMIF(L!$A$3:$A$52,Fevereiro2013!$A39,L!J$3:J$52)</f>
        <v>0</v>
      </c>
      <c r="P39" s="80">
        <f>SUMIF(L!$A$3:$A$52,Fevereiro2013!$A39,L!Z$3:Z$52)+SUMIF(L!$A$3:$A$52,Fevereiro2013!$A39,L!AA$3:AA$52)</f>
        <v>4453</v>
      </c>
      <c r="Q39" s="106">
        <f t="shared" si="24"/>
        <v>995.80000000000018</v>
      </c>
      <c r="R39" s="220">
        <f t="shared" si="25"/>
        <v>5600</v>
      </c>
      <c r="S39" s="110"/>
      <c r="T39" s="108"/>
      <c r="U39" s="84">
        <f t="shared" si="9"/>
        <v>0</v>
      </c>
      <c r="V39" s="82">
        <f t="shared" si="6"/>
        <v>123.2</v>
      </c>
      <c r="W39" s="85"/>
    </row>
    <row r="40" spans="1:23" s="86" customFormat="1" ht="30" customHeight="1">
      <c r="A40" s="209" t="str">
        <f>IF(L!A40="","",L!A40)</f>
        <v>Maria Aparecida Ferreira</v>
      </c>
      <c r="B40" s="222" t="str">
        <f>IF(L!A40="","",VLOOKUP($A40,L!$A$3:$D$52,2,FALSE))</f>
        <v>10786506129</v>
      </c>
      <c r="C40" s="224" t="str">
        <f>IF(L!B40="","",VLOOKUP($A40,L!$A$3:$D$52,3,FALSE))</f>
        <v>27938472-5</v>
      </c>
      <c r="D40" s="223" t="str">
        <f>IF(L!C40="","",VLOOKUP($A40,L!$A$3:$D$52,4,FALSE))</f>
        <v>168.745.758-13</v>
      </c>
      <c r="E40" s="80">
        <f>SUMIF(L!$A$3:$A$52,Fevereiro2013!$A40,L!E$3:E$52)+SUMIF(L!$A$3:$A$52,Fevereiro2013!$A40,L!F$3:F$52)</f>
        <v>5650</v>
      </c>
      <c r="F40" s="80">
        <f>SUMIF(L!$A$3:$A$52,Fevereiro2013!$A40,L!G$3:G$52)+SUMIF(L!$A$3:$A$52,Fevereiro2013!$A40,L!H$3:H$52)</f>
        <v>0</v>
      </c>
      <c r="G40" s="80">
        <f>SUMIF(L!$A$3:$A$52,Fevereiro2013!$A40,L!Y$3:Y$52)</f>
        <v>0</v>
      </c>
      <c r="H40" s="80">
        <f t="shared" ref="H40" si="112">SUM(E40-F40-G40)</f>
        <v>5650</v>
      </c>
      <c r="I40" s="81">
        <f t="shared" ref="I40" si="113">+H40*20%</f>
        <v>1130</v>
      </c>
      <c r="J40" s="82">
        <v>0</v>
      </c>
      <c r="K40" s="82">
        <f t="shared" si="7"/>
        <v>124.3</v>
      </c>
      <c r="L40" s="81">
        <f t="shared" si="8"/>
        <v>440.7</v>
      </c>
      <c r="M40" s="82">
        <f t="shared" ref="M40" si="114">IF(U40&lt;10,0,U40)</f>
        <v>0</v>
      </c>
      <c r="N40" s="82">
        <f t="shared" ref="N40" si="115">I40*0.025</f>
        <v>28.25</v>
      </c>
      <c r="O40" s="80">
        <f>SUMIF(L!$A$3:$A$52,Fevereiro2013!$A40,L!I$3:I$52)+SUMIF(L!$A$3:$A$52,Fevereiro2013!$A40,L!J$3:J$52)</f>
        <v>0</v>
      </c>
      <c r="P40" s="80">
        <f>SUMIF(L!$A$3:$A$52,Fevereiro2013!$A40,L!Z$3:Z$52)+SUMIF(L!$A$3:$A$52,Fevereiro2013!$A40,L!AA$3:AA$52)</f>
        <v>2938</v>
      </c>
      <c r="Q40" s="106">
        <f t="shared" ref="Q40" si="116">+H40-K40-M40-N40-P40-O40</f>
        <v>2559.4499999999998</v>
      </c>
      <c r="R40" s="220">
        <f t="shared" ref="R40" si="117">H40+O40</f>
        <v>5650</v>
      </c>
      <c r="S40" s="110"/>
      <c r="T40" s="205"/>
      <c r="U40" s="84">
        <f t="shared" si="9"/>
        <v>0</v>
      </c>
      <c r="V40" s="82">
        <f t="shared" si="6"/>
        <v>124.3</v>
      </c>
      <c r="W40" s="85"/>
    </row>
    <row r="41" spans="1:23" s="86" customFormat="1" ht="30" customHeight="1">
      <c r="A41" s="212" t="str">
        <f>IF(L!A41="","",L!A41)</f>
        <v>Maria Sonia de Souza</v>
      </c>
      <c r="B41" s="334" t="str">
        <f>IF(L!A41="","",VLOOKUP($A41,L!$A$3:$D$52,2,FALSE))</f>
        <v>10774282670</v>
      </c>
      <c r="C41" s="334" t="str">
        <f>IF(L!B41="","",VLOOKUP($A41,L!$A$3:$D$52,3,FALSE))</f>
        <v>15903404-8</v>
      </c>
      <c r="D41" s="335" t="str">
        <f>IF(L!C41="","",VLOOKUP($A41,L!$A$3:$D$52,4,FALSE))</f>
        <v>155.547.798-40</v>
      </c>
      <c r="E41" s="213">
        <f>SUMIF(L!$A$3:$A$52,Fevereiro2013!$A41,L!E$3:E$52)+SUMIF(L!$A$3:$A$52,Fevereiro2013!$A41,L!F$3:F$52)</f>
        <v>752</v>
      </c>
      <c r="F41" s="213">
        <f>SUMIF(L!$A$3:$A$52,Fevereiro2013!$A41,L!G$3:G$52)+SUMIF(L!$A$3:$A$52,Fevereiro2013!$A41,L!H$3:H$52)</f>
        <v>0</v>
      </c>
      <c r="G41" s="213">
        <f>SUMIF(L!$A$3:$A$52,Fevereiro2013!$A41,L!Y$3:Y$52)</f>
        <v>0</v>
      </c>
      <c r="H41" s="213">
        <f t="shared" ref="H41:H45" si="118">SUM(E41-F41-G41)</f>
        <v>752</v>
      </c>
      <c r="I41" s="245">
        <f t="shared" ref="I41:I45" si="119">+H41*20%</f>
        <v>150.4</v>
      </c>
      <c r="J41" s="245">
        <v>0</v>
      </c>
      <c r="K41" s="245">
        <f t="shared" si="7"/>
        <v>16.544</v>
      </c>
      <c r="L41" s="245">
        <f t="shared" si="8"/>
        <v>58.656000000000006</v>
      </c>
      <c r="M41" s="245">
        <f t="shared" ref="M41:M45" si="120">IF(U41&lt;10,0,U41)</f>
        <v>0</v>
      </c>
      <c r="N41" s="245">
        <f t="shared" ref="N41:N45" si="121">I41*0.025</f>
        <v>3.7600000000000002</v>
      </c>
      <c r="O41" s="213">
        <f>SUMIF(L!$A$3:$A$52,Fevereiro2013!$A41,L!I$3:I$52)+SUMIF(L!$A$3:$A$52,Fevereiro2013!$A41,L!J$3:J$52)</f>
        <v>0</v>
      </c>
      <c r="P41" s="213">
        <f>SUMIF(L!$A$3:$A$52,Fevereiro2013!$A41,L!Z$3:Z$52)+SUMIF(L!$A$3:$A$52,Fevereiro2013!$A41,L!AA$3:AA$52)</f>
        <v>752</v>
      </c>
      <c r="Q41" s="318">
        <f>+H41-K41-M41-N41-P41-O41</f>
        <v>-20.303999999999974</v>
      </c>
      <c r="R41" s="220">
        <f t="shared" si="25"/>
        <v>752</v>
      </c>
      <c r="S41" s="110"/>
      <c r="T41" s="108"/>
      <c r="U41" s="84">
        <f t="shared" si="9"/>
        <v>0</v>
      </c>
      <c r="V41" s="82">
        <f t="shared" si="6"/>
        <v>16.544</v>
      </c>
      <c r="W41" s="85"/>
    </row>
    <row r="42" spans="1:23" s="86" customFormat="1" ht="30" hidden="1" customHeight="1">
      <c r="A42" s="212" t="str">
        <f>IF(L!A42="","",L!A42)</f>
        <v>Mauricio Paniagua Aureana</v>
      </c>
      <c r="B42" s="222" t="str">
        <f>IF(L!A42="","",VLOOKUP($A42,L!$A$3:$D$52,2,FALSE))</f>
        <v>10882550990</v>
      </c>
      <c r="C42" s="222">
        <f>IF(L!B42="","",VLOOKUP($A42,L!$A$3:$D$52,3,FALSE))</f>
        <v>9703478</v>
      </c>
      <c r="D42" s="223" t="str">
        <f>IF(L!C42="","",VLOOKUP($A42,L!$A$3:$D$52,4,FALSE))</f>
        <v>028.600.918-82</v>
      </c>
      <c r="E42" s="80">
        <f>SUMIF(L!$A$3:$A$52,Fevereiro2013!$A42,L!E$3:E$52)+SUMIF(L!$A$3:$A$52,Fevereiro2013!$A42,L!F$3:F$52)</f>
        <v>0</v>
      </c>
      <c r="F42" s="80">
        <f>SUMIF(L!$A$3:$A$52,Fevereiro2013!$A42,L!G$3:G$52)+SUMIF(L!$A$3:$A$52,Fevereiro2013!$A42,L!H$3:H$52)</f>
        <v>0</v>
      </c>
      <c r="G42" s="80">
        <f>SUMIF(L!$A$3:$A$52,Fevereiro2013!$A42,L!Y$3:Y$52)</f>
        <v>0</v>
      </c>
      <c r="H42" s="80">
        <f t="shared" si="118"/>
        <v>0</v>
      </c>
      <c r="I42" s="81">
        <f t="shared" si="119"/>
        <v>0</v>
      </c>
      <c r="J42" s="82">
        <v>0</v>
      </c>
      <c r="K42" s="82">
        <f t="shared" si="7"/>
        <v>0</v>
      </c>
      <c r="L42" s="81">
        <f t="shared" si="8"/>
        <v>0</v>
      </c>
      <c r="M42" s="82">
        <f t="shared" si="120"/>
        <v>0</v>
      </c>
      <c r="N42" s="82">
        <f t="shared" si="121"/>
        <v>0</v>
      </c>
      <c r="O42" s="80">
        <f>SUMIF(L!$A$3:$A$52,Fevereiro2013!$A42,L!I$3:I$52)+SUMIF(L!$A$3:$A$52,Fevereiro2013!$A42,L!J$3:J$52)</f>
        <v>0</v>
      </c>
      <c r="P42" s="80">
        <f>SUMIF(L!$A$3:$A$52,Fevereiro2013!$A42,L!Z$3:Z$52)+SUMIF(L!$A$3:$A$52,Fevereiro2013!$A42,L!AA$3:AA$52)</f>
        <v>0</v>
      </c>
      <c r="Q42" s="207">
        <f t="shared" si="24"/>
        <v>0</v>
      </c>
      <c r="R42" s="220">
        <f t="shared" si="25"/>
        <v>0</v>
      </c>
      <c r="S42" s="110"/>
      <c r="T42" s="108"/>
      <c r="U42" s="84">
        <f t="shared" si="9"/>
        <v>0</v>
      </c>
      <c r="V42" s="82">
        <f t="shared" si="6"/>
        <v>0</v>
      </c>
      <c r="W42" s="85"/>
    </row>
    <row r="43" spans="1:23" s="86" customFormat="1" ht="30" customHeight="1">
      <c r="A43" s="221" t="str">
        <f>IF(L!A43="","",L!A43)</f>
        <v>Mauro Gardezanni</v>
      </c>
      <c r="B43" s="222" t="str">
        <f>IF(L!A43="","",VLOOKUP($A43,L!$A$3:$D$52,2,FALSE))</f>
        <v>103.912.085.08</v>
      </c>
      <c r="C43" s="222">
        <f>IF(L!B43="","",VLOOKUP($A43,L!$A$3:$D$52,3,FALSE))</f>
        <v>7186496</v>
      </c>
      <c r="D43" s="223" t="str">
        <f>IF(L!C43="","",VLOOKUP($A43,L!$A$3:$D$52,4,FALSE))</f>
        <v>828.833.608-63</v>
      </c>
      <c r="E43" s="80">
        <f>SUMIF(L!$A$3:$A$52,Fevereiro2013!$A43,L!E$3:E$52)+SUMIF(L!$A$3:$A$52,Fevereiro2013!$A43,L!F$3:F$52)</f>
        <v>5029.5</v>
      </c>
      <c r="F43" s="80">
        <f>SUMIF(L!$A$3:$A$52,Fevereiro2013!$A43,L!G$3:G$52)+SUMIF(L!$A$3:$A$52,Fevereiro2013!$A43,L!H$3:H$52)</f>
        <v>2799.37</v>
      </c>
      <c r="G43" s="80">
        <f>SUMIF(L!$A$3:$A$52,Fevereiro2013!$A43,L!Y$3:Y$52)</f>
        <v>699.76</v>
      </c>
      <c r="H43" s="80">
        <f t="shared" si="118"/>
        <v>1530.3700000000001</v>
      </c>
      <c r="I43" s="81">
        <f t="shared" si="119"/>
        <v>306.07400000000001</v>
      </c>
      <c r="J43" s="82">
        <v>0</v>
      </c>
      <c r="K43" s="82">
        <f t="shared" si="7"/>
        <v>33.668140000000001</v>
      </c>
      <c r="L43" s="81">
        <f t="shared" si="8"/>
        <v>119.36886000000001</v>
      </c>
      <c r="M43" s="82">
        <f t="shared" si="120"/>
        <v>0</v>
      </c>
      <c r="N43" s="82">
        <f t="shared" si="121"/>
        <v>7.6518500000000005</v>
      </c>
      <c r="O43" s="80">
        <f>SUMIF(L!$A$3:$A$52,Fevereiro2013!$A43,L!I$3:I$52)+SUMIF(L!$A$3:$A$52,Fevereiro2013!$A43,L!J$3:J$52)</f>
        <v>0</v>
      </c>
      <c r="P43" s="80">
        <f>SUMIF(L!$A$3:$A$52,Fevereiro2013!$A43,L!Z$3:Z$52)+SUMIF(L!$A$3:$A$52,Fevereiro2013!$A43,L!AA$3:AA$52)</f>
        <v>989.37</v>
      </c>
      <c r="Q43" s="106">
        <f t="shared" si="24"/>
        <v>499.68001000000015</v>
      </c>
      <c r="R43" s="220">
        <f t="shared" si="25"/>
        <v>1530.3700000000001</v>
      </c>
      <c r="S43" s="110"/>
      <c r="T43" s="108"/>
      <c r="U43" s="84">
        <f t="shared" si="9"/>
        <v>0</v>
      </c>
      <c r="V43" s="82">
        <f t="shared" si="6"/>
        <v>33.668140000000001</v>
      </c>
      <c r="W43" s="85"/>
    </row>
    <row r="44" spans="1:23" s="86" customFormat="1" ht="30" customHeight="1">
      <c r="A44" s="212" t="str">
        <f>IF(L!A44="","",L!A44)</f>
        <v>Paulo de Lima</v>
      </c>
      <c r="B44" s="222" t="str">
        <f>IF(L!A44="","",VLOOKUP($A44,L!$A$3:$D$52,2,FALSE))</f>
        <v>12193767655</v>
      </c>
      <c r="C44" s="225" t="s">
        <v>287</v>
      </c>
      <c r="D44" s="223" t="str">
        <f>IF(L!C44="","",VLOOKUP($A44,L!$A$3:$D$52,4,FALSE))</f>
        <v>124.464.048-47</v>
      </c>
      <c r="E44" s="80">
        <f>SUMIF(L!$A$3:$A$52,Fevereiro2013!$A44,L!E$3:E$52)+SUMIF(L!$A$3:$A$52,Fevereiro2013!$A44,L!F$3:F$52)</f>
        <v>9953</v>
      </c>
      <c r="F44" s="80">
        <f>SUMIF(L!$A$3:$A$52,Fevereiro2013!$A44,L!G$3:G$52)+SUMIF(L!$A$3:$A$52,Fevereiro2013!$A44,L!H$3:H$52)</f>
        <v>4238.17</v>
      </c>
      <c r="G44" s="80">
        <f>SUMIF(L!$A$3:$A$52,Fevereiro2013!$A44,L!Y$3:Y$52)</f>
        <v>0</v>
      </c>
      <c r="H44" s="80">
        <f t="shared" si="118"/>
        <v>5714.83</v>
      </c>
      <c r="I44" s="81">
        <f t="shared" si="119"/>
        <v>1142.9660000000001</v>
      </c>
      <c r="J44" s="82">
        <v>0</v>
      </c>
      <c r="K44" s="82">
        <f t="shared" si="7"/>
        <v>125.72626000000001</v>
      </c>
      <c r="L44" s="81">
        <f t="shared" si="8"/>
        <v>445.75674000000004</v>
      </c>
      <c r="M44" s="82">
        <f t="shared" si="120"/>
        <v>0</v>
      </c>
      <c r="N44" s="82">
        <f t="shared" si="121"/>
        <v>28.574150000000003</v>
      </c>
      <c r="O44" s="80">
        <f>SUMIF(L!$A$3:$A$52,Fevereiro2013!$A44,L!I$3:I$52)+SUMIF(L!$A$3:$A$52,Fevereiro2013!$A44,L!J$3:J$52)</f>
        <v>0</v>
      </c>
      <c r="P44" s="80">
        <f>SUMIF(L!$A$3:$A$52,Fevereiro2013!$A44,L!Z$3:Z$52)+SUMIF(L!$A$3:$A$52,Fevereiro2013!$A44,L!AA$3:AA$52)</f>
        <v>2840.03</v>
      </c>
      <c r="Q44" s="207">
        <f t="shared" si="24"/>
        <v>2720.499589999999</v>
      </c>
      <c r="R44" s="220">
        <f t="shared" si="25"/>
        <v>5714.83</v>
      </c>
      <c r="S44" s="110"/>
      <c r="T44" s="108"/>
      <c r="U44" s="84">
        <f t="shared" si="9"/>
        <v>0</v>
      </c>
      <c r="V44" s="82">
        <f t="shared" si="6"/>
        <v>125.72626000000001</v>
      </c>
      <c r="W44" s="85"/>
    </row>
    <row r="45" spans="1:23" s="86" customFormat="1" ht="30" hidden="1" customHeight="1">
      <c r="A45" s="221" t="str">
        <f>IF(L!A45="","",L!A45)</f>
        <v>Reinilton Fernandes de Souza</v>
      </c>
      <c r="B45" s="222" t="str">
        <f>IF(L!A45="","",VLOOKUP($A45,L!$A$3:$D$52,2,FALSE))</f>
        <v>1.253.875.516-8</v>
      </c>
      <c r="C45" s="222">
        <f>IF(L!B45="","",VLOOKUP($A45,L!$A$3:$D$52,3,FALSE))</f>
        <v>36939646</v>
      </c>
      <c r="D45" s="223" t="str">
        <f>IF(L!C45="","",VLOOKUP($A45,L!$A$3:$D$52,4,FALSE))</f>
        <v>270.832.108-02</v>
      </c>
      <c r="E45" s="80">
        <f>SUMIF(L!$A$3:$A$52,Fevereiro2013!$A45,L!E$3:E$52)+SUMIF(L!$A$3:$A$52,Fevereiro2013!$A45,L!F$3:F$52)</f>
        <v>0</v>
      </c>
      <c r="F45" s="80">
        <f>SUMIF(L!$A$3:$A$52,Fevereiro2013!$A45,L!G$3:G$52)+SUMIF(L!$A$3:$A$52,Fevereiro2013!$A45,L!H$3:H$52)</f>
        <v>0</v>
      </c>
      <c r="G45" s="80">
        <f>SUMIF(L!$A$3:$A$52,Fevereiro2013!$A45,L!Y$3:Y$52)</f>
        <v>0</v>
      </c>
      <c r="H45" s="80">
        <f t="shared" si="118"/>
        <v>0</v>
      </c>
      <c r="I45" s="81">
        <f t="shared" si="119"/>
        <v>0</v>
      </c>
      <c r="J45" s="82">
        <v>0</v>
      </c>
      <c r="K45" s="82">
        <f t="shared" ref="K45" si="122">IF(J45+V45&gt;457.27,457.27-J45,V45)</f>
        <v>0</v>
      </c>
      <c r="L45" s="81">
        <f t="shared" ref="L45" si="123">+(H45*0.1)-K45</f>
        <v>0</v>
      </c>
      <c r="M45" s="82">
        <f t="shared" si="120"/>
        <v>0</v>
      </c>
      <c r="N45" s="82">
        <f t="shared" si="121"/>
        <v>0</v>
      </c>
      <c r="O45" s="80">
        <f>SUMIF(L!$A$3:$A$52,Fevereiro2013!$A45,L!I$3:I$52)+SUMIF(L!$A$3:$A$52,Fevereiro2013!$A45,L!J$3:J$52)</f>
        <v>0</v>
      </c>
      <c r="P45" s="80">
        <f>SUMIF(L!$A$3:$A$52,Fevereiro2013!$A45,L!Z$3:Z$52)+SUMIF(L!$A$3:$A$52,Fevereiro2013!$A45,L!AA$3:AA$52)</f>
        <v>0</v>
      </c>
      <c r="Q45" s="106">
        <f t="shared" si="24"/>
        <v>0</v>
      </c>
      <c r="R45" s="220">
        <f t="shared" ref="R45" si="124">H45+O45</f>
        <v>0</v>
      </c>
      <c r="S45" s="110"/>
      <c r="T45" s="205"/>
      <c r="U45" s="84">
        <f t="shared" ref="U45" si="125">IF(L45&lt;1710.79,0,IF(L45&lt;2563.91,L45*7.5%-128.31,IF(L45&lt;3418.59,L45*15%-320.6,IF(L45&lt;4271.59,L45*22.5%-577,L45*27.5%-790.58))))</f>
        <v>0</v>
      </c>
      <c r="V45" s="82">
        <f t="shared" ref="V45" si="126">IF((I45*0.11)&gt;457.27,457.27,(I45*0.11))</f>
        <v>0</v>
      </c>
      <c r="W45" s="85"/>
    </row>
    <row r="46" spans="1:23" s="86" customFormat="1" ht="30" customHeight="1">
      <c r="A46" s="212" t="str">
        <f>IF(L!A46="","",L!A46)</f>
        <v>Ricardo Cortiço</v>
      </c>
      <c r="B46" s="222" t="str">
        <f>IF(L!A46="","",VLOOKUP($A46,L!$A$3:$D$52,2,FALSE))</f>
        <v>104.24369.78-5</v>
      </c>
      <c r="C46" s="222">
        <f>IF(L!B46="","",VLOOKUP($A46,L!$A$3:$D$52,3,FALSE))</f>
        <v>37994645</v>
      </c>
      <c r="D46" s="223" t="str">
        <f>IF(L!C46="","",VLOOKUP($A46,L!$A$3:$D$52,4,FALSE))</f>
        <v>613.157.458-87</v>
      </c>
      <c r="E46" s="80">
        <f>SUMIF(L!$A$3:$A$52,Fevereiro2013!$A46,L!E$3:E$52)+SUMIF(L!$A$3:$A$52,Fevereiro2013!$A46,L!F$3:F$52)</f>
        <v>1744</v>
      </c>
      <c r="F46" s="80">
        <f>SUMIF(L!$A$3:$A$52,Fevereiro2013!$A46,L!G$3:G$52)+SUMIF(L!$A$3:$A$52,Fevereiro2013!$A46,L!H$3:H$52)</f>
        <v>0</v>
      </c>
      <c r="G46" s="80">
        <f>SUMIF(L!$A$3:$A$52,Fevereiro2013!$A46,L!Y$3:Y$52)</f>
        <v>0</v>
      </c>
      <c r="H46" s="80">
        <f t="shared" ref="H46" si="127">SUM(E46-F46-G46)</f>
        <v>1744</v>
      </c>
      <c r="I46" s="81">
        <f t="shared" ref="I46" si="128">+H46*20%</f>
        <v>348.8</v>
      </c>
      <c r="J46" s="82">
        <v>0</v>
      </c>
      <c r="K46" s="82">
        <f t="shared" si="7"/>
        <v>38.368000000000002</v>
      </c>
      <c r="L46" s="81">
        <f t="shared" si="8"/>
        <v>136.03200000000001</v>
      </c>
      <c r="M46" s="82">
        <f t="shared" ref="M46" si="129">IF(U46&lt;10,0,U46)</f>
        <v>0</v>
      </c>
      <c r="N46" s="82">
        <f t="shared" ref="N46" si="130">I46*0.025</f>
        <v>8.7200000000000006</v>
      </c>
      <c r="O46" s="80">
        <f>SUMIF(L!$A$3:$A$52,Fevereiro2013!$A46,L!I$3:I$52)+SUMIF(L!$A$3:$A$52,Fevereiro2013!$A46,L!J$3:J$52)</f>
        <v>0</v>
      </c>
      <c r="P46" s="80">
        <f>SUMIF(L!$A$3:$A$52,Fevereiro2013!$A46,L!Z$3:Z$52)+SUMIF(L!$A$3:$A$52,Fevereiro2013!$A46,L!AA$3:AA$52)</f>
        <v>845</v>
      </c>
      <c r="Q46" s="207">
        <f t="shared" ref="Q46:Q48" si="131">+H46-K46-M46-N46-P46-O46</f>
        <v>851.91200000000003</v>
      </c>
      <c r="R46" s="220">
        <f t="shared" si="25"/>
        <v>1744</v>
      </c>
      <c r="S46" s="110"/>
      <c r="T46" s="205"/>
      <c r="U46" s="84">
        <f t="shared" si="9"/>
        <v>0</v>
      </c>
      <c r="V46" s="82">
        <f t="shared" si="6"/>
        <v>38.368000000000002</v>
      </c>
      <c r="W46" s="85"/>
    </row>
    <row r="47" spans="1:23" s="86" customFormat="1" ht="30" customHeight="1">
      <c r="A47" s="212" t="str">
        <f>IF(L!A47="","",L!A47)</f>
        <v>Rodolfo de Souza Tali</v>
      </c>
      <c r="B47" s="334" t="str">
        <f>IF(L!A47="","",VLOOKUP($A47,L!$A$3:$D$52,2,FALSE))</f>
        <v>130.12241.81-6</v>
      </c>
      <c r="C47" s="334">
        <f>IF(L!B47="","",VLOOKUP($A47,L!$A$3:$D$52,3,FALSE))</f>
        <v>20214310</v>
      </c>
      <c r="D47" s="335" t="str">
        <f>IF(L!C47="","",VLOOKUP($A47,L!$A$3:$D$52,4,FALSE))</f>
        <v>325.453.148-54</v>
      </c>
      <c r="E47" s="213">
        <f>SUMIF(L!$A$3:$A$52,Fevereiro2013!$A47,L!E$3:E$52)+SUMIF(L!$A$3:$A$52,Fevereiro2013!$A47,L!F$3:F$52)</f>
        <v>1088</v>
      </c>
      <c r="F47" s="213">
        <f>SUMIF(L!$A$3:$A$52,Fevereiro2013!$A47,L!G$3:G$52)+SUMIF(L!$A$3:$A$52,Fevereiro2013!$A47,L!H$3:H$52)</f>
        <v>234.02</v>
      </c>
      <c r="G47" s="213">
        <f>SUMIF(L!$A$3:$A$52,Fevereiro2013!$A47,L!Y$3:Y$52)</f>
        <v>8</v>
      </c>
      <c r="H47" s="213">
        <f t="shared" ref="H47:H48" si="132">SUM(E47-F47-G47)</f>
        <v>845.98</v>
      </c>
      <c r="I47" s="245">
        <f t="shared" ref="I47:I48" si="133">+H47*20%</f>
        <v>169.19600000000003</v>
      </c>
      <c r="J47" s="245">
        <v>0</v>
      </c>
      <c r="K47" s="245">
        <f t="shared" si="7"/>
        <v>18.611560000000004</v>
      </c>
      <c r="L47" s="245">
        <f t="shared" si="8"/>
        <v>65.986440000000016</v>
      </c>
      <c r="M47" s="245">
        <f t="shared" ref="M47:M48" si="134">IF(U47&lt;10,0,U47)</f>
        <v>0</v>
      </c>
      <c r="N47" s="245">
        <f t="shared" ref="N47:N48" si="135">I47*0.025</f>
        <v>4.2299000000000007</v>
      </c>
      <c r="O47" s="213">
        <f>SUMIF(L!$A$3:$A$52,Fevereiro2013!$A47,L!I$3:I$52)+SUMIF(L!$A$3:$A$52,Fevereiro2013!$A47,L!J$3:J$52)</f>
        <v>0</v>
      </c>
      <c r="P47" s="213">
        <f>SUMIF(L!$A$3:$A$52,Fevereiro2013!$A47,L!Z$3:Z$52)+SUMIF(L!$A$3:$A$52,Fevereiro2013!$A47,L!AA$3:AA$52)</f>
        <v>845.98</v>
      </c>
      <c r="Q47" s="318">
        <f t="shared" si="131"/>
        <v>-22.841460000000097</v>
      </c>
      <c r="R47" s="220">
        <f t="shared" ref="R47:R53" si="136">H47+O47</f>
        <v>845.98</v>
      </c>
      <c r="S47" s="110"/>
      <c r="T47" s="205"/>
      <c r="U47" s="84">
        <f t="shared" si="9"/>
        <v>0</v>
      </c>
      <c r="V47" s="82">
        <f t="shared" si="6"/>
        <v>18.611560000000004</v>
      </c>
      <c r="W47" s="85"/>
    </row>
    <row r="48" spans="1:23" s="86" customFormat="1" ht="30" hidden="1" customHeight="1">
      <c r="A48" s="212" t="str">
        <f>IF(L!A48="","",L!A48)</f>
        <v>Rodrigo Fabiano Sartori</v>
      </c>
      <c r="B48" s="334" t="str">
        <f>IF(L!A48="","",VLOOKUP($A48,L!$A$3:$D$52,2,FALSE))</f>
        <v>12702747819</v>
      </c>
      <c r="C48" s="334">
        <f>IF(L!B48="","",VLOOKUP($A48,L!$A$3:$D$52,3,FALSE))</f>
        <v>27769658</v>
      </c>
      <c r="D48" s="335" t="str">
        <f>IF(L!C48="","",VLOOKUP($A48,L!$A$3:$D$52,4,FALSE))</f>
        <v>223.876.578-61</v>
      </c>
      <c r="E48" s="213">
        <f>SUMIF(L!$A$3:$A$52,Fevereiro2013!$A48,L!E$3:E$52)+SUMIF(L!$A$3:$A$52,Fevereiro2013!$A48,L!F$3:F$52)</f>
        <v>0</v>
      </c>
      <c r="F48" s="213">
        <f>SUMIF(L!$A$3:$A$52,Fevereiro2013!$A48,L!G$3:G$52)+SUMIF(L!$A$3:$A$52,Fevereiro2013!$A48,L!H$3:H$52)</f>
        <v>0</v>
      </c>
      <c r="G48" s="213">
        <f>SUMIF(L!$A$3:$A$52,Fevereiro2013!$A48,L!Y$3:Y$52)</f>
        <v>0</v>
      </c>
      <c r="H48" s="213">
        <f t="shared" si="132"/>
        <v>0</v>
      </c>
      <c r="I48" s="245">
        <f t="shared" si="133"/>
        <v>0</v>
      </c>
      <c r="J48" s="245">
        <v>0</v>
      </c>
      <c r="K48" s="245">
        <f t="shared" si="7"/>
        <v>0</v>
      </c>
      <c r="L48" s="245">
        <f t="shared" si="8"/>
        <v>0</v>
      </c>
      <c r="M48" s="245">
        <f t="shared" si="134"/>
        <v>0</v>
      </c>
      <c r="N48" s="245">
        <f t="shared" si="135"/>
        <v>0</v>
      </c>
      <c r="O48" s="213">
        <f>SUMIF(L!$A$3:$A$52,Fevereiro2013!$A48,L!I$3:I$52)+SUMIF(L!$A$3:$A$52,Fevereiro2013!$A48,L!J$3:J$52)</f>
        <v>0</v>
      </c>
      <c r="P48" s="213">
        <f>SUMIF(L!$A$3:$A$52,Fevereiro2013!$A48,L!Z$3:Z$52)+SUMIF(L!$A$3:$A$52,Fevereiro2013!$A48,L!AA$3:AA$52)</f>
        <v>0</v>
      </c>
      <c r="Q48" s="207">
        <f t="shared" si="131"/>
        <v>0</v>
      </c>
      <c r="R48" s="220">
        <f t="shared" ref="R48" si="137">H48+O48</f>
        <v>0</v>
      </c>
      <c r="S48" s="110"/>
      <c r="T48" s="205"/>
      <c r="U48" s="84">
        <f t="shared" si="9"/>
        <v>0</v>
      </c>
      <c r="V48" s="82">
        <f t="shared" si="6"/>
        <v>0</v>
      </c>
      <c r="W48" s="85"/>
    </row>
    <row r="49" spans="1:23" s="86" customFormat="1" ht="30" customHeight="1">
      <c r="A49" s="212" t="str">
        <f>IF(L!A49="","",L!A49)</f>
        <v>Rodrigo Eugenio Tucci</v>
      </c>
      <c r="B49" s="334" t="str">
        <f>IF(L!A49="","",VLOOKUP($A49,L!$A$3:$D$52,2,FALSE))</f>
        <v>133.25810.85-2</v>
      </c>
      <c r="C49" s="334" t="str">
        <f>IF(L!B49="","",VLOOKUP($A49,L!$A$3:$D$52,3,FALSE))</f>
        <v>41.848.287-1</v>
      </c>
      <c r="D49" s="335" t="str">
        <f>IF(L!C49="","",VLOOKUP($A49,L!$A$3:$D$52,4,FALSE))</f>
        <v>310.412.018-85</v>
      </c>
      <c r="E49" s="213">
        <f>SUMIF(L!$A$3:$A$52,Fevereiro2013!$A49,L!E$3:E$52)+SUMIF(L!$A$3:$A$52,Fevereiro2013!$A49,L!F$3:F$52)</f>
        <v>291</v>
      </c>
      <c r="F49" s="213">
        <f>SUMIF(L!$A$3:$A$52,Fevereiro2013!$A49,L!G$3:G$52)+SUMIF(L!$A$3:$A$52,Fevereiro2013!$A49,L!H$3:H$52)</f>
        <v>0</v>
      </c>
      <c r="G49" s="213">
        <f>SUMIF(L!$A$3:$A$52,Fevereiro2013!$A49,L!Y$3:Y$52)</f>
        <v>0</v>
      </c>
      <c r="H49" s="213">
        <f t="shared" ref="H49:H50" si="138">SUM(E49-F49-G49)</f>
        <v>291</v>
      </c>
      <c r="I49" s="245">
        <f t="shared" ref="I49:I50" si="139">+H49*20%</f>
        <v>58.2</v>
      </c>
      <c r="J49" s="245">
        <v>0</v>
      </c>
      <c r="K49" s="245">
        <f t="shared" si="7"/>
        <v>6.4020000000000001</v>
      </c>
      <c r="L49" s="245">
        <f t="shared" si="8"/>
        <v>22.698</v>
      </c>
      <c r="M49" s="245">
        <f t="shared" ref="M49:M50" si="140">IF(U49&lt;10,0,U49)</f>
        <v>0</v>
      </c>
      <c r="N49" s="245">
        <f t="shared" ref="N49:N50" si="141">I49*0.025</f>
        <v>1.4550000000000001</v>
      </c>
      <c r="O49" s="213">
        <f>SUMIF(L!$A$3:$A$52,Fevereiro2013!$A49,L!I$3:I$52)+SUMIF(L!$A$3:$A$52,Fevereiro2013!$A49,L!J$3:J$52)</f>
        <v>0</v>
      </c>
      <c r="P49" s="213">
        <f>SUMIF(L!$A$3:$A$52,Fevereiro2013!$A49,L!Z$3:Z$52)+SUMIF(L!$A$3:$A$52,Fevereiro2013!$A49,L!AA$3:AA$52)</f>
        <v>291</v>
      </c>
      <c r="Q49" s="318">
        <f t="shared" ref="Q49:Q50" si="142">+H49-K49-M49-N49-P49-O49</f>
        <v>-7.8569999999999709</v>
      </c>
      <c r="R49" s="220">
        <f t="shared" si="136"/>
        <v>291</v>
      </c>
      <c r="S49" s="110"/>
      <c r="T49" s="205"/>
      <c r="U49" s="84">
        <f t="shared" si="9"/>
        <v>0</v>
      </c>
      <c r="V49" s="82">
        <f t="shared" si="6"/>
        <v>6.4020000000000001</v>
      </c>
      <c r="W49" s="85"/>
    </row>
    <row r="50" spans="1:23" s="86" customFormat="1" ht="30" customHeight="1">
      <c r="A50" s="212" t="str">
        <f>IF(L!A50="","",L!A50)</f>
        <v>Valgmar Soares Fernandes</v>
      </c>
      <c r="B50" s="334" t="str">
        <f>IF(L!A50="","",VLOOKUP($A50,L!$A$3:$D$52,2,FALSE))</f>
        <v>013.83609.18-9</v>
      </c>
      <c r="C50" s="334" t="str">
        <f>IF(L!B50="","",VLOOKUP($A50,L!$A$3:$D$52,3,FALSE))</f>
        <v>38.568.988-3</v>
      </c>
      <c r="D50" s="335" t="str">
        <f>IF(L!C50="","",VLOOKUP($A50,L!$A$3:$D$52,4,FALSE))</f>
        <v>391.075.198-93</v>
      </c>
      <c r="E50" s="213">
        <f>SUMIF(L!$A$3:$A$52,Fevereiro2013!$A50,L!E$3:E$52)+SUMIF(L!$A$3:$A$52,Fevereiro2013!$A50,L!F$3:F$52)</f>
        <v>346</v>
      </c>
      <c r="F50" s="213">
        <f>SUMIF(L!$A$3:$A$52,Fevereiro2013!$A50,L!G$3:G$52)+SUMIF(L!$A$3:$A$52,Fevereiro2013!$A50,L!H$3:H$52)</f>
        <v>0</v>
      </c>
      <c r="G50" s="213">
        <f>SUMIF(L!$A$3:$A$52,Fevereiro2013!$A50,L!Y$3:Y$52)</f>
        <v>8</v>
      </c>
      <c r="H50" s="213">
        <f t="shared" si="138"/>
        <v>338</v>
      </c>
      <c r="I50" s="245">
        <f t="shared" si="139"/>
        <v>67.600000000000009</v>
      </c>
      <c r="J50" s="245">
        <v>0</v>
      </c>
      <c r="K50" s="245">
        <f t="shared" si="7"/>
        <v>7.4360000000000008</v>
      </c>
      <c r="L50" s="245">
        <f t="shared" si="8"/>
        <v>26.364000000000004</v>
      </c>
      <c r="M50" s="245">
        <f t="shared" si="140"/>
        <v>0</v>
      </c>
      <c r="N50" s="245">
        <f t="shared" si="141"/>
        <v>1.6900000000000004</v>
      </c>
      <c r="O50" s="213">
        <f>SUMIF(L!$A$3:$A$52,Fevereiro2013!$A50,L!I$3:I$52)+SUMIF(L!$A$3:$A$52,Fevereiro2013!$A50,L!J$3:J$52)</f>
        <v>0</v>
      </c>
      <c r="P50" s="213">
        <f>SUMIF(L!$A$3:$A$52,Fevereiro2013!$A50,L!Z$3:Z$52)+SUMIF(L!$A$3:$A$52,Fevereiro2013!$A50,L!AA$3:AA$52)</f>
        <v>338</v>
      </c>
      <c r="Q50" s="318">
        <f t="shared" si="142"/>
        <v>-9.1259999999999764</v>
      </c>
      <c r="R50" s="220">
        <f t="shared" si="136"/>
        <v>338</v>
      </c>
      <c r="T50" s="205"/>
      <c r="U50" s="84">
        <f t="shared" si="9"/>
        <v>0</v>
      </c>
      <c r="V50" s="82">
        <f t="shared" si="6"/>
        <v>7.4360000000000008</v>
      </c>
      <c r="W50" s="85"/>
    </row>
    <row r="51" spans="1:23" s="86" customFormat="1" ht="30" customHeight="1">
      <c r="A51" s="221" t="str">
        <f>IF(L!A51="","",L!A51)</f>
        <v>Wagner Carvalho de Matos</v>
      </c>
      <c r="B51" s="222" t="str">
        <f>IF(L!A51="","",VLOOKUP($A51,L!$A$3:$D$52,2,FALSE))</f>
        <v>11952529020</v>
      </c>
      <c r="C51" s="225">
        <v>273403060</v>
      </c>
      <c r="D51" s="223" t="str">
        <f>IF(L!C51="","",VLOOKUP($A51,L!$A$3:$D$52,4,FALSE))</f>
        <v>182.820.118-94</v>
      </c>
      <c r="E51" s="80">
        <f>SUMIF(L!$A$3:$A$52,Fevereiro2013!$A51,L!E$3:E$52)+SUMIF(L!$A$3:$A$52,Fevereiro2013!$A51,L!F$3:F$52)</f>
        <v>6589</v>
      </c>
      <c r="F51" s="80">
        <f>SUMIF(L!$A$3:$A$52,Fevereiro2013!$A51,L!G$3:G$52)+SUMIF(L!$A$3:$A$52,Fevereiro2013!$A51,L!H$3:H$52)</f>
        <v>3878.04</v>
      </c>
      <c r="G51" s="80">
        <f>SUMIF(L!$A$3:$A$52,Fevereiro2013!$A51,L!Y$3:Y$52)</f>
        <v>108.25</v>
      </c>
      <c r="H51" s="80">
        <f t="shared" ref="H51" si="143">SUM(E51-F51-G51)</f>
        <v>2602.71</v>
      </c>
      <c r="I51" s="81">
        <f t="shared" ref="I51" si="144">+H51*20%</f>
        <v>520.54200000000003</v>
      </c>
      <c r="J51" s="82">
        <v>0</v>
      </c>
      <c r="K51" s="82">
        <f t="shared" si="7"/>
        <v>57.259620000000005</v>
      </c>
      <c r="L51" s="81">
        <f t="shared" si="8"/>
        <v>203.01138</v>
      </c>
      <c r="M51" s="82">
        <f t="shared" ref="M51" si="145">IF(U51&lt;10,0,U51)</f>
        <v>0</v>
      </c>
      <c r="N51" s="82">
        <f t="shared" ref="N51" si="146">I51*0.025</f>
        <v>13.013550000000002</v>
      </c>
      <c r="O51" s="80">
        <f>SUMIF(L!$A$3:$A$52,Fevereiro2013!$A51,L!I$3:I$52)+SUMIF(L!$A$3:$A$52,Fevereiro2013!$A51,L!J$3:J$52)</f>
        <v>0</v>
      </c>
      <c r="P51" s="80">
        <f>SUMIF(L!$A$3:$A$52,Fevereiro2013!$A51,L!Z$3:Z$52)+SUMIF(L!$A$3:$A$52,Fevereiro2013!$A51,L!AA$3:AA$52)</f>
        <v>1792.52</v>
      </c>
      <c r="Q51" s="106">
        <f t="shared" ref="Q51" si="147">+H51-K51-M51-N51-P51-O51</f>
        <v>739.91683000000012</v>
      </c>
      <c r="R51" s="220">
        <f t="shared" ref="R51" si="148">H51+O51</f>
        <v>2602.71</v>
      </c>
      <c r="S51" s="110"/>
      <c r="T51" s="205"/>
      <c r="U51" s="305">
        <f t="shared" si="9"/>
        <v>0</v>
      </c>
      <c r="V51" s="306">
        <f t="shared" si="6"/>
        <v>57.259620000000005</v>
      </c>
      <c r="W51" s="85"/>
    </row>
    <row r="52" spans="1:23" s="86" customFormat="1" ht="30" customHeight="1" thickBot="1">
      <c r="A52" s="214" t="str">
        <f>IF(L!A52="","",L!A52)</f>
        <v>Jose Givaldo Gonçalves Lima ME</v>
      </c>
      <c r="B52" s="292"/>
      <c r="C52" s="292" t="str">
        <f>IF(L!B52="","",VLOOKUP($A52,L!$A$3:$D$52,3,FALSE))</f>
        <v/>
      </c>
      <c r="D52" s="293" t="str">
        <f>IF(L!C52="","",VLOOKUP($A52,L!$A$3:$D$52,4,FALSE))</f>
        <v/>
      </c>
      <c r="E52" s="215">
        <f>SUMIF(L!$A$3:$A$52,Fevereiro2013!$A52,L!E$3:E$52)+SUMIF(L!$A$3:$A$52,Fevereiro2013!$A52,L!F$3:F$52)</f>
        <v>5915.5</v>
      </c>
      <c r="F52" s="215">
        <f>SUMIF(L!$A$3:$A$52,Fevereiro2013!$A52,L!G$3:G$52)+SUMIF(L!$A$3:$A$52,Fevereiro2013!$A52,L!H$3:H$52)</f>
        <v>0</v>
      </c>
      <c r="G52" s="215">
        <f>SUMIF(L!$A$3:$A$52,Fevereiro2013!$A52,L!Y$3:Y$52)</f>
        <v>0</v>
      </c>
      <c r="H52" s="215">
        <f t="shared" ref="H52" si="149">SUM(E52-F52-G52)</f>
        <v>5915.5</v>
      </c>
      <c r="I52" s="216" t="s">
        <v>296</v>
      </c>
      <c r="J52" s="217">
        <v>0</v>
      </c>
      <c r="K52" s="217">
        <v>0</v>
      </c>
      <c r="L52" s="217"/>
      <c r="M52" s="217"/>
      <c r="N52" s="217"/>
      <c r="O52" s="213">
        <f>SUMIF(L!$A$3:$A$52,Fevereiro2013!$A52,L!I$3:I$52)+SUMIF(L!$A$3:$A$52,Fevereiro2013!$A52,L!J$3:J$52)</f>
        <v>0</v>
      </c>
      <c r="P52" s="215">
        <f>SUMIF(L!$A$3:$A$52,Fevereiro2013!$A52,L!Z$3:Z$52)+SUMIF(L!$A$3:$A$52,Fevereiro2013!$A52,L!AA$3:AA$52)</f>
        <v>4750.5</v>
      </c>
      <c r="Q52" s="207">
        <f t="shared" ref="Q52" si="150">+H52-K52-M52-N52-P52-O52</f>
        <v>1165</v>
      </c>
      <c r="R52" s="220">
        <f t="shared" ref="R52" si="151">H52+O52</f>
        <v>5915.5</v>
      </c>
      <c r="S52" s="110"/>
      <c r="T52" s="205"/>
      <c r="U52" s="307"/>
      <c r="V52" s="308"/>
      <c r="W52" s="309"/>
    </row>
    <row r="53" spans="1:23" s="86" customFormat="1" ht="30" customHeight="1" thickBot="1">
      <c r="A53" s="210"/>
      <c r="B53" s="294"/>
      <c r="C53" s="294"/>
      <c r="D53" s="295" t="s">
        <v>219</v>
      </c>
      <c r="E53" s="87">
        <f t="shared" ref="E53:P53" si="152">SUM(E3:E52)</f>
        <v>104640</v>
      </c>
      <c r="F53" s="87">
        <f t="shared" si="152"/>
        <v>21524.399999999998</v>
      </c>
      <c r="G53" s="87">
        <f t="shared" si="152"/>
        <v>1010.01</v>
      </c>
      <c r="H53" s="87">
        <f t="shared" si="152"/>
        <v>82105.59</v>
      </c>
      <c r="I53" s="87">
        <f t="shared" si="152"/>
        <v>15238.017999999998</v>
      </c>
      <c r="J53" s="87">
        <f t="shared" si="152"/>
        <v>0</v>
      </c>
      <c r="K53" s="87">
        <f t="shared" si="152"/>
        <v>1676.1819800000003</v>
      </c>
      <c r="L53" s="87">
        <f t="shared" si="152"/>
        <v>5942.8270199999988</v>
      </c>
      <c r="M53" s="87">
        <f t="shared" si="152"/>
        <v>0</v>
      </c>
      <c r="N53" s="87">
        <f t="shared" si="152"/>
        <v>380.95044999999999</v>
      </c>
      <c r="O53" s="87">
        <f t="shared" si="152"/>
        <v>0</v>
      </c>
      <c r="P53" s="87">
        <f t="shared" si="152"/>
        <v>58140.15</v>
      </c>
      <c r="Q53" s="189">
        <f>SUM(Q3:Q52)+Q5+Q7+Q15+Q19+Q24+Q26+Q29+Q31+Q33+Q34+Q35+Q37+Q38+Q41+Q47+Q49+Q50+Q13</f>
        <v>21610.043160000005</v>
      </c>
      <c r="R53" s="220">
        <f t="shared" si="136"/>
        <v>82105.59</v>
      </c>
      <c r="S53" s="110"/>
      <c r="T53" s="88"/>
      <c r="U53" s="205"/>
      <c r="V53" s="310"/>
    </row>
    <row r="56" spans="1:23" ht="30" customHeight="1">
      <c r="A56" s="180" t="s">
        <v>433</v>
      </c>
    </row>
    <row r="57" spans="1:23" ht="30" customHeight="1">
      <c r="A57" s="89"/>
    </row>
    <row r="58" spans="1:23" ht="30" customHeight="1">
      <c r="A58" s="89"/>
    </row>
  </sheetData>
  <autoFilter ref="Q2:S54">
    <filterColumn colId="1"/>
  </autoFilter>
  <phoneticPr fontId="2" type="noConversion"/>
  <printOptions horizontalCentered="1"/>
  <pageMargins left="0.15748031496062992" right="0.15748031496062992" top="0.59055118110236227" bottom="0.19685039370078741" header="0.15748031496062992" footer="0.15748031496062992"/>
  <pageSetup paperSize="9" scale="90" orientation="landscape" r:id="rId1"/>
  <headerFooter alignWithMargins="0">
    <oddHeader>&amp;C&amp;14Folha Frete Fevereiro de 2013&amp;RFrete 2º Quinzena de Fevereiro de 2013
CERRADO</oddHeader>
    <oddFooter>&amp;RPagamento dia  28/02/2013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H52"/>
  <sheetViews>
    <sheetView showGridLines="0" workbookViewId="0">
      <pane ySplit="3" topLeftCell="A43" activePane="bottomLeft" state="frozenSplit"/>
      <selection pane="bottomLeft" activeCell="A20" sqref="A20"/>
    </sheetView>
  </sheetViews>
  <sheetFormatPr defaultRowHeight="12"/>
  <cols>
    <col min="1" max="1" width="29.7109375" style="2" bestFit="1" customWidth="1"/>
    <col min="2" max="3" width="9.140625" style="2"/>
    <col min="4" max="4" width="15.42578125" style="2" bestFit="1" customWidth="1"/>
    <col min="5" max="5" width="16" style="2" customWidth="1"/>
    <col min="6" max="6" width="14.28515625" style="8" bestFit="1" customWidth="1"/>
    <col min="7" max="7" width="19" style="2" bestFit="1" customWidth="1"/>
    <col min="8" max="16384" width="9.140625" style="1"/>
  </cols>
  <sheetData>
    <row r="1" spans="1:7">
      <c r="A1" s="329" t="s">
        <v>169</v>
      </c>
      <c r="B1" s="329"/>
      <c r="C1" s="329"/>
      <c r="D1" s="329"/>
      <c r="E1" s="329"/>
      <c r="F1" s="329"/>
      <c r="G1" s="329"/>
    </row>
    <row r="3" spans="1:7" ht="12.75" thickBot="1">
      <c r="A3" s="2" t="s">
        <v>53</v>
      </c>
      <c r="B3" s="2" t="s">
        <v>54</v>
      </c>
      <c r="C3" s="2" t="s">
        <v>55</v>
      </c>
      <c r="D3" s="2" t="s">
        <v>56</v>
      </c>
      <c r="E3" s="2" t="s">
        <v>11</v>
      </c>
      <c r="F3" s="8" t="s">
        <v>57</v>
      </c>
    </row>
    <row r="4" spans="1:7" s="6" customFormat="1">
      <c r="A4" s="45" t="s">
        <v>113</v>
      </c>
      <c r="B4" s="46">
        <v>104</v>
      </c>
      <c r="C4" s="46" t="s">
        <v>114</v>
      </c>
      <c r="D4" s="46" t="s">
        <v>115</v>
      </c>
      <c r="E4" s="46" t="s">
        <v>116</v>
      </c>
      <c r="F4" s="47">
        <v>0</v>
      </c>
      <c r="G4" s="48"/>
    </row>
    <row r="5" spans="1:7" s="6" customFormat="1">
      <c r="A5" s="107"/>
      <c r="B5" s="3"/>
      <c r="C5" s="3"/>
      <c r="D5" s="3"/>
      <c r="E5" s="3"/>
      <c r="F5" s="9"/>
      <c r="G5" s="49"/>
    </row>
    <row r="6" spans="1:7" s="6" customFormat="1">
      <c r="A6" s="54" t="s">
        <v>43</v>
      </c>
      <c r="B6" s="3" t="s">
        <v>58</v>
      </c>
      <c r="C6" s="3" t="s">
        <v>59</v>
      </c>
      <c r="D6" s="3" t="s">
        <v>60</v>
      </c>
      <c r="E6" s="3"/>
      <c r="F6" s="10">
        <v>0</v>
      </c>
      <c r="G6" s="49"/>
    </row>
    <row r="7" spans="1:7" s="6" customFormat="1" ht="12.75" thickBot="1">
      <c r="A7" s="50" t="s">
        <v>29</v>
      </c>
      <c r="B7" s="51">
        <v>341</v>
      </c>
      <c r="C7" s="51">
        <v>6512</v>
      </c>
      <c r="D7" s="51" t="s">
        <v>64</v>
      </c>
      <c r="E7" s="51" t="s">
        <v>30</v>
      </c>
      <c r="F7" s="64">
        <v>0</v>
      </c>
      <c r="G7" s="66"/>
    </row>
    <row r="8" spans="1:7" s="6" customFormat="1" ht="12.75" thickBot="1">
      <c r="A8" s="57" t="s">
        <v>157</v>
      </c>
      <c r="B8" s="3" t="s">
        <v>58</v>
      </c>
      <c r="C8" s="3" t="s">
        <v>59</v>
      </c>
      <c r="D8" s="3" t="s">
        <v>158</v>
      </c>
      <c r="E8" s="3"/>
      <c r="F8" s="10">
        <v>0</v>
      </c>
      <c r="G8" s="3"/>
    </row>
    <row r="9" spans="1:7" s="6" customFormat="1">
      <c r="A9" s="37" t="s">
        <v>126</v>
      </c>
      <c r="B9" s="38">
        <v>237</v>
      </c>
      <c r="C9" s="38" t="s">
        <v>127</v>
      </c>
      <c r="D9" s="38" t="s">
        <v>128</v>
      </c>
      <c r="E9" s="38" t="s">
        <v>129</v>
      </c>
      <c r="F9" s="65">
        <v>0</v>
      </c>
      <c r="G9" s="68" t="s">
        <v>130</v>
      </c>
    </row>
    <row r="10" spans="1:7" s="6" customFormat="1">
      <c r="A10" s="39" t="s">
        <v>41</v>
      </c>
      <c r="B10" s="3">
        <v>341</v>
      </c>
      <c r="C10" s="3">
        <v>7386</v>
      </c>
      <c r="D10" s="3" t="s">
        <v>67</v>
      </c>
      <c r="E10" s="3" t="s">
        <v>49</v>
      </c>
      <c r="F10" s="10">
        <v>0</v>
      </c>
      <c r="G10" s="40"/>
    </row>
    <row r="11" spans="1:7" s="6" customFormat="1">
      <c r="A11" s="39" t="s">
        <v>26</v>
      </c>
      <c r="B11" s="3">
        <v>237</v>
      </c>
      <c r="C11" s="3">
        <v>898</v>
      </c>
      <c r="D11" s="3" t="s">
        <v>63</v>
      </c>
      <c r="E11" s="3" t="s">
        <v>27</v>
      </c>
      <c r="F11" s="10">
        <v>0</v>
      </c>
      <c r="G11" s="40"/>
    </row>
    <row r="12" spans="1:7" s="6" customFormat="1">
      <c r="A12" s="39" t="s">
        <v>249</v>
      </c>
      <c r="B12" s="3">
        <v>341</v>
      </c>
      <c r="C12" s="3">
        <v>1017</v>
      </c>
      <c r="D12" s="3" t="s">
        <v>250</v>
      </c>
      <c r="E12" s="3"/>
      <c r="F12" s="10">
        <v>0</v>
      </c>
      <c r="G12" s="40"/>
    </row>
    <row r="13" spans="1:7" s="6" customFormat="1">
      <c r="A13" s="39" t="s">
        <v>107</v>
      </c>
      <c r="B13" s="3">
        <v>33</v>
      </c>
      <c r="C13" s="3" t="s">
        <v>108</v>
      </c>
      <c r="D13" s="3" t="s">
        <v>109</v>
      </c>
      <c r="E13" s="3" t="s">
        <v>87</v>
      </c>
      <c r="F13" s="9">
        <v>0</v>
      </c>
      <c r="G13" s="40"/>
    </row>
    <row r="14" spans="1:7" s="6" customFormat="1" ht="12.75" thickBot="1">
      <c r="A14" s="41" t="s">
        <v>24</v>
      </c>
      <c r="B14" s="42">
        <v>104</v>
      </c>
      <c r="C14" s="42">
        <v>248</v>
      </c>
      <c r="D14" s="42" t="s">
        <v>68</v>
      </c>
      <c r="E14" s="42" t="s">
        <v>48</v>
      </c>
      <c r="F14" s="43">
        <v>0</v>
      </c>
      <c r="G14" s="44" t="s">
        <v>66</v>
      </c>
    </row>
    <row r="15" spans="1:7" s="6" customFormat="1">
      <c r="A15" s="4" t="s">
        <v>110</v>
      </c>
      <c r="B15" s="3">
        <v>33</v>
      </c>
      <c r="C15" s="3" t="s">
        <v>111</v>
      </c>
      <c r="D15" s="3" t="s">
        <v>112</v>
      </c>
      <c r="E15" s="3" t="s">
        <v>35</v>
      </c>
      <c r="F15" s="9">
        <v>0</v>
      </c>
      <c r="G15" s="3"/>
    </row>
    <row r="16" spans="1:7" s="6" customFormat="1">
      <c r="A16" s="29" t="s">
        <v>131</v>
      </c>
      <c r="B16" s="3">
        <v>237</v>
      </c>
      <c r="C16" s="3" t="s">
        <v>132</v>
      </c>
      <c r="D16" s="3" t="s">
        <v>133</v>
      </c>
      <c r="E16" s="3" t="s">
        <v>134</v>
      </c>
      <c r="F16" s="10">
        <v>0</v>
      </c>
      <c r="G16" s="30"/>
    </row>
    <row r="17" spans="1:8" s="6" customFormat="1">
      <c r="A17" s="29" t="s">
        <v>247</v>
      </c>
      <c r="B17" s="3">
        <v>341</v>
      </c>
      <c r="C17" s="3">
        <v>561</v>
      </c>
      <c r="D17" s="3" t="s">
        <v>253</v>
      </c>
      <c r="E17" s="3"/>
      <c r="F17" s="10">
        <v>0</v>
      </c>
      <c r="G17" s="30"/>
    </row>
    <row r="18" spans="1:8" s="6" customFormat="1">
      <c r="A18" s="29" t="s">
        <v>151</v>
      </c>
      <c r="B18" s="3">
        <v>341</v>
      </c>
      <c r="C18" s="3" t="s">
        <v>152</v>
      </c>
      <c r="D18" s="3" t="s">
        <v>153</v>
      </c>
      <c r="E18" s="3" t="s">
        <v>154</v>
      </c>
      <c r="F18" s="10">
        <v>0</v>
      </c>
      <c r="G18" s="30"/>
    </row>
    <row r="19" spans="1:8" s="6" customFormat="1">
      <c r="A19" s="29" t="s">
        <v>82</v>
      </c>
      <c r="B19" s="3">
        <v>237</v>
      </c>
      <c r="C19" s="3" t="s">
        <v>135</v>
      </c>
      <c r="D19" s="3" t="s">
        <v>136</v>
      </c>
      <c r="E19" s="3" t="s">
        <v>83</v>
      </c>
      <c r="F19" s="10">
        <v>0</v>
      </c>
      <c r="G19" s="30"/>
    </row>
    <row r="20" spans="1:8" s="6" customFormat="1">
      <c r="A20" s="31" t="s">
        <v>171</v>
      </c>
      <c r="B20" s="3">
        <v>237</v>
      </c>
      <c r="C20" s="3" t="s">
        <v>172</v>
      </c>
      <c r="D20" s="3" t="s">
        <v>173</v>
      </c>
      <c r="E20" s="3" t="s">
        <v>71</v>
      </c>
      <c r="F20" s="10">
        <v>0</v>
      </c>
      <c r="G20" s="30"/>
    </row>
    <row r="21" spans="1:8" s="6" customFormat="1">
      <c r="A21" s="29" t="s">
        <v>102</v>
      </c>
      <c r="B21" s="3">
        <v>33</v>
      </c>
      <c r="C21" s="3" t="s">
        <v>103</v>
      </c>
      <c r="D21" s="3" t="s">
        <v>104</v>
      </c>
      <c r="E21" s="3" t="s">
        <v>105</v>
      </c>
      <c r="F21" s="9">
        <v>0</v>
      </c>
      <c r="G21" s="67" t="s">
        <v>106</v>
      </c>
    </row>
    <row r="22" spans="1:8" s="6" customFormat="1">
      <c r="A22" s="29" t="s">
        <v>166</v>
      </c>
      <c r="B22" s="3">
        <v>237</v>
      </c>
      <c r="C22" s="3" t="s">
        <v>167</v>
      </c>
      <c r="D22" s="3" t="s">
        <v>168</v>
      </c>
      <c r="E22" s="3" t="s">
        <v>45</v>
      </c>
      <c r="F22" s="11">
        <v>0</v>
      </c>
      <c r="G22" s="30"/>
    </row>
    <row r="23" spans="1:8" s="6" customFormat="1">
      <c r="A23" s="32" t="s">
        <v>246</v>
      </c>
      <c r="B23" s="3">
        <v>237</v>
      </c>
      <c r="C23" s="3" t="s">
        <v>189</v>
      </c>
      <c r="D23" s="3" t="s">
        <v>190</v>
      </c>
      <c r="E23" s="3" t="s">
        <v>191</v>
      </c>
      <c r="F23" s="10">
        <v>0</v>
      </c>
      <c r="G23" s="30"/>
    </row>
    <row r="24" spans="1:8" s="6" customFormat="1">
      <c r="A24" s="29" t="s">
        <v>139</v>
      </c>
      <c r="B24" s="3">
        <v>237</v>
      </c>
      <c r="C24" s="3" t="s">
        <v>140</v>
      </c>
      <c r="D24" s="3" t="s">
        <v>141</v>
      </c>
      <c r="E24" s="3" t="s">
        <v>96</v>
      </c>
      <c r="F24" s="10">
        <v>0</v>
      </c>
      <c r="G24" s="30"/>
    </row>
    <row r="25" spans="1:8" s="6" customFormat="1">
      <c r="A25" s="29" t="s">
        <v>178</v>
      </c>
      <c r="B25" s="3">
        <v>237</v>
      </c>
      <c r="C25" s="3" t="s">
        <v>140</v>
      </c>
      <c r="D25" s="3" t="s">
        <v>147</v>
      </c>
      <c r="E25" s="3" t="s">
        <v>97</v>
      </c>
      <c r="F25" s="10">
        <v>0</v>
      </c>
      <c r="G25" s="30"/>
    </row>
    <row r="26" spans="1:8" s="6" customFormat="1" ht="13.5" customHeight="1" thickBot="1">
      <c r="A26" s="33" t="s">
        <v>74</v>
      </c>
      <c r="B26" s="34" t="s">
        <v>58</v>
      </c>
      <c r="C26" s="34" t="s">
        <v>174</v>
      </c>
      <c r="D26" s="34" t="s">
        <v>175</v>
      </c>
      <c r="E26" s="34"/>
      <c r="F26" s="35">
        <v>0</v>
      </c>
      <c r="G26" s="36"/>
    </row>
    <row r="27" spans="1:8" s="6" customFormat="1" ht="13.5" customHeight="1" thickBot="1">
      <c r="A27" s="4" t="s">
        <v>117</v>
      </c>
      <c r="B27" s="3">
        <v>104</v>
      </c>
      <c r="C27" s="3" t="s">
        <v>118</v>
      </c>
      <c r="D27" s="3" t="s">
        <v>119</v>
      </c>
      <c r="E27" s="3" t="s">
        <v>16</v>
      </c>
      <c r="F27" s="9">
        <v>0</v>
      </c>
      <c r="G27" s="3" t="s">
        <v>66</v>
      </c>
    </row>
    <row r="28" spans="1:8" s="6" customFormat="1" ht="13.5" customHeight="1">
      <c r="A28" s="58" t="s">
        <v>159</v>
      </c>
      <c r="B28" s="24" t="s">
        <v>58</v>
      </c>
      <c r="C28" s="24" t="s">
        <v>160</v>
      </c>
      <c r="D28" s="24" t="s">
        <v>161</v>
      </c>
      <c r="E28" s="24"/>
      <c r="F28" s="25">
        <v>0</v>
      </c>
      <c r="G28" s="3"/>
      <c r="H28" s="7"/>
    </row>
    <row r="29" spans="1:8" s="6" customFormat="1" ht="12.75" customHeight="1">
      <c r="A29" s="26" t="s">
        <v>120</v>
      </c>
      <c r="B29" s="3">
        <v>104</v>
      </c>
      <c r="C29" s="3" t="s">
        <v>121</v>
      </c>
      <c r="D29" s="3" t="s">
        <v>125</v>
      </c>
      <c r="E29" s="13">
        <v>276988648.70999998</v>
      </c>
      <c r="F29" s="59">
        <v>0</v>
      </c>
      <c r="G29" s="3" t="s">
        <v>66</v>
      </c>
    </row>
    <row r="30" spans="1:8" s="6" customFormat="1" ht="12.75" customHeight="1">
      <c r="A30" s="26" t="s">
        <v>5</v>
      </c>
      <c r="B30" s="3">
        <v>341</v>
      </c>
      <c r="C30" s="3">
        <v>559</v>
      </c>
      <c r="D30" s="3" t="s">
        <v>179</v>
      </c>
      <c r="E30" s="3" t="s">
        <v>17</v>
      </c>
      <c r="F30" s="27">
        <v>0</v>
      </c>
      <c r="G30" s="3"/>
    </row>
    <row r="31" spans="1:8" s="6" customFormat="1" ht="12.75" customHeight="1">
      <c r="A31" s="26" t="s">
        <v>251</v>
      </c>
      <c r="B31" s="3">
        <v>341</v>
      </c>
      <c r="C31" s="3">
        <v>6664</v>
      </c>
      <c r="D31" s="3" t="s">
        <v>252</v>
      </c>
      <c r="E31" s="3"/>
      <c r="F31" s="27">
        <v>0</v>
      </c>
      <c r="G31" s="3"/>
    </row>
    <row r="32" spans="1:8" s="6" customFormat="1" ht="13.5" customHeight="1">
      <c r="A32" s="26" t="s">
        <v>31</v>
      </c>
      <c r="B32" s="3" t="s">
        <v>58</v>
      </c>
      <c r="C32" s="3" t="s">
        <v>162</v>
      </c>
      <c r="D32" s="3">
        <v>410160</v>
      </c>
      <c r="E32" s="3"/>
      <c r="F32" s="27">
        <v>0</v>
      </c>
      <c r="G32" s="3"/>
    </row>
    <row r="33" spans="1:7" s="6" customFormat="1" ht="13.5" customHeight="1">
      <c r="A33" s="26" t="s">
        <v>94</v>
      </c>
      <c r="B33" s="3">
        <v>237</v>
      </c>
      <c r="C33" s="3" t="s">
        <v>137</v>
      </c>
      <c r="D33" s="3" t="s">
        <v>177</v>
      </c>
      <c r="E33" s="3" t="s">
        <v>98</v>
      </c>
      <c r="F33" s="27">
        <v>0</v>
      </c>
      <c r="G33" s="3"/>
    </row>
    <row r="34" spans="1:7" s="6" customFormat="1" ht="13.5" customHeight="1">
      <c r="A34" s="26" t="s">
        <v>122</v>
      </c>
      <c r="B34" s="3">
        <v>104</v>
      </c>
      <c r="C34" s="3" t="s">
        <v>123</v>
      </c>
      <c r="D34" s="3" t="s">
        <v>124</v>
      </c>
      <c r="E34" s="3" t="s">
        <v>18</v>
      </c>
      <c r="F34" s="60">
        <v>0</v>
      </c>
      <c r="G34" s="3" t="s">
        <v>66</v>
      </c>
    </row>
    <row r="35" spans="1:7" s="6" customFormat="1" ht="13.5" customHeight="1">
      <c r="A35" s="26" t="s">
        <v>192</v>
      </c>
      <c r="B35" s="3">
        <v>341</v>
      </c>
      <c r="C35" s="3">
        <v>8480</v>
      </c>
      <c r="D35" s="3">
        <v>14938</v>
      </c>
      <c r="E35" s="3"/>
      <c r="F35" s="60">
        <v>0</v>
      </c>
      <c r="G35" s="3"/>
    </row>
    <row r="36" spans="1:7" s="6" customFormat="1" ht="13.5" customHeight="1" thickBot="1">
      <c r="A36" s="55" t="s">
        <v>193</v>
      </c>
      <c r="B36" s="28" t="s">
        <v>58</v>
      </c>
      <c r="C36" s="28" t="s">
        <v>163</v>
      </c>
      <c r="D36" s="28" t="s">
        <v>164</v>
      </c>
      <c r="E36" s="28"/>
      <c r="F36" s="62">
        <v>0</v>
      </c>
      <c r="G36" s="3"/>
    </row>
    <row r="37" spans="1:7" s="6" customFormat="1" ht="13.5" customHeight="1" thickBot="1">
      <c r="A37" s="4" t="s">
        <v>28</v>
      </c>
      <c r="B37" s="3" t="s">
        <v>58</v>
      </c>
      <c r="C37" s="3" t="s">
        <v>61</v>
      </c>
      <c r="D37" s="3" t="s">
        <v>62</v>
      </c>
      <c r="E37" s="3"/>
      <c r="F37" s="10">
        <v>0</v>
      </c>
      <c r="G37" s="3"/>
    </row>
    <row r="38" spans="1:7" s="6" customFormat="1" ht="12.75" thickBot="1">
      <c r="A38" s="21" t="s">
        <v>148</v>
      </c>
      <c r="B38" s="22">
        <v>356</v>
      </c>
      <c r="C38" s="22" t="s">
        <v>149</v>
      </c>
      <c r="D38" s="22" t="s">
        <v>150</v>
      </c>
      <c r="E38" s="22" t="s">
        <v>92</v>
      </c>
      <c r="F38" s="23">
        <v>0</v>
      </c>
      <c r="G38" s="3"/>
    </row>
    <row r="39" spans="1:7" s="6" customFormat="1" ht="12.75" thickBot="1">
      <c r="A39" s="4" t="s">
        <v>37</v>
      </c>
      <c r="B39" s="3">
        <v>237</v>
      </c>
      <c r="C39" s="3" t="s">
        <v>155</v>
      </c>
      <c r="D39" s="3" t="s">
        <v>156</v>
      </c>
      <c r="E39" s="3" t="s">
        <v>36</v>
      </c>
      <c r="F39" s="11">
        <v>0</v>
      </c>
      <c r="G39" s="3"/>
    </row>
    <row r="40" spans="1:7" s="6" customFormat="1" ht="13.5" customHeight="1">
      <c r="A40" s="53" t="s">
        <v>143</v>
      </c>
      <c r="B40" s="14">
        <v>341</v>
      </c>
      <c r="C40" s="14" t="s">
        <v>144</v>
      </c>
      <c r="D40" s="14" t="s">
        <v>145</v>
      </c>
      <c r="E40" s="14" t="s">
        <v>146</v>
      </c>
      <c r="F40" s="15"/>
      <c r="G40" s="3"/>
    </row>
    <row r="41" spans="1:7" s="6" customFormat="1">
      <c r="A41" s="17" t="s">
        <v>8</v>
      </c>
      <c r="B41" s="3" t="s">
        <v>58</v>
      </c>
      <c r="C41" s="3">
        <v>4278</v>
      </c>
      <c r="D41" s="3">
        <v>379913</v>
      </c>
      <c r="E41" s="3"/>
      <c r="F41" s="16"/>
      <c r="G41" s="3"/>
    </row>
    <row r="42" spans="1:7" s="6" customFormat="1">
      <c r="A42" s="52" t="s">
        <v>185</v>
      </c>
      <c r="B42" s="3" t="s">
        <v>58</v>
      </c>
      <c r="C42" s="3" t="s">
        <v>183</v>
      </c>
      <c r="D42" s="3" t="s">
        <v>184</v>
      </c>
      <c r="E42" s="3"/>
      <c r="F42" s="16"/>
      <c r="G42" s="3" t="s">
        <v>194</v>
      </c>
    </row>
    <row r="43" spans="1:7" s="6" customFormat="1">
      <c r="A43" s="71" t="s">
        <v>65</v>
      </c>
      <c r="B43" s="3">
        <v>341</v>
      </c>
      <c r="C43" s="3">
        <v>559</v>
      </c>
      <c r="D43" s="3" t="s">
        <v>142</v>
      </c>
      <c r="E43" s="3" t="s">
        <v>19</v>
      </c>
      <c r="F43" s="18">
        <v>0</v>
      </c>
      <c r="G43" s="3"/>
    </row>
    <row r="44" spans="1:7" s="6" customFormat="1">
      <c r="A44" s="17" t="s">
        <v>181</v>
      </c>
      <c r="B44" s="3">
        <v>341</v>
      </c>
      <c r="C44" s="3">
        <v>7413</v>
      </c>
      <c r="D44" s="3" t="s">
        <v>263</v>
      </c>
      <c r="E44" s="3" t="s">
        <v>182</v>
      </c>
      <c r="F44" s="18">
        <v>0</v>
      </c>
      <c r="G44" s="3"/>
    </row>
    <row r="45" spans="1:7" s="6" customFormat="1">
      <c r="A45" s="17"/>
      <c r="B45" s="3"/>
      <c r="C45" s="3"/>
      <c r="D45" s="3"/>
      <c r="E45" s="3"/>
      <c r="F45" s="61">
        <v>0</v>
      </c>
      <c r="G45" s="5"/>
    </row>
    <row r="46" spans="1:7" s="6" customFormat="1">
      <c r="A46" s="17" t="s">
        <v>176</v>
      </c>
      <c r="B46" s="3" t="s">
        <v>58</v>
      </c>
      <c r="C46" s="3">
        <v>4278</v>
      </c>
      <c r="D46" s="3">
        <v>407720</v>
      </c>
      <c r="E46" s="3"/>
      <c r="F46" s="16">
        <v>0</v>
      </c>
      <c r="G46" s="3"/>
    </row>
    <row r="47" spans="1:7" s="6" customFormat="1">
      <c r="A47" s="17"/>
      <c r="B47" s="3"/>
      <c r="C47" s="3"/>
      <c r="D47" s="3"/>
      <c r="E47" s="3"/>
      <c r="F47" s="61"/>
      <c r="G47" s="3"/>
    </row>
    <row r="48" spans="1:7" s="6" customFormat="1">
      <c r="A48" s="17"/>
      <c r="B48" s="3"/>
      <c r="C48" s="3"/>
      <c r="D48" s="3"/>
      <c r="E48" s="3"/>
      <c r="F48" s="18"/>
      <c r="G48" s="3"/>
    </row>
    <row r="49" spans="1:7" s="6" customFormat="1">
      <c r="A49" s="56"/>
      <c r="B49" s="3"/>
      <c r="C49" s="3"/>
      <c r="D49" s="3"/>
      <c r="E49" s="3"/>
      <c r="F49" s="18"/>
      <c r="G49" s="3"/>
    </row>
    <row r="50" spans="1:7" s="6" customFormat="1" ht="12.75" thickBot="1">
      <c r="A50" s="19"/>
      <c r="B50" s="20"/>
      <c r="C50" s="20"/>
      <c r="D50" s="20"/>
      <c r="E50" s="20"/>
      <c r="F50" s="63"/>
      <c r="G50" s="3"/>
    </row>
    <row r="52" spans="1:7">
      <c r="F52" s="12"/>
    </row>
  </sheetData>
  <mergeCells count="1">
    <mergeCell ref="A1:G1"/>
  </mergeCells>
  <pageMargins left="7.874015748031496E-2" right="0.43307086614173229" top="0.15748031496062992" bottom="0.11811023622047245" header="0.35433070866141736" footer="0.11811023622047245"/>
  <pageSetup paperSize="9" scale="9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P67"/>
  <sheetViews>
    <sheetView topLeftCell="C1" workbookViewId="0">
      <selection activeCell="N16" sqref="N16"/>
    </sheetView>
  </sheetViews>
  <sheetFormatPr defaultRowHeight="12.75"/>
  <cols>
    <col min="13" max="13" width="12.140625" customWidth="1"/>
  </cols>
  <sheetData>
    <row r="1" spans="1:16">
      <c r="A1" t="s">
        <v>195</v>
      </c>
    </row>
    <row r="2" spans="1:16">
      <c r="A2" t="s">
        <v>196</v>
      </c>
    </row>
    <row r="3" spans="1:16">
      <c r="A3" t="s">
        <v>197</v>
      </c>
      <c r="M3" s="90" t="s">
        <v>5</v>
      </c>
      <c r="N3" s="91"/>
      <c r="O3" s="91"/>
      <c r="P3" s="92"/>
    </row>
    <row r="4" spans="1:16">
      <c r="M4" s="93"/>
      <c r="N4" s="94"/>
      <c r="O4" s="94"/>
      <c r="P4" s="95"/>
    </row>
    <row r="5" spans="1:16">
      <c r="M5" s="103"/>
      <c r="N5" s="103" t="s">
        <v>254</v>
      </c>
      <c r="O5" s="103" t="s">
        <v>255</v>
      </c>
      <c r="P5" s="103" t="s">
        <v>242</v>
      </c>
    </row>
    <row r="6" spans="1:16">
      <c r="A6" t="s">
        <v>198</v>
      </c>
      <c r="B6" t="s">
        <v>199</v>
      </c>
      <c r="C6" t="s">
        <v>200</v>
      </c>
      <c r="D6" t="s">
        <v>201</v>
      </c>
      <c r="E6" t="s">
        <v>202</v>
      </c>
      <c r="F6" t="s">
        <v>203</v>
      </c>
      <c r="M6" s="101" t="s">
        <v>0</v>
      </c>
      <c r="N6" s="102">
        <f>L!E20</f>
        <v>3050</v>
      </c>
      <c r="O6" s="102">
        <f>L!F20</f>
        <v>1817</v>
      </c>
      <c r="P6" s="102">
        <f>SUM(N6:O6)</f>
        <v>4867</v>
      </c>
    </row>
    <row r="7" spans="1:16">
      <c r="M7" s="101" t="s">
        <v>256</v>
      </c>
      <c r="N7" s="102">
        <f>-L!G20</f>
        <v>0</v>
      </c>
      <c r="O7" s="102">
        <f>-L!H20</f>
        <v>-500</v>
      </c>
      <c r="P7" s="102">
        <f t="shared" ref="P7:P13" si="0">SUM(N7:O7)</f>
        <v>-500</v>
      </c>
    </row>
    <row r="8" spans="1:16">
      <c r="A8" t="s">
        <v>204</v>
      </c>
      <c r="F8" s="69">
        <v>3605.98</v>
      </c>
      <c r="M8" s="101" t="s">
        <v>257</v>
      </c>
      <c r="N8" s="102">
        <v>-37</v>
      </c>
      <c r="O8" s="102">
        <f>-L!L20</f>
        <v>0</v>
      </c>
      <c r="P8" s="102">
        <f t="shared" si="0"/>
        <v>-37</v>
      </c>
    </row>
    <row r="9" spans="1:16">
      <c r="M9" s="101" t="s">
        <v>258</v>
      </c>
      <c r="N9" s="102">
        <v>-8</v>
      </c>
      <c r="O9" s="102">
        <f>-L!V20</f>
        <v>-8</v>
      </c>
      <c r="P9" s="102">
        <f t="shared" si="0"/>
        <v>-16</v>
      </c>
    </row>
    <row r="10" spans="1:16">
      <c r="A10" t="s">
        <v>205</v>
      </c>
      <c r="M10" s="101" t="s">
        <v>259</v>
      </c>
      <c r="N10" s="102">
        <v>45</v>
      </c>
      <c r="O10" s="102">
        <v>0</v>
      </c>
      <c r="P10" s="102">
        <f t="shared" si="0"/>
        <v>45</v>
      </c>
    </row>
    <row r="11" spans="1:16">
      <c r="B11" s="70">
        <v>40542</v>
      </c>
      <c r="C11" t="s">
        <v>100</v>
      </c>
      <c r="D11" t="s">
        <v>206</v>
      </c>
      <c r="E11" s="69">
        <v>-293.95999999999998</v>
      </c>
      <c r="F11" s="69">
        <v>3312.02</v>
      </c>
      <c r="M11" s="101" t="s">
        <v>260</v>
      </c>
      <c r="N11" s="102">
        <f>SUM(N6:N10)</f>
        <v>3050</v>
      </c>
      <c r="O11" s="102">
        <f>SUM(O6:O10)</f>
        <v>1309</v>
      </c>
      <c r="P11" s="102">
        <f>SUM(N11:O11)</f>
        <v>4359</v>
      </c>
    </row>
    <row r="12" spans="1:16">
      <c r="B12" s="70">
        <v>40542</v>
      </c>
      <c r="C12" t="s">
        <v>80</v>
      </c>
      <c r="D12" t="s">
        <v>206</v>
      </c>
      <c r="E12" s="69">
        <v>-764.28</v>
      </c>
      <c r="F12" s="69">
        <v>2547.7399999999998</v>
      </c>
      <c r="M12" s="101" t="s">
        <v>261</v>
      </c>
      <c r="N12" s="102">
        <v>0</v>
      </c>
      <c r="O12" s="102">
        <f>-Fevereiro2013!K20</f>
        <v>-95.722000000000008</v>
      </c>
      <c r="P12" s="102">
        <f t="shared" si="0"/>
        <v>-95.722000000000008</v>
      </c>
    </row>
    <row r="13" spans="1:16">
      <c r="B13" s="70">
        <v>40542</v>
      </c>
      <c r="C13" t="s">
        <v>101</v>
      </c>
      <c r="D13" t="s">
        <v>206</v>
      </c>
      <c r="E13" s="69">
        <v>-239.08</v>
      </c>
      <c r="F13" s="69">
        <v>2308.66</v>
      </c>
      <c r="M13" s="101" t="s">
        <v>22</v>
      </c>
      <c r="N13" s="102">
        <v>0</v>
      </c>
      <c r="O13" s="102">
        <f>-Fevereiro2013!N20</f>
        <v>-21.755000000000003</v>
      </c>
      <c r="P13" s="102">
        <f t="shared" si="0"/>
        <v>-21.755000000000003</v>
      </c>
    </row>
    <row r="14" spans="1:16">
      <c r="B14" s="70">
        <v>40542</v>
      </c>
      <c r="C14" t="s">
        <v>69</v>
      </c>
      <c r="D14" t="s">
        <v>206</v>
      </c>
      <c r="E14" s="69">
        <v>-645.27</v>
      </c>
      <c r="F14" s="69">
        <v>1663.39</v>
      </c>
      <c r="M14" s="104" t="s">
        <v>262</v>
      </c>
      <c r="N14" s="105">
        <f>SUM(N11:N13)</f>
        <v>3050</v>
      </c>
      <c r="O14" s="105">
        <f>SUM(O11:O13)</f>
        <v>1191.5229999999999</v>
      </c>
      <c r="P14" s="105">
        <f t="shared" ref="P14" si="1">SUM(P11:P13)</f>
        <v>4241.5230000000001</v>
      </c>
    </row>
    <row r="15" spans="1:16">
      <c r="B15" s="70">
        <v>40542</v>
      </c>
      <c r="C15" t="s">
        <v>43</v>
      </c>
      <c r="D15" t="s">
        <v>206</v>
      </c>
      <c r="E15" s="69">
        <v>-463.3</v>
      </c>
      <c r="F15" s="69">
        <v>1200.0899999999999</v>
      </c>
      <c r="M15" s="93"/>
      <c r="N15" s="94"/>
      <c r="O15" s="96">
        <f>Fevereiro2013!Q20</f>
        <v>1191.5230000000001</v>
      </c>
      <c r="P15" s="97">
        <f>N14</f>
        <v>3050</v>
      </c>
    </row>
    <row r="16" spans="1:16">
      <c r="B16" s="70">
        <v>40542</v>
      </c>
      <c r="C16" t="s">
        <v>29</v>
      </c>
      <c r="D16" t="s">
        <v>206</v>
      </c>
      <c r="E16" s="69">
        <v>-2557.29</v>
      </c>
      <c r="F16" s="69">
        <v>-1357.2</v>
      </c>
      <c r="M16" s="93"/>
      <c r="N16" s="94"/>
      <c r="O16" s="96">
        <f>O14-O15</f>
        <v>0</v>
      </c>
      <c r="P16" s="97">
        <f>O15</f>
        <v>1191.5230000000001</v>
      </c>
    </row>
    <row r="17" spans="2:16">
      <c r="B17" s="70">
        <v>40542</v>
      </c>
      <c r="C17" t="s">
        <v>88</v>
      </c>
      <c r="D17" t="s">
        <v>206</v>
      </c>
      <c r="E17" s="69">
        <v>-1931.98</v>
      </c>
      <c r="F17" s="69">
        <v>-3289.18</v>
      </c>
      <c r="M17" s="98"/>
      <c r="N17" s="99"/>
      <c r="O17" s="99"/>
      <c r="P17" s="100">
        <f>P14-P15-P16</f>
        <v>0</v>
      </c>
    </row>
    <row r="18" spans="2:16">
      <c r="B18" s="70">
        <v>40542</v>
      </c>
      <c r="C18" t="s">
        <v>78</v>
      </c>
      <c r="D18" t="s">
        <v>206</v>
      </c>
      <c r="E18" s="69">
        <v>-2171.06</v>
      </c>
      <c r="F18" s="69">
        <v>-5460.24</v>
      </c>
    </row>
    <row r="19" spans="2:16">
      <c r="B19" s="70">
        <v>40542</v>
      </c>
      <c r="C19" t="s">
        <v>41</v>
      </c>
      <c r="D19" t="s">
        <v>206</v>
      </c>
      <c r="E19" s="69">
        <v>-3234.05</v>
      </c>
      <c r="F19" s="69">
        <v>-8694.2900000000009</v>
      </c>
    </row>
    <row r="20" spans="2:16">
      <c r="B20" s="70">
        <v>40542</v>
      </c>
      <c r="C20" t="s">
        <v>26</v>
      </c>
      <c r="D20" t="s">
        <v>206</v>
      </c>
      <c r="E20" s="69">
        <v>-1639.17</v>
      </c>
      <c r="F20" s="69">
        <v>-10333.459999999999</v>
      </c>
    </row>
    <row r="21" spans="2:16">
      <c r="B21" s="70">
        <v>40542</v>
      </c>
      <c r="C21" t="s">
        <v>47</v>
      </c>
      <c r="D21" t="s">
        <v>206</v>
      </c>
      <c r="E21" s="69">
        <v>-565.41999999999996</v>
      </c>
      <c r="F21" s="69">
        <v>-10898.88</v>
      </c>
    </row>
    <row r="22" spans="2:16">
      <c r="B22" s="70">
        <v>40542</v>
      </c>
      <c r="C22" t="s">
        <v>3</v>
      </c>
      <c r="D22" t="s">
        <v>206</v>
      </c>
      <c r="E22" s="69">
        <v>-377.57</v>
      </c>
      <c r="F22" s="69">
        <v>-11276.45</v>
      </c>
    </row>
    <row r="23" spans="2:16">
      <c r="B23" s="70">
        <v>40542</v>
      </c>
      <c r="C23" t="s">
        <v>180</v>
      </c>
      <c r="D23" t="s">
        <v>206</v>
      </c>
      <c r="E23" s="69">
        <v>-950.07</v>
      </c>
      <c r="F23" s="69">
        <v>-12226.52</v>
      </c>
    </row>
    <row r="24" spans="2:16">
      <c r="B24" s="70">
        <v>40542</v>
      </c>
      <c r="C24" t="s">
        <v>207</v>
      </c>
      <c r="D24" t="s">
        <v>206</v>
      </c>
      <c r="E24" s="69">
        <v>-964.59</v>
      </c>
      <c r="F24" s="69">
        <v>-13191.11</v>
      </c>
    </row>
    <row r="25" spans="2:16">
      <c r="B25" s="70">
        <v>40542</v>
      </c>
      <c r="C25" t="s">
        <v>208</v>
      </c>
      <c r="D25" t="s">
        <v>206</v>
      </c>
      <c r="E25" s="69">
        <v>-363.41</v>
      </c>
      <c r="F25" s="69">
        <v>-13554.52</v>
      </c>
    </row>
    <row r="26" spans="2:16">
      <c r="B26" s="70">
        <v>40542</v>
      </c>
      <c r="C26" t="s">
        <v>79</v>
      </c>
      <c r="D26" t="s">
        <v>206</v>
      </c>
      <c r="E26" s="69">
        <v>-985.23</v>
      </c>
      <c r="F26" s="69">
        <v>-14539.75</v>
      </c>
    </row>
    <row r="27" spans="2:16">
      <c r="B27" s="70">
        <v>40542</v>
      </c>
      <c r="C27" t="s">
        <v>209</v>
      </c>
      <c r="D27" t="s">
        <v>206</v>
      </c>
      <c r="E27" s="69">
        <v>-3349.88</v>
      </c>
      <c r="F27" s="69">
        <v>-17889.63</v>
      </c>
    </row>
    <row r="28" spans="2:16">
      <c r="B28" s="70">
        <v>40542</v>
      </c>
      <c r="C28" t="s">
        <v>131</v>
      </c>
      <c r="D28" t="s">
        <v>206</v>
      </c>
      <c r="E28" s="69">
        <v>-89.78</v>
      </c>
      <c r="F28" s="69">
        <v>-17979.41</v>
      </c>
    </row>
    <row r="29" spans="2:16">
      <c r="B29" s="70">
        <v>40542</v>
      </c>
      <c r="C29" t="s">
        <v>93</v>
      </c>
      <c r="D29" t="s">
        <v>206</v>
      </c>
      <c r="E29" s="69">
        <v>-117.73</v>
      </c>
      <c r="F29" s="69">
        <v>-18097.14</v>
      </c>
    </row>
    <row r="30" spans="2:16">
      <c r="B30" s="70">
        <v>40542</v>
      </c>
      <c r="C30" t="s">
        <v>89</v>
      </c>
      <c r="D30" t="s">
        <v>206</v>
      </c>
      <c r="E30" s="69">
        <v>-230.65</v>
      </c>
      <c r="F30" s="69">
        <v>-18327.79</v>
      </c>
    </row>
    <row r="31" spans="2:16">
      <c r="B31" s="70">
        <v>40542</v>
      </c>
      <c r="C31" t="s">
        <v>210</v>
      </c>
      <c r="D31" t="s">
        <v>206</v>
      </c>
      <c r="E31" s="69">
        <v>-169.3</v>
      </c>
      <c r="F31" s="69">
        <v>-18497.09</v>
      </c>
    </row>
    <row r="32" spans="2:16">
      <c r="B32" s="70">
        <v>40542</v>
      </c>
      <c r="C32" t="s">
        <v>211</v>
      </c>
      <c r="D32" t="s">
        <v>206</v>
      </c>
      <c r="E32" s="69">
        <v>-716.17</v>
      </c>
      <c r="F32" s="69">
        <v>-19213.259999999998</v>
      </c>
    </row>
    <row r="33" spans="2:6">
      <c r="B33" s="70">
        <v>40542</v>
      </c>
      <c r="C33" t="s">
        <v>212</v>
      </c>
      <c r="D33" t="s">
        <v>206</v>
      </c>
      <c r="E33" s="69">
        <v>-1326.76</v>
      </c>
      <c r="F33" s="69">
        <v>-20540.02</v>
      </c>
    </row>
    <row r="34" spans="2:6">
      <c r="B34" s="70">
        <v>40542</v>
      </c>
      <c r="C34" t="s">
        <v>165</v>
      </c>
      <c r="D34" t="s">
        <v>206</v>
      </c>
      <c r="E34" s="69">
        <v>-1797.88</v>
      </c>
      <c r="F34" s="69">
        <v>-22337.9</v>
      </c>
    </row>
    <row r="35" spans="2:6">
      <c r="B35" s="70">
        <v>40542</v>
      </c>
      <c r="C35" t="s">
        <v>4</v>
      </c>
      <c r="D35" t="s">
        <v>206</v>
      </c>
      <c r="E35" s="69">
        <v>-2260.84</v>
      </c>
      <c r="F35" s="69">
        <v>-24598.74</v>
      </c>
    </row>
    <row r="36" spans="2:6">
      <c r="B36" s="70">
        <v>40542</v>
      </c>
      <c r="C36" t="s">
        <v>139</v>
      </c>
      <c r="D36" t="s">
        <v>206</v>
      </c>
      <c r="E36" s="69">
        <v>-1936.74</v>
      </c>
      <c r="F36" s="69">
        <v>-26535.48</v>
      </c>
    </row>
    <row r="37" spans="2:6">
      <c r="B37" s="70">
        <v>40542</v>
      </c>
      <c r="C37" t="s">
        <v>178</v>
      </c>
      <c r="D37" t="s">
        <v>206</v>
      </c>
      <c r="E37" s="69">
        <v>-1159.8399999999999</v>
      </c>
      <c r="F37" s="69">
        <v>-27695.32</v>
      </c>
    </row>
    <row r="38" spans="2:6">
      <c r="B38" s="70">
        <v>40542</v>
      </c>
      <c r="C38" t="s">
        <v>74</v>
      </c>
      <c r="D38" t="s">
        <v>206</v>
      </c>
      <c r="E38" s="69">
        <v>-1507.99</v>
      </c>
      <c r="F38" s="69">
        <v>-29203.31</v>
      </c>
    </row>
    <row r="39" spans="2:6">
      <c r="B39" s="70">
        <v>40542</v>
      </c>
      <c r="C39" t="s">
        <v>213</v>
      </c>
      <c r="D39" t="s">
        <v>206</v>
      </c>
      <c r="E39" s="69">
        <v>-521.38</v>
      </c>
      <c r="F39" s="69">
        <v>-29724.69</v>
      </c>
    </row>
    <row r="40" spans="2:6">
      <c r="B40" s="70">
        <v>40542</v>
      </c>
      <c r="C40" t="s">
        <v>25</v>
      </c>
      <c r="D40" t="s">
        <v>206</v>
      </c>
      <c r="E40" s="69">
        <v>-1644.54</v>
      </c>
      <c r="F40" s="69">
        <v>-31369.23</v>
      </c>
    </row>
    <row r="41" spans="2:6">
      <c r="B41" s="70">
        <v>40542</v>
      </c>
      <c r="C41" t="s">
        <v>84</v>
      </c>
      <c r="D41" t="s">
        <v>206</v>
      </c>
      <c r="E41" s="69">
        <v>-817.6</v>
      </c>
      <c r="F41" s="69">
        <v>-32186.83</v>
      </c>
    </row>
    <row r="42" spans="2:6">
      <c r="B42" s="70">
        <v>40542</v>
      </c>
      <c r="C42" t="s">
        <v>44</v>
      </c>
      <c r="D42" t="s">
        <v>206</v>
      </c>
      <c r="E42" s="69">
        <v>-1260.02</v>
      </c>
      <c r="F42" s="69">
        <v>-33446.85</v>
      </c>
    </row>
    <row r="43" spans="2:6">
      <c r="B43" s="70">
        <v>40542</v>
      </c>
      <c r="C43" t="s">
        <v>5</v>
      </c>
      <c r="D43" t="s">
        <v>206</v>
      </c>
      <c r="E43" s="69">
        <v>-665.12</v>
      </c>
      <c r="F43" s="69">
        <v>-34111.97</v>
      </c>
    </row>
    <row r="44" spans="2:6">
      <c r="B44" s="70">
        <v>40542</v>
      </c>
      <c r="C44" t="s">
        <v>50</v>
      </c>
      <c r="D44" t="s">
        <v>206</v>
      </c>
      <c r="E44" s="69">
        <v>-660.4</v>
      </c>
      <c r="F44" s="69">
        <v>-34772.370000000003</v>
      </c>
    </row>
    <row r="45" spans="2:6">
      <c r="B45" s="70">
        <v>40542</v>
      </c>
      <c r="C45" t="s">
        <v>39</v>
      </c>
      <c r="D45" t="s">
        <v>206</v>
      </c>
      <c r="E45" s="69">
        <v>-1012.57</v>
      </c>
      <c r="F45" s="69">
        <v>-35784.94</v>
      </c>
    </row>
    <row r="46" spans="2:6">
      <c r="B46" s="70">
        <v>40542</v>
      </c>
      <c r="C46" t="s">
        <v>31</v>
      </c>
      <c r="D46" t="s">
        <v>206</v>
      </c>
      <c r="E46" s="69">
        <v>-3856.32</v>
      </c>
      <c r="F46" s="69">
        <v>-39641.26</v>
      </c>
    </row>
    <row r="47" spans="2:6">
      <c r="B47" s="70">
        <v>40542</v>
      </c>
      <c r="C47" t="s">
        <v>214</v>
      </c>
      <c r="D47" t="s">
        <v>206</v>
      </c>
      <c r="E47" s="69">
        <v>-1557.2</v>
      </c>
      <c r="F47" s="69">
        <v>-41198.46</v>
      </c>
    </row>
    <row r="48" spans="2:6">
      <c r="B48" s="70">
        <v>40542</v>
      </c>
      <c r="C48" t="s">
        <v>215</v>
      </c>
      <c r="D48" t="s">
        <v>206</v>
      </c>
      <c r="E48" s="69">
        <v>-558.76</v>
      </c>
      <c r="F48" s="69">
        <v>-41757.22</v>
      </c>
    </row>
    <row r="49" spans="2:6">
      <c r="B49" s="70">
        <v>40542</v>
      </c>
      <c r="C49" t="s">
        <v>216</v>
      </c>
      <c r="D49" t="s">
        <v>206</v>
      </c>
      <c r="E49" s="69">
        <v>-4200.45</v>
      </c>
      <c r="F49" s="69">
        <v>-45957.67</v>
      </c>
    </row>
    <row r="50" spans="2:6">
      <c r="B50" s="70">
        <v>40542</v>
      </c>
      <c r="C50" t="s">
        <v>7</v>
      </c>
      <c r="D50" t="s">
        <v>206</v>
      </c>
      <c r="E50" s="69">
        <v>-3466.47</v>
      </c>
      <c r="F50" s="69">
        <v>-49424.14</v>
      </c>
    </row>
    <row r="51" spans="2:6">
      <c r="B51" s="70">
        <v>40542</v>
      </c>
      <c r="C51" t="s">
        <v>192</v>
      </c>
      <c r="D51" t="s">
        <v>206</v>
      </c>
      <c r="E51" s="69">
        <v>-817.21</v>
      </c>
      <c r="F51" s="69">
        <v>-50241.35</v>
      </c>
    </row>
    <row r="52" spans="2:6">
      <c r="B52" s="70">
        <v>40542</v>
      </c>
      <c r="C52" t="s">
        <v>77</v>
      </c>
      <c r="D52" t="s">
        <v>206</v>
      </c>
      <c r="E52" s="69">
        <v>-1739.02</v>
      </c>
      <c r="F52" s="69">
        <v>-51980.37</v>
      </c>
    </row>
    <row r="53" spans="2:6">
      <c r="B53" s="70">
        <v>40542</v>
      </c>
      <c r="C53" t="s">
        <v>85</v>
      </c>
      <c r="D53" t="s">
        <v>206</v>
      </c>
      <c r="E53" s="69">
        <v>-1519.95</v>
      </c>
      <c r="F53" s="69">
        <v>-53500.32</v>
      </c>
    </row>
    <row r="54" spans="2:6">
      <c r="B54" s="70">
        <v>40542</v>
      </c>
      <c r="C54" t="s">
        <v>186</v>
      </c>
      <c r="D54" t="s">
        <v>206</v>
      </c>
      <c r="E54" s="69">
        <v>-566.6</v>
      </c>
      <c r="F54" s="69">
        <v>-54066.92</v>
      </c>
    </row>
    <row r="55" spans="2:6">
      <c r="B55" s="70">
        <v>40542</v>
      </c>
      <c r="C55" t="s">
        <v>28</v>
      </c>
      <c r="D55" t="s">
        <v>206</v>
      </c>
      <c r="E55" s="69">
        <v>-2888.79</v>
      </c>
      <c r="F55" s="69">
        <v>-56955.71</v>
      </c>
    </row>
    <row r="56" spans="2:6">
      <c r="B56" s="70">
        <v>40542</v>
      </c>
      <c r="C56" t="s">
        <v>37</v>
      </c>
      <c r="D56" t="s">
        <v>206</v>
      </c>
      <c r="E56" s="69">
        <v>-441.79</v>
      </c>
      <c r="F56" s="69">
        <v>-57397.5</v>
      </c>
    </row>
    <row r="57" spans="2:6">
      <c r="B57" s="70">
        <v>40542</v>
      </c>
      <c r="C57" t="s">
        <v>188</v>
      </c>
      <c r="D57" t="s">
        <v>206</v>
      </c>
      <c r="E57" s="69">
        <v>-1094</v>
      </c>
      <c r="F57" s="69">
        <v>-58491.5</v>
      </c>
    </row>
    <row r="58" spans="2:6">
      <c r="B58" s="70">
        <v>40542</v>
      </c>
      <c r="C58" t="s">
        <v>217</v>
      </c>
      <c r="D58" t="s">
        <v>206</v>
      </c>
      <c r="E58" s="69">
        <v>-3553.81</v>
      </c>
      <c r="F58" s="69">
        <v>-62045.31</v>
      </c>
    </row>
    <row r="59" spans="2:6">
      <c r="B59" s="70">
        <v>40542</v>
      </c>
      <c r="C59" t="s">
        <v>70</v>
      </c>
      <c r="D59" t="s">
        <v>206</v>
      </c>
      <c r="E59" s="69">
        <v>-2576.83</v>
      </c>
      <c r="F59" s="69">
        <v>-64622.14</v>
      </c>
    </row>
    <row r="60" spans="2:6">
      <c r="B60" s="70">
        <v>40542</v>
      </c>
      <c r="C60" t="s">
        <v>8</v>
      </c>
      <c r="D60" t="s">
        <v>206</v>
      </c>
      <c r="E60" s="69">
        <v>-475.55</v>
      </c>
      <c r="F60" s="69">
        <v>-65097.69</v>
      </c>
    </row>
    <row r="61" spans="2:6">
      <c r="B61" s="70">
        <v>40542</v>
      </c>
      <c r="C61" t="s">
        <v>9</v>
      </c>
      <c r="D61" t="s">
        <v>206</v>
      </c>
      <c r="E61" s="69">
        <v>-1152.08</v>
      </c>
      <c r="F61" s="69">
        <v>-66249.77</v>
      </c>
    </row>
    <row r="62" spans="2:6">
      <c r="B62" s="70">
        <v>40542</v>
      </c>
      <c r="C62" t="s">
        <v>187</v>
      </c>
      <c r="D62" t="s">
        <v>206</v>
      </c>
      <c r="E62" s="69">
        <v>-1237.8699999999999</v>
      </c>
      <c r="F62" s="69">
        <v>-67487.64</v>
      </c>
    </row>
    <row r="63" spans="2:6">
      <c r="B63" s="70">
        <v>40542</v>
      </c>
      <c r="C63" t="s">
        <v>76</v>
      </c>
      <c r="D63" t="s">
        <v>206</v>
      </c>
      <c r="E63" s="69">
        <v>-711.86</v>
      </c>
      <c r="F63" s="69">
        <v>-68199.5</v>
      </c>
    </row>
    <row r="64" spans="2:6">
      <c r="B64" s="70">
        <v>40542</v>
      </c>
      <c r="C64" t="s">
        <v>81</v>
      </c>
      <c r="D64" t="s">
        <v>206</v>
      </c>
      <c r="E64" s="69">
        <v>-2339.59</v>
      </c>
      <c r="F64" s="69">
        <v>-70539.09</v>
      </c>
    </row>
    <row r="65" spans="1:6">
      <c r="A65" t="s">
        <v>218</v>
      </c>
      <c r="E65" s="69">
        <v>-74145.070000000007</v>
      </c>
    </row>
    <row r="67" spans="1:6">
      <c r="A67" t="s">
        <v>219</v>
      </c>
      <c r="E67" s="69">
        <v>-74145.070000000007</v>
      </c>
      <c r="F67" s="69">
        <v>-70539.09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C20" sqref="C20"/>
    </sheetView>
  </sheetViews>
  <sheetFormatPr defaultRowHeight="12.75"/>
  <cols>
    <col min="1" max="2" width="17.28515625" customWidth="1"/>
    <col min="3" max="3" width="18.28515625" hidden="1" customWidth="1"/>
    <col min="4" max="4" width="24.140625" customWidth="1"/>
  </cols>
  <sheetData>
    <row r="1" spans="1:4">
      <c r="A1" s="194" t="s">
        <v>279</v>
      </c>
      <c r="B1" s="195"/>
      <c r="C1" s="195"/>
    </row>
    <row r="2" spans="1:4">
      <c r="A2" s="196" t="s">
        <v>280</v>
      </c>
      <c r="B2" s="197" t="s">
        <v>281</v>
      </c>
      <c r="C2" s="197" t="s">
        <v>282</v>
      </c>
      <c r="D2" s="198" t="s">
        <v>283</v>
      </c>
    </row>
    <row r="3" spans="1:4">
      <c r="A3" s="199">
        <v>0</v>
      </c>
      <c r="B3" s="200">
        <v>1566.61</v>
      </c>
      <c r="C3" s="201">
        <v>0</v>
      </c>
      <c r="D3" s="202">
        <v>0</v>
      </c>
    </row>
    <row r="4" spans="1:4">
      <c r="A4" s="199">
        <f>B3+0.01</f>
        <v>1566.62</v>
      </c>
      <c r="B4" s="200">
        <v>2347.85</v>
      </c>
      <c r="C4" s="201">
        <v>7.4999999999999997E-2</v>
      </c>
      <c r="D4" s="202">
        <v>117.49</v>
      </c>
    </row>
    <row r="5" spans="1:4">
      <c r="A5" s="199">
        <f>B4+0.01</f>
        <v>2347.86</v>
      </c>
      <c r="B5" s="200">
        <v>3130.51</v>
      </c>
      <c r="C5" s="201">
        <v>0.15</v>
      </c>
      <c r="D5" s="202">
        <v>293.58</v>
      </c>
    </row>
    <row r="6" spans="1:4">
      <c r="A6" s="199">
        <f>B5+0.01</f>
        <v>3130.5200000000004</v>
      </c>
      <c r="B6" s="200">
        <v>3911.63</v>
      </c>
      <c r="C6" s="201">
        <v>0.22500000000000001</v>
      </c>
      <c r="D6" s="202">
        <v>528.37</v>
      </c>
    </row>
    <row r="7" spans="1:4">
      <c r="A7" s="199">
        <f>B6+0.01</f>
        <v>3911.6400000000003</v>
      </c>
      <c r="B7" s="200"/>
      <c r="C7" s="201">
        <v>0.27500000000000002</v>
      </c>
      <c r="D7" s="202">
        <v>723.95</v>
      </c>
    </row>
    <row r="8" spans="1:4">
      <c r="A8" s="195" t="s">
        <v>284</v>
      </c>
      <c r="B8" s="195"/>
      <c r="C8" s="195"/>
      <c r="D8" s="195">
        <v>157.47</v>
      </c>
    </row>
    <row r="9" spans="1:4">
      <c r="A9" s="195"/>
      <c r="B9" s="203" t="s">
        <v>285</v>
      </c>
      <c r="C9" s="204">
        <v>0</v>
      </c>
      <c r="D9" s="195">
        <f>D8*C9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3</vt:i4>
      </vt:variant>
    </vt:vector>
  </HeadingPairs>
  <TitlesOfParts>
    <vt:vector size="16" baseType="lpstr">
      <vt:lpstr>L</vt:lpstr>
      <vt:lpstr>Fevereiro2013</vt:lpstr>
      <vt:lpstr>Outros</vt:lpstr>
      <vt:lpstr>Nextel</vt:lpstr>
      <vt:lpstr>Comb</vt:lpstr>
      <vt:lpstr>lançar valores</vt:lpstr>
      <vt:lpstr>Plan2</vt:lpstr>
      <vt:lpstr>Plan1</vt:lpstr>
      <vt:lpstr>Tabela de IRRF</vt:lpstr>
      <vt:lpstr>Transf 2º Quinz Nov2012</vt:lpstr>
      <vt:lpstr>Transf 1º Quinz Dez12</vt:lpstr>
      <vt:lpstr>Transf. 2º Quinz. Jan13</vt:lpstr>
      <vt:lpstr>Transf. 1º Quinz. Jan13</vt:lpstr>
      <vt:lpstr>Fevereiro2013!Area_de_impressao</vt:lpstr>
      <vt:lpstr>Fevereiro2013!Titulos_de_impressao</vt:lpstr>
      <vt:lpstr>'L'!Titulos_de_impressao</vt:lpstr>
    </vt:vector>
  </TitlesOfParts>
  <Company>FTN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Cardoso</dc:creator>
  <cp:lastModifiedBy>betem</cp:lastModifiedBy>
  <cp:lastPrinted>2013-02-28T14:28:10Z</cp:lastPrinted>
  <dcterms:created xsi:type="dcterms:W3CDTF">2006-10-17T11:11:41Z</dcterms:created>
  <dcterms:modified xsi:type="dcterms:W3CDTF">2013-02-28T14:28:51Z</dcterms:modified>
</cp:coreProperties>
</file>