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635" yWindow="0" windowWidth="8535" windowHeight="7995" activeTab="3"/>
  </bookViews>
  <sheets>
    <sheet name="NBF Logistica" sheetId="4" r:id="rId1"/>
    <sheet name="Cerrado" sheetId="1" r:id="rId2"/>
    <sheet name="Plan2" sheetId="2" r:id="rId3"/>
    <sheet name="Resumo" sheetId="3" r:id="rId4"/>
  </sheets>
  <externalReferences>
    <externalReference r:id="rId5"/>
  </externalReferences>
  <definedNames>
    <definedName name="_xlnm._FilterDatabase" localSheetId="1" hidden="1">Cerrado!$A$1:$O$273</definedName>
    <definedName name="_xlnm._FilterDatabase" localSheetId="0" hidden="1">'NBF Logistica'!$A$1:$O$285</definedName>
    <definedName name="_xlnm.Print_Titles" localSheetId="1">Cerrado!$1:$1</definedName>
    <definedName name="_xlnm.Print_Titles" localSheetId="0">'NBF Logistica'!$1:$1</definedName>
  </definedNames>
  <calcPr calcId="125725"/>
</workbook>
</file>

<file path=xl/calcChain.xml><?xml version="1.0" encoding="utf-8"?>
<calcChain xmlns="http://schemas.openxmlformats.org/spreadsheetml/2006/main">
  <c r="E62" i="4"/>
  <c r="E59"/>
  <c r="E283"/>
  <c r="E9"/>
  <c r="E49"/>
  <c r="E198"/>
  <c r="E142"/>
  <c r="E2"/>
  <c r="E281"/>
  <c r="E197"/>
  <c r="E141"/>
  <c r="E5"/>
  <c r="E136"/>
  <c r="E58"/>
  <c r="E151"/>
  <c r="E32"/>
  <c r="I287"/>
  <c r="N135" i="1" l="1"/>
  <c r="M135"/>
  <c r="L135"/>
  <c r="K135"/>
  <c r="J135"/>
  <c r="I135"/>
  <c r="H135"/>
  <c r="G135"/>
  <c r="E135"/>
  <c r="O135" s="1"/>
  <c r="N125"/>
  <c r="M125"/>
  <c r="L125"/>
  <c r="K125"/>
  <c r="J125"/>
  <c r="I125"/>
  <c r="H125"/>
  <c r="G125"/>
  <c r="E125"/>
  <c r="N120"/>
  <c r="M120"/>
  <c r="L120"/>
  <c r="K120"/>
  <c r="J120"/>
  <c r="I120"/>
  <c r="H120"/>
  <c r="G120"/>
  <c r="E120"/>
  <c r="O120" s="1"/>
  <c r="N108"/>
  <c r="M108"/>
  <c r="L108"/>
  <c r="K108"/>
  <c r="J108"/>
  <c r="I108"/>
  <c r="H108"/>
  <c r="G108"/>
  <c r="E108"/>
  <c r="N99"/>
  <c r="M99"/>
  <c r="L99"/>
  <c r="K99"/>
  <c r="J99"/>
  <c r="I99"/>
  <c r="H99"/>
  <c r="G99"/>
  <c r="E99"/>
  <c r="O99" s="1"/>
  <c r="N92"/>
  <c r="M92"/>
  <c r="L92"/>
  <c r="K92"/>
  <c r="J92"/>
  <c r="I92"/>
  <c r="H92"/>
  <c r="G92"/>
  <c r="E92"/>
  <c r="N86"/>
  <c r="M86"/>
  <c r="L86"/>
  <c r="K86"/>
  <c r="J86"/>
  <c r="I86"/>
  <c r="H86"/>
  <c r="G86"/>
  <c r="E86"/>
  <c r="O86" s="1"/>
  <c r="N78"/>
  <c r="M78"/>
  <c r="L78"/>
  <c r="K78"/>
  <c r="J78"/>
  <c r="I78"/>
  <c r="H78"/>
  <c r="G78"/>
  <c r="E78"/>
  <c r="N73"/>
  <c r="M73"/>
  <c r="L73"/>
  <c r="K73"/>
  <c r="J73"/>
  <c r="I73"/>
  <c r="H73"/>
  <c r="G73"/>
  <c r="E73"/>
  <c r="N66"/>
  <c r="M66"/>
  <c r="L66"/>
  <c r="K66"/>
  <c r="J66"/>
  <c r="I66"/>
  <c r="H66"/>
  <c r="G66"/>
  <c r="E66"/>
  <c r="N64"/>
  <c r="M64"/>
  <c r="L64"/>
  <c r="K64"/>
  <c r="J64"/>
  <c r="I64"/>
  <c r="H64"/>
  <c r="G64"/>
  <c r="E64"/>
  <c r="O64" s="1"/>
  <c r="N58"/>
  <c r="M58"/>
  <c r="L58"/>
  <c r="K58"/>
  <c r="J58"/>
  <c r="I58"/>
  <c r="H58"/>
  <c r="G58"/>
  <c r="E58"/>
  <c r="O58" s="1"/>
  <c r="N50"/>
  <c r="M50"/>
  <c r="L50"/>
  <c r="K50"/>
  <c r="J50"/>
  <c r="I50"/>
  <c r="H50"/>
  <c r="G50"/>
  <c r="E50"/>
  <c r="O50" s="1"/>
  <c r="N40"/>
  <c r="M40"/>
  <c r="L40"/>
  <c r="K40"/>
  <c r="J40"/>
  <c r="I40"/>
  <c r="H40"/>
  <c r="G40"/>
  <c r="E40"/>
  <c r="N36"/>
  <c r="M36"/>
  <c r="L36"/>
  <c r="K36"/>
  <c r="J36"/>
  <c r="I36"/>
  <c r="H36"/>
  <c r="G36"/>
  <c r="E36"/>
  <c r="O36" s="1"/>
  <c r="N31"/>
  <c r="M31"/>
  <c r="L31"/>
  <c r="K31"/>
  <c r="J31"/>
  <c r="I31"/>
  <c r="H31"/>
  <c r="G31"/>
  <c r="E31"/>
  <c r="N24"/>
  <c r="M24"/>
  <c r="L24"/>
  <c r="K24"/>
  <c r="J24"/>
  <c r="I24"/>
  <c r="H24"/>
  <c r="G24"/>
  <c r="E24"/>
  <c r="O24" s="1"/>
  <c r="N22"/>
  <c r="M22"/>
  <c r="L22"/>
  <c r="K22"/>
  <c r="J22"/>
  <c r="I22"/>
  <c r="H22"/>
  <c r="G22"/>
  <c r="E22"/>
  <c r="O22" s="1"/>
  <c r="N8"/>
  <c r="M8"/>
  <c r="L8"/>
  <c r="K8"/>
  <c r="J8"/>
  <c r="I8"/>
  <c r="I136" s="1"/>
  <c r="H8"/>
  <c r="G8"/>
  <c r="E8"/>
  <c r="N316" i="4"/>
  <c r="M316"/>
  <c r="L316"/>
  <c r="K316"/>
  <c r="J316"/>
  <c r="I316"/>
  <c r="H316"/>
  <c r="G316"/>
  <c r="E316"/>
  <c r="O316" s="1"/>
  <c r="N310"/>
  <c r="M310"/>
  <c r="L310"/>
  <c r="K310"/>
  <c r="J310"/>
  <c r="I310"/>
  <c r="H310"/>
  <c r="G310"/>
  <c r="E310"/>
  <c r="N304"/>
  <c r="M304"/>
  <c r="L304"/>
  <c r="K304"/>
  <c r="J304"/>
  <c r="I304"/>
  <c r="H304"/>
  <c r="G304"/>
  <c r="E304"/>
  <c r="N299"/>
  <c r="M299"/>
  <c r="L299"/>
  <c r="K299"/>
  <c r="J299"/>
  <c r="I299"/>
  <c r="H299"/>
  <c r="G299"/>
  <c r="E299"/>
  <c r="N290"/>
  <c r="M290"/>
  <c r="L290"/>
  <c r="K290"/>
  <c r="J290"/>
  <c r="I290"/>
  <c r="H290"/>
  <c r="G290"/>
  <c r="E290"/>
  <c r="N288"/>
  <c r="M288"/>
  <c r="L288"/>
  <c r="K288"/>
  <c r="J288"/>
  <c r="I288"/>
  <c r="H288"/>
  <c r="G288"/>
  <c r="E288"/>
  <c r="N286"/>
  <c r="M286"/>
  <c r="L286"/>
  <c r="K286"/>
  <c r="J286"/>
  <c r="I286"/>
  <c r="H286"/>
  <c r="G286"/>
  <c r="E286"/>
  <c r="N275"/>
  <c r="M275"/>
  <c r="L275"/>
  <c r="K275"/>
  <c r="J275"/>
  <c r="I275"/>
  <c r="H275"/>
  <c r="G275"/>
  <c r="E275"/>
  <c r="N264"/>
  <c r="M264"/>
  <c r="L264"/>
  <c r="K264"/>
  <c r="J264"/>
  <c r="I264"/>
  <c r="H264"/>
  <c r="G264"/>
  <c r="E264"/>
  <c r="O264" s="1"/>
  <c r="N257"/>
  <c r="M257"/>
  <c r="L257"/>
  <c r="K257"/>
  <c r="J257"/>
  <c r="I257"/>
  <c r="H257"/>
  <c r="G257"/>
  <c r="E257"/>
  <c r="N238"/>
  <c r="M238"/>
  <c r="L238"/>
  <c r="K238"/>
  <c r="J238"/>
  <c r="I238"/>
  <c r="H238"/>
  <c r="G238"/>
  <c r="E238"/>
  <c r="O238" s="1"/>
  <c r="N234"/>
  <c r="M234"/>
  <c r="L234"/>
  <c r="K234"/>
  <c r="J234"/>
  <c r="I234"/>
  <c r="H234"/>
  <c r="G234"/>
  <c r="E234"/>
  <c r="N229"/>
  <c r="M229"/>
  <c r="L229"/>
  <c r="K229"/>
  <c r="J229"/>
  <c r="I229"/>
  <c r="H229"/>
  <c r="G229"/>
  <c r="E229"/>
  <c r="N224"/>
  <c r="M224"/>
  <c r="L224"/>
  <c r="K224"/>
  <c r="J224"/>
  <c r="I224"/>
  <c r="H224"/>
  <c r="G224"/>
  <c r="E224"/>
  <c r="N215"/>
  <c r="M215"/>
  <c r="L215"/>
  <c r="K215"/>
  <c r="J215"/>
  <c r="I215"/>
  <c r="H215"/>
  <c r="G215"/>
  <c r="E215"/>
  <c r="N208"/>
  <c r="M208"/>
  <c r="L208"/>
  <c r="K208"/>
  <c r="J208"/>
  <c r="I208"/>
  <c r="H208"/>
  <c r="G208"/>
  <c r="E208"/>
  <c r="N200"/>
  <c r="M200"/>
  <c r="L200"/>
  <c r="K200"/>
  <c r="J200"/>
  <c r="I200"/>
  <c r="H200"/>
  <c r="G200"/>
  <c r="E200"/>
  <c r="O200" s="1"/>
  <c r="N192"/>
  <c r="M192"/>
  <c r="L192"/>
  <c r="K192"/>
  <c r="J192"/>
  <c r="I192"/>
  <c r="H192"/>
  <c r="G192"/>
  <c r="E192"/>
  <c r="N181"/>
  <c r="M181"/>
  <c r="L181"/>
  <c r="K181"/>
  <c r="J181"/>
  <c r="I181"/>
  <c r="H181"/>
  <c r="G181"/>
  <c r="E181"/>
  <c r="N177"/>
  <c r="M177"/>
  <c r="L177"/>
  <c r="K177"/>
  <c r="J177"/>
  <c r="I177"/>
  <c r="H177"/>
  <c r="G177"/>
  <c r="E177"/>
  <c r="N173"/>
  <c r="M173"/>
  <c r="L173"/>
  <c r="K173"/>
  <c r="J173"/>
  <c r="I173"/>
  <c r="H173"/>
  <c r="G173"/>
  <c r="E173"/>
  <c r="N166"/>
  <c r="M166"/>
  <c r="L166"/>
  <c r="K166"/>
  <c r="J166"/>
  <c r="I166"/>
  <c r="H166"/>
  <c r="G166"/>
  <c r="E166"/>
  <c r="N164"/>
  <c r="M164"/>
  <c r="L164"/>
  <c r="K164"/>
  <c r="J164"/>
  <c r="I164"/>
  <c r="H164"/>
  <c r="G164"/>
  <c r="E164"/>
  <c r="O164" s="1"/>
  <c r="N154"/>
  <c r="M154"/>
  <c r="L154"/>
  <c r="K154"/>
  <c r="J154"/>
  <c r="I154"/>
  <c r="H154"/>
  <c r="G154"/>
  <c r="E154"/>
  <c r="N147"/>
  <c r="M147"/>
  <c r="L147"/>
  <c r="K147"/>
  <c r="J147"/>
  <c r="I147"/>
  <c r="H147"/>
  <c r="G147"/>
  <c r="E147"/>
  <c r="O147" s="1"/>
  <c r="N134"/>
  <c r="M134"/>
  <c r="L134"/>
  <c r="K134"/>
  <c r="J134"/>
  <c r="I134"/>
  <c r="H134"/>
  <c r="G134"/>
  <c r="E134"/>
  <c r="O134" s="1"/>
  <c r="N124"/>
  <c r="M124"/>
  <c r="L124"/>
  <c r="K124"/>
  <c r="J124"/>
  <c r="I124"/>
  <c r="H124"/>
  <c r="G124"/>
  <c r="E124"/>
  <c r="N115"/>
  <c r="M115"/>
  <c r="L115"/>
  <c r="K115"/>
  <c r="J115"/>
  <c r="I115"/>
  <c r="H115"/>
  <c r="G115"/>
  <c r="E115"/>
  <c r="N111"/>
  <c r="M111"/>
  <c r="L111"/>
  <c r="K111"/>
  <c r="J111"/>
  <c r="I111"/>
  <c r="H111"/>
  <c r="G111"/>
  <c r="E111"/>
  <c r="N105"/>
  <c r="M105"/>
  <c r="L105"/>
  <c r="K105"/>
  <c r="J105"/>
  <c r="I105"/>
  <c r="H105"/>
  <c r="G105"/>
  <c r="E105"/>
  <c r="O105" s="1"/>
  <c r="N102"/>
  <c r="M102"/>
  <c r="L102"/>
  <c r="K102"/>
  <c r="J102"/>
  <c r="I102"/>
  <c r="H102"/>
  <c r="G102"/>
  <c r="E102"/>
  <c r="N95"/>
  <c r="M95"/>
  <c r="L95"/>
  <c r="K95"/>
  <c r="J95"/>
  <c r="I95"/>
  <c r="H95"/>
  <c r="G95"/>
  <c r="E95"/>
  <c r="N85"/>
  <c r="M85"/>
  <c r="L85"/>
  <c r="K85"/>
  <c r="J85"/>
  <c r="I85"/>
  <c r="H85"/>
  <c r="G85"/>
  <c r="E85"/>
  <c r="N75"/>
  <c r="M75"/>
  <c r="L75"/>
  <c r="K75"/>
  <c r="J75"/>
  <c r="I75"/>
  <c r="H75"/>
  <c r="G75"/>
  <c r="E75"/>
  <c r="N70"/>
  <c r="M70"/>
  <c r="L70"/>
  <c r="K70"/>
  <c r="J70"/>
  <c r="I70"/>
  <c r="H70"/>
  <c r="G70"/>
  <c r="E70"/>
  <c r="N63"/>
  <c r="M63"/>
  <c r="L63"/>
  <c r="K63"/>
  <c r="J63"/>
  <c r="I63"/>
  <c r="H63"/>
  <c r="G63"/>
  <c r="E63"/>
  <c r="N56"/>
  <c r="M56"/>
  <c r="L56"/>
  <c r="K56"/>
  <c r="J56"/>
  <c r="I56"/>
  <c r="H56"/>
  <c r="G56"/>
  <c r="E56"/>
  <c r="O56" s="1"/>
  <c r="N44"/>
  <c r="M44"/>
  <c r="L44"/>
  <c r="K44"/>
  <c r="J44"/>
  <c r="I44"/>
  <c r="H44"/>
  <c r="G44"/>
  <c r="E44"/>
  <c r="N36"/>
  <c r="M36"/>
  <c r="L36"/>
  <c r="K36"/>
  <c r="J36"/>
  <c r="I36"/>
  <c r="H36"/>
  <c r="G36"/>
  <c r="E36"/>
  <c r="N25"/>
  <c r="M25"/>
  <c r="L25"/>
  <c r="K25"/>
  <c r="J25"/>
  <c r="I25"/>
  <c r="H25"/>
  <c r="G25"/>
  <c r="E25"/>
  <c r="N19"/>
  <c r="M19"/>
  <c r="L19"/>
  <c r="K19"/>
  <c r="J19"/>
  <c r="I19"/>
  <c r="H19"/>
  <c r="G19"/>
  <c r="E19"/>
  <c r="O19" s="1"/>
  <c r="N15"/>
  <c r="N317" s="1"/>
  <c r="M15"/>
  <c r="M317" s="1"/>
  <c r="L15"/>
  <c r="L317" s="1"/>
  <c r="K15"/>
  <c r="K317" s="1"/>
  <c r="J15"/>
  <c r="J317" s="1"/>
  <c r="I15"/>
  <c r="I317" s="1"/>
  <c r="H15"/>
  <c r="G15"/>
  <c r="G317" s="1"/>
  <c r="E15"/>
  <c r="O166" l="1"/>
  <c r="O299"/>
  <c r="O290"/>
  <c r="E317"/>
  <c r="O224"/>
  <c r="O215"/>
  <c r="O181"/>
  <c r="O304"/>
  <c r="O192"/>
  <c r="O111"/>
  <c r="O85"/>
  <c r="O173"/>
  <c r="O177"/>
  <c r="O40" i="1"/>
  <c r="O31"/>
  <c r="O73"/>
  <c r="O66"/>
  <c r="E136"/>
  <c r="O8"/>
  <c r="H136"/>
  <c r="J136"/>
  <c r="J319" i="4" s="1"/>
  <c r="L136" i="1"/>
  <c r="L319" i="4" s="1"/>
  <c r="N136" i="1"/>
  <c r="N319" i="4" s="1"/>
  <c r="G136" i="1"/>
  <c r="G319" i="4" s="1"/>
  <c r="K136" i="1"/>
  <c r="K319" i="4" s="1"/>
  <c r="M136" i="1"/>
  <c r="M319" i="4" s="1"/>
  <c r="O78" i="1"/>
  <c r="O92"/>
  <c r="O108"/>
  <c r="O125"/>
  <c r="O310" i="4"/>
  <c r="O288"/>
  <c r="O234"/>
  <c r="O257"/>
  <c r="O229"/>
  <c r="O275"/>
  <c r="O208"/>
  <c r="O115"/>
  <c r="O95"/>
  <c r="O102"/>
  <c r="O70"/>
  <c r="O25"/>
  <c r="I319"/>
  <c r="O44"/>
  <c r="O286"/>
  <c r="O154"/>
  <c r="O124"/>
  <c r="H317"/>
  <c r="O75"/>
  <c r="O63"/>
  <c r="O36"/>
  <c r="O15"/>
  <c r="E319" l="1"/>
  <c r="H319"/>
  <c r="O136" i="1"/>
  <c r="O317" i="4"/>
  <c r="B14" i="3"/>
  <c r="B15"/>
  <c r="O319" i="4" l="1"/>
  <c r="B41" i="3"/>
  <c r="B35"/>
  <c r="B27"/>
  <c r="B21"/>
  <c r="B11"/>
  <c r="B5"/>
  <c r="O34"/>
  <c r="C34"/>
  <c r="F35"/>
  <c r="O20"/>
  <c r="C20"/>
  <c r="F21"/>
  <c r="O4"/>
  <c r="C4"/>
  <c r="J35" l="1"/>
  <c r="J21"/>
  <c r="N35"/>
  <c r="N21"/>
  <c r="L35" l="1"/>
  <c r="L21"/>
  <c r="I21"/>
  <c r="I35"/>
  <c r="K21"/>
  <c r="K35"/>
  <c r="G21"/>
  <c r="G35"/>
  <c r="M21"/>
  <c r="M35"/>
  <c r="H35"/>
  <c r="H21"/>
  <c r="N5" l="1"/>
  <c r="M5"/>
  <c r="L5"/>
  <c r="K5"/>
  <c r="J5"/>
  <c r="I5"/>
  <c r="H5"/>
  <c r="G5"/>
  <c r="F5"/>
  <c r="F10"/>
  <c r="F9"/>
  <c r="F40" l="1"/>
  <c r="F26"/>
  <c r="F11"/>
  <c r="F39"/>
  <c r="F25"/>
  <c r="F41" l="1"/>
  <c r="F27"/>
  <c r="C3"/>
  <c r="E5"/>
  <c r="C5" s="1"/>
  <c r="E21"/>
  <c r="C21" s="1"/>
  <c r="C19"/>
  <c r="E35"/>
  <c r="C35" s="1"/>
  <c r="C33"/>
  <c r="O19"/>
  <c r="O21" s="1"/>
  <c r="O3"/>
  <c r="O5" s="1"/>
  <c r="O33"/>
  <c r="O35" s="1"/>
  <c r="G10" l="1"/>
  <c r="G40" l="1"/>
  <c r="G26"/>
  <c r="G9" l="1"/>
  <c r="J9"/>
  <c r="L9"/>
  <c r="N9"/>
  <c r="I10"/>
  <c r="K10"/>
  <c r="M10"/>
  <c r="H10"/>
  <c r="J10"/>
  <c r="L10"/>
  <c r="N10"/>
  <c r="I9"/>
  <c r="K9"/>
  <c r="M9"/>
  <c r="E10"/>
  <c r="E9"/>
  <c r="E14" s="1"/>
  <c r="H9" l="1"/>
  <c r="H39" s="1"/>
  <c r="O9"/>
  <c r="C10"/>
  <c r="D10" s="1"/>
  <c r="E26"/>
  <c r="C26" s="1"/>
  <c r="E15"/>
  <c r="E40"/>
  <c r="C40" s="1"/>
  <c r="L26"/>
  <c r="L40"/>
  <c r="H26"/>
  <c r="H40"/>
  <c r="K40"/>
  <c r="K26"/>
  <c r="N26"/>
  <c r="N40"/>
  <c r="J26"/>
  <c r="J40"/>
  <c r="M40"/>
  <c r="M26"/>
  <c r="I40"/>
  <c r="I26"/>
  <c r="M11"/>
  <c r="M39"/>
  <c r="M25"/>
  <c r="I11"/>
  <c r="I39"/>
  <c r="I25"/>
  <c r="N11"/>
  <c r="N39"/>
  <c r="N25"/>
  <c r="J11"/>
  <c r="J39"/>
  <c r="J25"/>
  <c r="E11"/>
  <c r="E39"/>
  <c r="C39" s="1"/>
  <c r="D39" s="1"/>
  <c r="E25"/>
  <c r="C25" s="1"/>
  <c r="D25" s="1"/>
  <c r="C9"/>
  <c r="D9" s="1"/>
  <c r="K11"/>
  <c r="K39"/>
  <c r="K25"/>
  <c r="L11"/>
  <c r="L39"/>
  <c r="L25"/>
  <c r="H11"/>
  <c r="G11"/>
  <c r="G39"/>
  <c r="G25"/>
  <c r="O10"/>
  <c r="H25" l="1"/>
  <c r="O40"/>
  <c r="O26"/>
  <c r="G41"/>
  <c r="G27"/>
  <c r="O11"/>
  <c r="O39"/>
  <c r="O25"/>
  <c r="H41"/>
  <c r="H27"/>
  <c r="K41"/>
  <c r="K27"/>
  <c r="E41"/>
  <c r="C41" s="1"/>
  <c r="E27"/>
  <c r="C27" s="1"/>
  <c r="C11"/>
  <c r="N41"/>
  <c r="N27"/>
  <c r="M41"/>
  <c r="M27"/>
  <c r="L41"/>
  <c r="L27"/>
  <c r="J41"/>
  <c r="J27"/>
  <c r="I41"/>
  <c r="I27"/>
  <c r="O41" l="1"/>
  <c r="O27"/>
</calcChain>
</file>

<file path=xl/sharedStrings.xml><?xml version="1.0" encoding="utf-8"?>
<sst xmlns="http://schemas.openxmlformats.org/spreadsheetml/2006/main" count="995" uniqueCount="153">
  <si>
    <t>Manifesto</t>
  </si>
  <si>
    <t>Data</t>
  </si>
  <si>
    <t>Transportador</t>
  </si>
  <si>
    <t>Região</t>
  </si>
  <si>
    <t>Frete</t>
  </si>
  <si>
    <t>GILSON BITTERCORT PEREIRA DA SILVA</t>
  </si>
  <si>
    <t>FERNANDO BITTENCOURT DOS SANTOS</t>
  </si>
  <si>
    <t>MARCOS SILVA FRAGA</t>
  </si>
  <si>
    <t>MAURO GARDESANI</t>
  </si>
  <si>
    <t>AGNALDO BORSARI</t>
  </si>
  <si>
    <t>BENEDITO DE OLIVEIRA MONTEIRO</t>
  </si>
  <si>
    <t>JOSE RIBEIRO DOS SANTOS</t>
  </si>
  <si>
    <t>ANDERSON CONCONI</t>
  </si>
  <si>
    <t>ARIANO CORACIN LONGO</t>
  </si>
  <si>
    <t>WAGNER CARVALHO DE MATOS</t>
  </si>
  <si>
    <t>Observação</t>
  </si>
  <si>
    <t>Doc. Banco</t>
  </si>
  <si>
    <t>Posto</t>
  </si>
  <si>
    <t>Nextell</t>
  </si>
  <si>
    <t>Pancary</t>
  </si>
  <si>
    <t>Emprestimo</t>
  </si>
  <si>
    <t>Nota Fiscal</t>
  </si>
  <si>
    <t>Adto</t>
  </si>
  <si>
    <t>Falta de Produto</t>
  </si>
  <si>
    <t>Liquido a Receber</t>
  </si>
  <si>
    <t>Grande São Paulo (até 50km)</t>
  </si>
  <si>
    <t>JOSEILDO COSTA DO SANTOS</t>
  </si>
  <si>
    <t>JOSE ANDRE OLIVEIRA</t>
  </si>
  <si>
    <t>FELIPE GOMES CHAVES</t>
  </si>
  <si>
    <t>Fora do Perimetro (até 80km)</t>
  </si>
  <si>
    <t>RODRIGO EUGENIO TUCCI</t>
  </si>
  <si>
    <t>Litoral Sul</t>
  </si>
  <si>
    <t>MARIA SONIA DE SOUZA</t>
  </si>
  <si>
    <t>GIVALDO PEREIRA DA SILVA</t>
  </si>
  <si>
    <t>BERNARDINO FERREIRA ALVES</t>
  </si>
  <si>
    <t>PAULO DE LIMA</t>
  </si>
  <si>
    <t>JOSE ROBERTO DA SILVA</t>
  </si>
  <si>
    <t>ANTONIO NATALICIO DA CONCEIÇAO</t>
  </si>
  <si>
    <t>JOSÉ AGUIMAR DOS SANTOS</t>
  </si>
  <si>
    <t>JOSE GIVALDO GONÇALVES LIMA</t>
  </si>
  <si>
    <t>WAGNER CARVALHO MATOS</t>
  </si>
  <si>
    <t>JOABE DE MELO DA SILVA</t>
  </si>
  <si>
    <t>CLOVIS FRANCISCO DO NASCIMENTO FILHO</t>
  </si>
  <si>
    <t>ABCDM (até 20km)</t>
  </si>
  <si>
    <t>MARCIO PESSOTTI</t>
  </si>
  <si>
    <t>JURANDIR MEDEIROS DA CRUZ</t>
  </si>
  <si>
    <t>RICARDO CORTIÇO</t>
  </si>
  <si>
    <t>Interior - (até 200Km)</t>
  </si>
  <si>
    <t>MARIA APARECIDA FERREIRA</t>
  </si>
  <si>
    <t>MARCELO ROBERTO PACHECO</t>
  </si>
  <si>
    <t>Litoral Norte</t>
  </si>
  <si>
    <t>Interior - (até 130Km)</t>
  </si>
  <si>
    <t>ANTÔNIO DOS SANTOS REIS</t>
  </si>
  <si>
    <t>ANDERSON CARLOS FERNANDES</t>
  </si>
  <si>
    <t>GILMAR BELO DA SILVA</t>
  </si>
  <si>
    <t>28-01-2013</t>
  </si>
  <si>
    <t>EDIVAN GONSALVES DOS SANTOS</t>
  </si>
  <si>
    <t>EDIVALDO DA SILVA SAMPAIO</t>
  </si>
  <si>
    <t>JOSE GIVALDO GONÇALVES LIMA ME</t>
  </si>
  <si>
    <t>EDNA APARECIDA PINHATA</t>
  </si>
  <si>
    <t>REINILTON FERNANDES DE SOUZA</t>
  </si>
  <si>
    <t>FRANCISCO VANDERLEI DA SILVA</t>
  </si>
  <si>
    <t>JOÃO PIRES</t>
  </si>
  <si>
    <t>CLAUDIO FASANO</t>
  </si>
  <si>
    <t>Levar NF Glico no Assai</t>
  </si>
  <si>
    <t>AGNALDO BORSARI Total</t>
  </si>
  <si>
    <t>ANDERSON CARLOS FERNANDES Total</t>
  </si>
  <si>
    <t>ANDERSON CONCONI Total</t>
  </si>
  <si>
    <t>ANTÔNIO DOS SANTOS REIS Total</t>
  </si>
  <si>
    <t>ARIANO CORACIN LONGO Total</t>
  </si>
  <si>
    <t>BENEDITO DE OLIVEIRA MONTEIRO Total</t>
  </si>
  <si>
    <t>BERNARDINO FERREIRA ALVES Total</t>
  </si>
  <si>
    <t>CLAUDIO FASANO Total</t>
  </si>
  <si>
    <t>CLOVIS FRANCISCO DO NASCIMENTO FILHO Total</t>
  </si>
  <si>
    <t>EDIVALDO DA SILVA SAMPAIO Total</t>
  </si>
  <si>
    <t>EDIVAN GONSALVES DOS SANTOS Total</t>
  </si>
  <si>
    <t>EDNA APARECIDA PINHATA Total</t>
  </si>
  <si>
    <t>FELIPE GOMES CHAVES Total</t>
  </si>
  <si>
    <t>FERNANDO BITTENCOURT DOS SANTOS Total</t>
  </si>
  <si>
    <t>FRANCISCO VANDERLEI DA SILVA Total</t>
  </si>
  <si>
    <t>GILMAR BELO DA SILVA Total</t>
  </si>
  <si>
    <t>GILSON BITTERCORT PEREIRA DA SILVA Total</t>
  </si>
  <si>
    <t>GIVALDO PEREIRA DA SILVA Total</t>
  </si>
  <si>
    <t>JOABE DE MELO DA SILVA Total</t>
  </si>
  <si>
    <t>JOÃO PIRES Total</t>
  </si>
  <si>
    <t>JOSE ANDRE OLIVEIRA Total</t>
  </si>
  <si>
    <t>JOSE GIVALDO GONÇALVES LIMA ME Total</t>
  </si>
  <si>
    <t>JOSE RIBEIRO DOS SANTOS Total</t>
  </si>
  <si>
    <t>JOSE ROBERTO DA SILVA Total</t>
  </si>
  <si>
    <t>JURANDIR MEDEIROS DA CRUZ Total</t>
  </si>
  <si>
    <t>MARCELO ROBERTO PACHECO Total</t>
  </si>
  <si>
    <t>MARCIO PESSOTTI Total</t>
  </si>
  <si>
    <t>MARCOS SILVA FRAGA Total</t>
  </si>
  <si>
    <t>MARIA APARECIDA FERREIRA Total</t>
  </si>
  <si>
    <t>MARIA SONIA DE SOUZA Total</t>
  </si>
  <si>
    <t>MAURO GARDESANI Total</t>
  </si>
  <si>
    <t>PAULO DE LIMA Total</t>
  </si>
  <si>
    <t>REINILTON FERNANDES DE SOUZA Total</t>
  </si>
  <si>
    <t>RICARDO CORTIÇO Total</t>
  </si>
  <si>
    <t>RODRIGO EUGENIO TUCCI Total</t>
  </si>
  <si>
    <t>WAGNER CARVALHO DE MATOS Total</t>
  </si>
  <si>
    <t>Total geral</t>
  </si>
  <si>
    <t>ANTONIO NATALICIO DA CONCEIÇAO Total</t>
  </si>
  <si>
    <t>JOSÉ AGUIMAR DOS SANTOS Total</t>
  </si>
  <si>
    <t>JOSE GIVALDO GONÇALVES LIMA Total</t>
  </si>
  <si>
    <t>JOSEILDO COSTA DO SANTOS Total</t>
  </si>
  <si>
    <t>WAGNER CARVALHO MATOS Total</t>
  </si>
  <si>
    <t>NBF</t>
  </si>
  <si>
    <t>Cerrado</t>
  </si>
  <si>
    <t>Total</t>
  </si>
  <si>
    <t>1ª Quinzena</t>
  </si>
  <si>
    <t>2ª Quinzena</t>
  </si>
  <si>
    <t>Tonelagem Transportada</t>
  </si>
  <si>
    <t>Frete / Ton</t>
  </si>
  <si>
    <t>UV Transportada</t>
  </si>
  <si>
    <t>Valor  Transportado</t>
  </si>
  <si>
    <t>Variação 2ª / 1ª Qz</t>
  </si>
  <si>
    <t>NELSON PINTO</t>
  </si>
  <si>
    <t>MARCIO BRAGA DA SILVA</t>
  </si>
  <si>
    <t>JOÃO BATISTA GRACIOLI</t>
  </si>
  <si>
    <t>JOSÉ AGUIMAR</t>
  </si>
  <si>
    <t>Valor normal do frete: R$ 90,00, total de entregas acima: 5, total de reentregas/devoluções: 0, valor final do frete :140,00</t>
  </si>
  <si>
    <t>Buscar 22 cxs em SR (Faisca)</t>
  </si>
  <si>
    <t>Coleta 201 pallets Nissin</t>
  </si>
  <si>
    <t>Coleta 203 pallets Nissin</t>
  </si>
  <si>
    <t>Coleta 200 pallets Nissin</t>
  </si>
  <si>
    <t>Coleta 190 pallets WMS Embu</t>
  </si>
  <si>
    <t>Coleta 252 pallets CBD</t>
  </si>
  <si>
    <t>Coleta 360 pallets CBD</t>
  </si>
  <si>
    <t>Coleta 116 pallets I.Lopes</t>
  </si>
  <si>
    <t>Coleta 247 pallets CDI</t>
  </si>
  <si>
    <t>Devolução 50% frete</t>
  </si>
  <si>
    <t>Devolução 50% frete - Lit Sul</t>
  </si>
  <si>
    <t>Diversos</t>
  </si>
  <si>
    <t>Frete fechado</t>
  </si>
  <si>
    <t>JOÃO BATISTA GRACIOLI Total</t>
  </si>
  <si>
    <t>JOSÉ AGUIMAR Total</t>
  </si>
  <si>
    <t>MARCIO BRAGA DA SILVA Total</t>
  </si>
  <si>
    <t>NELSON PINTO Total</t>
  </si>
  <si>
    <t>Total NBF + Cerrado</t>
  </si>
  <si>
    <t>conta</t>
  </si>
  <si>
    <t>conjugado c/ 181942</t>
  </si>
  <si>
    <t>Valor normal do frete: R$ 150,00, total de entregas acima: 2, total de reentregas/devoluções: 0, valor final do frete :170,00</t>
  </si>
  <si>
    <t>Valor normal do frete: R$ 150,00, total de entregas acima: 1, total de reentregas/devoluções: 0, valor final do frete :160,00</t>
  </si>
  <si>
    <t>Valor normal do frete: R$ 175,00, total de entregas acima: 5, total de reentregas/devoluções: 0, valor final do frete :225,00</t>
  </si>
  <si>
    <t>conjugado c/ 11885</t>
  </si>
  <si>
    <t>Conjugado c/ 11871</t>
  </si>
  <si>
    <t>Conjugado c/11868</t>
  </si>
  <si>
    <t>Conjugado c/ 11890</t>
  </si>
  <si>
    <t>Conjugado c/ 11939</t>
  </si>
  <si>
    <t>Conjugado c/ 11931</t>
  </si>
  <si>
    <t>Conjugado c/ 182057</t>
  </si>
  <si>
    <t>direto</t>
  </si>
</sst>
</file>

<file path=xl/styles.xml><?xml version="1.0" encoding="utf-8"?>
<styleSheet xmlns="http://schemas.openxmlformats.org/spreadsheetml/2006/main">
  <numFmts count="6">
    <numFmt numFmtId="44" formatCode="_(&quot;R$ &quot;* #,##0.00_);_(&quot;R$ &quot;* \(#,##0.00\);_(&quot;R$ &quot;* &quot;-&quot;??_);_(@_)"/>
    <numFmt numFmtId="164" formatCode="_-&quot;R$&quot;\ * #,##0.00_-;\-&quot;R$&quot;\ * #,##0.00_-;_-&quot;R$&quot;\ * &quot;-&quot;??_-;_-@_-"/>
    <numFmt numFmtId="165" formatCode="dd/mm/yy;@"/>
    <numFmt numFmtId="166" formatCode="&quot;R$ &quot;#,##0.00"/>
    <numFmt numFmtId="167" formatCode="0.000"/>
    <numFmt numFmtId="168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 wrapText="1"/>
    </xf>
    <xf numFmtId="166" fontId="2" fillId="2" borderId="0" xfId="0" applyNumberFormat="1" applyFont="1" applyFill="1" applyBorder="1" applyAlignment="1">
      <alignment horizontal="center" vertical="center" wrapText="1"/>
    </xf>
    <xf numFmtId="165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4" fontId="2" fillId="3" borderId="0" xfId="0" applyNumberFormat="1" applyFont="1" applyFill="1" applyAlignment="1">
      <alignment horizontal="center" vertical="center" wrapText="1"/>
    </xf>
    <xf numFmtId="166" fontId="2" fillId="3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5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4" fontId="2" fillId="3" borderId="0" xfId="0" applyNumberFormat="1" applyFont="1" applyFill="1" applyAlignment="1">
      <alignment horizontal="center" vertical="center" wrapText="1"/>
    </xf>
    <xf numFmtId="166" fontId="2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166" fontId="2" fillId="3" borderId="0" xfId="0" applyNumberFormat="1" applyFont="1" applyFill="1" applyBorder="1" applyAlignment="1">
      <alignment horizontal="center" vertical="center" wrapText="1"/>
    </xf>
    <xf numFmtId="166" fontId="2" fillId="2" borderId="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4" fontId="0" fillId="0" borderId="0" xfId="0" applyNumberFormat="1"/>
    <xf numFmtId="0" fontId="2" fillId="0" borderId="0" xfId="0" applyFont="1" applyFill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44" fontId="2" fillId="0" borderId="0" xfId="0" applyNumberFormat="1" applyFont="1" applyFill="1" applyAlignment="1">
      <alignment horizontal="center" vertical="center" wrapText="1"/>
    </xf>
    <xf numFmtId="166" fontId="2" fillId="0" borderId="0" xfId="0" applyNumberFormat="1" applyFont="1" applyFill="1" applyAlignment="1">
      <alignment horizontal="center" vertical="center" wrapText="1"/>
    </xf>
    <xf numFmtId="166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4" fillId="0" borderId="0" xfId="0" applyFont="1" applyFill="1" applyAlignment="1">
      <alignment vertical="center"/>
    </xf>
    <xf numFmtId="167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4" fontId="0" fillId="0" borderId="0" xfId="0" applyNumberFormat="1"/>
    <xf numFmtId="4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165" fontId="5" fillId="3" borderId="0" xfId="0" applyNumberFormat="1" applyFont="1" applyFill="1" applyAlignment="1">
      <alignment horizontal="center" vertical="center" wrapText="1"/>
    </xf>
    <xf numFmtId="4" fontId="2" fillId="0" borderId="0" xfId="0" applyNumberFormat="1" applyFont="1" applyFill="1" applyAlignment="1">
      <alignment horizontal="center" vertical="center" wrapText="1"/>
    </xf>
    <xf numFmtId="168" fontId="0" fillId="0" borderId="0" xfId="0" applyNumberFormat="1"/>
    <xf numFmtId="4" fontId="0" fillId="0" borderId="0" xfId="0" applyNumberFormat="1"/>
    <xf numFmtId="4" fontId="0" fillId="0" borderId="0" xfId="0" applyNumberFormat="1"/>
    <xf numFmtId="164" fontId="0" fillId="0" borderId="0" xfId="1" applyNumberFormat="1" applyFont="1" applyFill="1"/>
    <xf numFmtId="166" fontId="0" fillId="0" borderId="0" xfId="0" applyNumberFormat="1" applyFill="1"/>
    <xf numFmtId="0" fontId="3" fillId="0" borderId="0" xfId="0" applyFont="1" applyFill="1"/>
    <xf numFmtId="14" fontId="0" fillId="0" borderId="0" xfId="0" applyNumberFormat="1" applyFill="1"/>
    <xf numFmtId="164" fontId="0" fillId="0" borderId="0" xfId="0" applyNumberFormat="1" applyFill="1"/>
    <xf numFmtId="0" fontId="0" fillId="0" borderId="0" xfId="0"/>
    <xf numFmtId="14" fontId="0" fillId="0" borderId="0" xfId="0" applyNumberFormat="1"/>
    <xf numFmtId="164" fontId="0" fillId="0" borderId="0" xfId="3" applyFont="1"/>
    <xf numFmtId="0" fontId="0" fillId="0" borderId="0" xfId="0"/>
    <xf numFmtId="14" fontId="0" fillId="0" borderId="0" xfId="0" applyNumberFormat="1"/>
    <xf numFmtId="164" fontId="0" fillId="0" borderId="0" xfId="3" applyFont="1"/>
    <xf numFmtId="0" fontId="0" fillId="4" borderId="0" xfId="0" applyFill="1"/>
    <xf numFmtId="14" fontId="0" fillId="4" borderId="0" xfId="0" applyNumberFormat="1" applyFill="1"/>
    <xf numFmtId="0" fontId="3" fillId="4" borderId="0" xfId="0" applyNumberFormat="1" applyFont="1" applyFill="1"/>
    <xf numFmtId="0" fontId="3" fillId="4" borderId="0" xfId="0" applyFont="1" applyFill="1"/>
    <xf numFmtId="0" fontId="0" fillId="5" borderId="0" xfId="0" applyFill="1"/>
    <xf numFmtId="14" fontId="0" fillId="5" borderId="0" xfId="0" applyNumberFormat="1" applyFill="1"/>
    <xf numFmtId="0" fontId="3" fillId="5" borderId="0" xfId="0" applyNumberFormat="1" applyFont="1" applyFill="1"/>
    <xf numFmtId="164" fontId="0" fillId="5" borderId="0" xfId="3" applyFont="1" applyFill="1"/>
    <xf numFmtId="0" fontId="3" fillId="5" borderId="0" xfId="0" applyFont="1" applyFill="1"/>
    <xf numFmtId="164" fontId="0" fillId="5" borderId="0" xfId="0" applyNumberFormat="1" applyFill="1"/>
    <xf numFmtId="44" fontId="0" fillId="5" borderId="0" xfId="1" applyFont="1" applyFill="1"/>
    <xf numFmtId="44" fontId="0" fillId="0" borderId="0" xfId="1" applyFont="1" applyFill="1"/>
    <xf numFmtId="0" fontId="3" fillId="2" borderId="0" xfId="0" applyFont="1" applyFill="1"/>
    <xf numFmtId="14" fontId="3" fillId="2" borderId="0" xfId="0" applyNumberFormat="1" applyFont="1" applyFill="1"/>
    <xf numFmtId="164" fontId="3" fillId="2" borderId="0" xfId="3" applyFont="1" applyFill="1"/>
    <xf numFmtId="44" fontId="3" fillId="2" borderId="0" xfId="1" applyFont="1" applyFill="1"/>
    <xf numFmtId="44" fontId="0" fillId="4" borderId="0" xfId="1" applyFont="1" applyFill="1"/>
    <xf numFmtId="44" fontId="0" fillId="6" borderId="0" xfId="1" applyFont="1" applyFill="1"/>
    <xf numFmtId="166" fontId="0" fillId="6" borderId="0" xfId="0" applyNumberFormat="1" applyFill="1"/>
    <xf numFmtId="14" fontId="3" fillId="4" borderId="0" xfId="0" applyNumberFormat="1" applyFont="1" applyFill="1"/>
    <xf numFmtId="44" fontId="3" fillId="4" borderId="0" xfId="1" applyFont="1" applyFill="1"/>
    <xf numFmtId="0" fontId="0" fillId="0" borderId="0" xfId="0" applyAlignment="1">
      <alignment wrapText="1"/>
    </xf>
  </cellXfs>
  <cellStyles count="5">
    <cellStyle name="Moeda" xfId="1" builtinId="4"/>
    <cellStyle name="Moeda 2" xfId="4"/>
    <cellStyle name="Moeda 3" xfId="3"/>
    <cellStyle name="Normal" xfId="0" builtinId="0"/>
    <cellStyle name="Porcentagem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ete%201&#186;%20Quinzena%20Janeiro%20de%20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BF Logistica"/>
      <sheetName val="Cerrado"/>
      <sheetName val="Plan2"/>
      <sheetName val="Plan3"/>
    </sheetNames>
    <sheetDataSet>
      <sheetData sheetId="0">
        <row r="226">
          <cell r="E226">
            <v>45958.119999999995</v>
          </cell>
          <cell r="O226">
            <v>30363.029999999995</v>
          </cell>
        </row>
      </sheetData>
      <sheetData sheetId="1">
        <row r="302">
          <cell r="E302">
            <v>68577.070000000007</v>
          </cell>
          <cell r="O302">
            <v>42803.75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49"/>
  <sheetViews>
    <sheetView zoomScale="80" zoomScaleNormal="80" workbookViewId="0">
      <pane ySplit="1" topLeftCell="A44" activePane="bottomLeft" state="frozen"/>
      <selection activeCell="C1" sqref="C1:O302"/>
      <selection pane="bottomLeft" activeCell="A25" sqref="A25"/>
    </sheetView>
  </sheetViews>
  <sheetFormatPr defaultRowHeight="35.1" customHeight="1" outlineLevelRow="2"/>
  <cols>
    <col min="1" max="1" width="11.28515625" customWidth="1"/>
    <col min="2" max="2" width="11.5703125" bestFit="1" customWidth="1"/>
    <col min="3" max="3" width="42.140625" bestFit="1" customWidth="1"/>
    <col min="4" max="4" width="28.7109375" customWidth="1"/>
    <col min="5" max="5" width="14.28515625" bestFit="1" customWidth="1"/>
    <col min="6" max="6" width="11.7109375" customWidth="1"/>
    <col min="7" max="7" width="11.42578125" style="19" customWidth="1"/>
    <col min="8" max="8" width="14.28515625" style="19" bestFit="1" customWidth="1"/>
    <col min="9" max="9" width="13" style="19" customWidth="1"/>
    <col min="10" max="10" width="9.140625" style="19" customWidth="1"/>
    <col min="11" max="11" width="9.7109375" style="19" customWidth="1"/>
    <col min="12" max="12" width="13.140625" style="19" customWidth="1"/>
    <col min="13" max="13" width="10.7109375" style="19" hidden="1" customWidth="1"/>
    <col min="14" max="14" width="9.140625" style="19" customWidth="1"/>
    <col min="15" max="15" width="14.42578125" customWidth="1"/>
  </cols>
  <sheetData>
    <row r="1" spans="1:15" ht="35.1" customHeight="1">
      <c r="A1" s="4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9" t="s">
        <v>15</v>
      </c>
      <c r="G1" s="17" t="s">
        <v>16</v>
      </c>
      <c r="H1" s="18" t="s">
        <v>17</v>
      </c>
      <c r="I1" s="17" t="s">
        <v>18</v>
      </c>
      <c r="J1" s="17" t="s">
        <v>19</v>
      </c>
      <c r="K1" s="17" t="s">
        <v>20</v>
      </c>
      <c r="L1" s="17" t="s">
        <v>21</v>
      </c>
      <c r="M1" s="17" t="s">
        <v>22</v>
      </c>
      <c r="N1" s="17" t="s">
        <v>23</v>
      </c>
      <c r="O1" s="5" t="s">
        <v>24</v>
      </c>
    </row>
    <row r="2" spans="1:15" ht="20.25" hidden="1" customHeight="1" outlineLevel="2">
      <c r="A2" s="48">
        <v>182163</v>
      </c>
      <c r="B2" s="49">
        <v>41316</v>
      </c>
      <c r="C2" s="48" t="s">
        <v>9</v>
      </c>
      <c r="D2" s="48" t="s">
        <v>51</v>
      </c>
      <c r="E2" s="50">
        <f>362+60</f>
        <v>422</v>
      </c>
      <c r="F2" s="29" t="s">
        <v>152</v>
      </c>
      <c r="G2" s="44"/>
      <c r="H2" s="44">
        <v>2218.61</v>
      </c>
      <c r="I2" s="44">
        <v>37</v>
      </c>
      <c r="J2" s="44"/>
      <c r="K2" s="44"/>
      <c r="L2" s="44">
        <v>237.5</v>
      </c>
      <c r="M2" s="44"/>
      <c r="N2" s="44"/>
      <c r="O2" s="29"/>
    </row>
    <row r="3" spans="1:15" ht="20.25" hidden="1" customHeight="1" outlineLevel="2">
      <c r="A3" s="48">
        <v>182164</v>
      </c>
      <c r="B3" s="52">
        <v>41316</v>
      </c>
      <c r="C3" s="48" t="s">
        <v>9</v>
      </c>
      <c r="D3" s="48" t="s">
        <v>51</v>
      </c>
      <c r="E3" s="50">
        <v>362</v>
      </c>
      <c r="F3" s="29"/>
      <c r="G3" s="44"/>
      <c r="H3" s="44"/>
      <c r="I3" s="44">
        <v>37</v>
      </c>
      <c r="J3" s="44"/>
      <c r="K3" s="44"/>
      <c r="L3" s="44"/>
      <c r="M3" s="44"/>
      <c r="N3" s="44"/>
      <c r="O3" s="29"/>
    </row>
    <row r="4" spans="1:15" ht="20.25" hidden="1" customHeight="1" outlineLevel="2">
      <c r="A4" s="48">
        <v>182165</v>
      </c>
      <c r="B4" s="52">
        <v>41316</v>
      </c>
      <c r="C4" s="48" t="s">
        <v>9</v>
      </c>
      <c r="D4" s="48" t="s">
        <v>51</v>
      </c>
      <c r="E4" s="50">
        <v>362</v>
      </c>
      <c r="F4" s="29"/>
      <c r="G4" s="44"/>
      <c r="H4" s="44"/>
      <c r="I4" s="44">
        <v>37</v>
      </c>
      <c r="J4" s="44"/>
      <c r="K4" s="44"/>
      <c r="L4" s="44"/>
      <c r="M4" s="44"/>
      <c r="N4" s="44"/>
      <c r="O4" s="29"/>
    </row>
    <row r="5" spans="1:15" ht="20.25" hidden="1" customHeight="1" outlineLevel="2">
      <c r="A5" s="48">
        <v>182166</v>
      </c>
      <c r="B5" s="52">
        <v>41316</v>
      </c>
      <c r="C5" s="48" t="s">
        <v>9</v>
      </c>
      <c r="D5" s="48" t="s">
        <v>51</v>
      </c>
      <c r="E5" s="50">
        <f>362+60</f>
        <v>422</v>
      </c>
      <c r="F5" s="29" t="s">
        <v>152</v>
      </c>
      <c r="G5" s="44"/>
      <c r="H5" s="44"/>
      <c r="I5" s="44"/>
      <c r="J5" s="44"/>
      <c r="K5" s="44"/>
      <c r="L5" s="44"/>
      <c r="M5" s="44"/>
      <c r="N5" s="44"/>
      <c r="O5" s="29"/>
    </row>
    <row r="6" spans="1:15" s="16" customFormat="1" ht="20.25" hidden="1" customHeight="1" outlineLevel="2">
      <c r="A6" s="48">
        <v>182167</v>
      </c>
      <c r="B6" s="52">
        <v>41316</v>
      </c>
      <c r="C6" s="48" t="s">
        <v>9</v>
      </c>
      <c r="D6" s="48" t="s">
        <v>51</v>
      </c>
      <c r="E6" s="50">
        <v>362</v>
      </c>
      <c r="F6" s="29"/>
      <c r="G6" s="44"/>
      <c r="H6" s="44"/>
      <c r="I6" s="44"/>
      <c r="J6" s="44"/>
      <c r="K6" s="44"/>
      <c r="L6" s="44"/>
      <c r="M6" s="44"/>
      <c r="N6" s="44"/>
      <c r="O6" s="29"/>
    </row>
    <row r="7" spans="1:15" ht="20.25" hidden="1" customHeight="1" outlineLevel="2">
      <c r="A7" s="48">
        <v>182168</v>
      </c>
      <c r="B7" s="52">
        <v>41316</v>
      </c>
      <c r="C7" s="48" t="s">
        <v>9</v>
      </c>
      <c r="D7" s="48" t="s">
        <v>51</v>
      </c>
      <c r="E7" s="50">
        <v>362</v>
      </c>
      <c r="F7" s="29"/>
      <c r="G7" s="44"/>
      <c r="H7" s="44"/>
      <c r="I7" s="44"/>
      <c r="J7" s="44"/>
      <c r="K7" s="44"/>
      <c r="L7" s="44"/>
      <c r="M7" s="44"/>
      <c r="N7" s="44"/>
      <c r="O7" s="29"/>
    </row>
    <row r="8" spans="1:15" ht="20.25" hidden="1" customHeight="1" outlineLevel="2">
      <c r="A8" s="48">
        <v>182169</v>
      </c>
      <c r="B8" s="52">
        <v>41316</v>
      </c>
      <c r="C8" s="48" t="s">
        <v>9</v>
      </c>
      <c r="D8" s="48" t="s">
        <v>51</v>
      </c>
      <c r="E8" s="50">
        <v>362</v>
      </c>
      <c r="F8" s="29"/>
      <c r="G8" s="44"/>
      <c r="H8" s="44"/>
      <c r="I8" s="44"/>
      <c r="J8" s="44"/>
      <c r="K8" s="44"/>
      <c r="L8" s="44"/>
      <c r="M8" s="44"/>
      <c r="N8" s="44"/>
      <c r="O8" s="29"/>
    </row>
    <row r="9" spans="1:15" ht="20.25" hidden="1" customHeight="1" outlineLevel="2">
      <c r="A9" s="48">
        <v>182170</v>
      </c>
      <c r="B9" s="52">
        <v>41316</v>
      </c>
      <c r="C9" s="48" t="s">
        <v>9</v>
      </c>
      <c r="D9" s="48" t="s">
        <v>51</v>
      </c>
      <c r="E9" s="50">
        <f>362+60</f>
        <v>422</v>
      </c>
      <c r="F9" s="29" t="s">
        <v>152</v>
      </c>
      <c r="G9" s="44"/>
      <c r="H9" s="44"/>
      <c r="I9" s="44"/>
      <c r="J9" s="44"/>
      <c r="K9" s="44"/>
      <c r="L9" s="44"/>
      <c r="M9" s="44"/>
      <c r="N9" s="44"/>
      <c r="O9" s="29"/>
    </row>
    <row r="10" spans="1:15" s="16" customFormat="1" ht="20.25" hidden="1" customHeight="1" outlineLevel="2">
      <c r="A10" s="48">
        <v>182221</v>
      </c>
      <c r="B10" s="52">
        <v>41319</v>
      </c>
      <c r="C10" s="48" t="s">
        <v>9</v>
      </c>
      <c r="D10" s="48" t="s">
        <v>51</v>
      </c>
      <c r="E10" s="50">
        <v>362</v>
      </c>
      <c r="F10" s="29"/>
      <c r="G10" s="44"/>
      <c r="H10" s="44"/>
      <c r="I10" s="44"/>
      <c r="J10" s="44"/>
      <c r="K10" s="44"/>
      <c r="L10" s="44"/>
      <c r="M10" s="44"/>
      <c r="N10" s="44"/>
      <c r="O10" s="29"/>
    </row>
    <row r="11" spans="1:15" ht="20.25" hidden="1" customHeight="1" outlineLevel="2">
      <c r="A11" s="48">
        <v>182222</v>
      </c>
      <c r="B11" s="52">
        <v>41319</v>
      </c>
      <c r="C11" s="48" t="s">
        <v>9</v>
      </c>
      <c r="D11" s="48" t="s">
        <v>51</v>
      </c>
      <c r="E11" s="50">
        <v>362</v>
      </c>
      <c r="F11" s="29"/>
      <c r="G11" s="44"/>
      <c r="H11" s="44"/>
      <c r="I11" s="44"/>
      <c r="J11" s="44"/>
      <c r="K11" s="44"/>
      <c r="L11" s="44"/>
      <c r="M11" s="44"/>
      <c r="N11" s="44"/>
      <c r="O11" s="29"/>
    </row>
    <row r="12" spans="1:15" s="29" customFormat="1" ht="20.25" hidden="1" customHeight="1" outlineLevel="2">
      <c r="A12" s="48">
        <v>182247</v>
      </c>
      <c r="B12" s="52">
        <v>41319</v>
      </c>
      <c r="C12" s="48" t="s">
        <v>9</v>
      </c>
      <c r="D12" s="48" t="s">
        <v>51</v>
      </c>
      <c r="E12" s="50">
        <v>362</v>
      </c>
      <c r="G12" s="44"/>
      <c r="H12" s="44"/>
      <c r="I12" s="44"/>
      <c r="J12" s="44"/>
      <c r="K12" s="44"/>
      <c r="L12" s="44"/>
      <c r="M12" s="44"/>
      <c r="N12" s="44"/>
    </row>
    <row r="13" spans="1:15" s="29" customFormat="1" ht="20.25" hidden="1" customHeight="1" outlineLevel="2">
      <c r="A13" s="48">
        <v>182284</v>
      </c>
      <c r="B13" s="52">
        <v>41320</v>
      </c>
      <c r="C13" s="48" t="s">
        <v>9</v>
      </c>
      <c r="D13" s="48" t="s">
        <v>25</v>
      </c>
      <c r="E13" s="50">
        <v>294</v>
      </c>
      <c r="F13" s="48"/>
      <c r="G13" s="19"/>
      <c r="H13" s="19"/>
      <c r="I13" s="19"/>
      <c r="J13" s="19"/>
      <c r="K13" s="19"/>
      <c r="L13" s="19"/>
      <c r="M13" s="19"/>
      <c r="N13" s="19"/>
      <c r="O13" s="51"/>
    </row>
    <row r="14" spans="1:15" s="29" customFormat="1" ht="20.25" hidden="1" customHeight="1" outlineLevel="2">
      <c r="A14" s="48">
        <v>1485</v>
      </c>
      <c r="B14" s="52">
        <v>41319</v>
      </c>
      <c r="C14" s="48" t="s">
        <v>9</v>
      </c>
      <c r="D14" s="48" t="s">
        <v>123</v>
      </c>
      <c r="E14" s="22">
        <v>362</v>
      </c>
      <c r="F14" s="48"/>
      <c r="G14" s="19"/>
      <c r="H14" s="19"/>
      <c r="I14" s="19"/>
      <c r="J14" s="19"/>
      <c r="K14" s="19"/>
      <c r="L14" s="19"/>
      <c r="M14" s="19"/>
      <c r="N14" s="19"/>
      <c r="O14" s="51"/>
    </row>
    <row r="15" spans="1:15" s="58" customFormat="1" ht="20.25" customHeight="1" outlineLevel="1" collapsed="1">
      <c r="B15" s="59"/>
      <c r="C15" s="60" t="s">
        <v>65</v>
      </c>
      <c r="E15" s="63">
        <f>SUBTOTAL(9,E2:E14)</f>
        <v>4818</v>
      </c>
      <c r="G15" s="64">
        <f t="shared" ref="G15:N15" si="0">SUBTOTAL(9,G2:G14)</f>
        <v>0</v>
      </c>
      <c r="H15" s="64">
        <f t="shared" si="0"/>
        <v>2218.61</v>
      </c>
      <c r="I15" s="64">
        <f t="shared" si="0"/>
        <v>111</v>
      </c>
      <c r="J15" s="64">
        <f t="shared" si="0"/>
        <v>0</v>
      </c>
      <c r="K15" s="64">
        <f t="shared" si="0"/>
        <v>0</v>
      </c>
      <c r="L15" s="64">
        <f t="shared" si="0"/>
        <v>237.5</v>
      </c>
      <c r="M15" s="64">
        <f t="shared" si="0"/>
        <v>0</v>
      </c>
      <c r="N15" s="64">
        <f t="shared" si="0"/>
        <v>0</v>
      </c>
      <c r="O15" s="64">
        <f>E15-SUM(G15:N15)</f>
        <v>2250.89</v>
      </c>
    </row>
    <row r="16" spans="1:15" s="29" customFormat="1" ht="20.25" hidden="1" customHeight="1" outlineLevel="2">
      <c r="A16" s="48">
        <v>181925</v>
      </c>
      <c r="B16" s="52">
        <v>41306</v>
      </c>
      <c r="C16" s="48" t="s">
        <v>53</v>
      </c>
      <c r="D16" s="48" t="s">
        <v>50</v>
      </c>
      <c r="E16" s="50">
        <v>322</v>
      </c>
      <c r="F16" s="48"/>
      <c r="G16" s="20"/>
      <c r="H16" s="20"/>
      <c r="I16" s="20"/>
      <c r="J16" s="20"/>
      <c r="K16" s="20"/>
      <c r="L16" s="20"/>
      <c r="M16" s="20"/>
      <c r="N16" s="20"/>
      <c r="O16" s="20"/>
    </row>
    <row r="17" spans="1:15" s="29" customFormat="1" ht="20.25" hidden="1" customHeight="1" outlineLevel="2">
      <c r="A17" s="48">
        <v>181983</v>
      </c>
      <c r="B17" s="52">
        <v>41309</v>
      </c>
      <c r="C17" s="48" t="s">
        <v>53</v>
      </c>
      <c r="D17" s="48" t="s">
        <v>25</v>
      </c>
      <c r="E17" s="50">
        <v>201</v>
      </c>
      <c r="G17" s="65"/>
      <c r="H17" s="65"/>
      <c r="I17" s="65"/>
      <c r="J17" s="65"/>
      <c r="K17" s="65"/>
      <c r="L17" s="65"/>
      <c r="M17" s="65"/>
      <c r="N17" s="65"/>
      <c r="O17" s="65"/>
    </row>
    <row r="18" spans="1:15" s="29" customFormat="1" ht="20.25" hidden="1" customHeight="1" outlineLevel="2">
      <c r="A18" s="48">
        <v>182152</v>
      </c>
      <c r="B18" s="52">
        <v>41316</v>
      </c>
      <c r="C18" s="48" t="s">
        <v>53</v>
      </c>
      <c r="D18" s="48" t="s">
        <v>25</v>
      </c>
      <c r="E18" s="50">
        <v>201</v>
      </c>
      <c r="G18" s="65"/>
      <c r="H18" s="65"/>
      <c r="I18" s="65"/>
      <c r="J18" s="65"/>
      <c r="K18" s="65"/>
      <c r="L18" s="65"/>
      <c r="M18" s="65"/>
      <c r="N18" s="65"/>
      <c r="O18" s="65"/>
    </row>
    <row r="19" spans="1:15" s="58" customFormat="1" ht="20.25" customHeight="1" outlineLevel="1" collapsed="1">
      <c r="B19" s="59"/>
      <c r="C19" s="62" t="s">
        <v>66</v>
      </c>
      <c r="E19" s="61">
        <f>SUBTOTAL(9,E16:E18)</f>
        <v>724</v>
      </c>
      <c r="G19" s="64">
        <f t="shared" ref="G19:N19" si="1">SUBTOTAL(9,G16:G18)</f>
        <v>0</v>
      </c>
      <c r="H19" s="64">
        <f t="shared" si="1"/>
        <v>0</v>
      </c>
      <c r="I19" s="64">
        <f t="shared" si="1"/>
        <v>0</v>
      </c>
      <c r="J19" s="64">
        <f t="shared" si="1"/>
        <v>0</v>
      </c>
      <c r="K19" s="64">
        <f t="shared" si="1"/>
        <v>0</v>
      </c>
      <c r="L19" s="64">
        <f t="shared" si="1"/>
        <v>0</v>
      </c>
      <c r="M19" s="64">
        <f t="shared" si="1"/>
        <v>0</v>
      </c>
      <c r="N19" s="64">
        <f t="shared" si="1"/>
        <v>0</v>
      </c>
      <c r="O19" s="64">
        <f>E19-SUM(G19:N19)</f>
        <v>724</v>
      </c>
    </row>
    <row r="20" spans="1:15" s="29" customFormat="1" ht="20.25" hidden="1" customHeight="1" outlineLevel="2">
      <c r="A20" s="48">
        <v>182039</v>
      </c>
      <c r="B20" s="52">
        <v>41311</v>
      </c>
      <c r="C20" s="48" t="s">
        <v>12</v>
      </c>
      <c r="D20" s="48" t="s">
        <v>25</v>
      </c>
      <c r="E20" s="50">
        <v>294</v>
      </c>
      <c r="G20" s="65">
        <v>8</v>
      </c>
      <c r="H20" s="65"/>
      <c r="I20" s="65">
        <v>37</v>
      </c>
      <c r="J20" s="65"/>
      <c r="K20" s="65"/>
      <c r="L20" s="65"/>
      <c r="M20" s="65"/>
      <c r="N20" s="65"/>
      <c r="O20" s="65"/>
    </row>
    <row r="21" spans="1:15" s="29" customFormat="1" ht="20.25" hidden="1" customHeight="1" outlineLevel="2">
      <c r="A21" s="48">
        <v>182119</v>
      </c>
      <c r="B21" s="52">
        <v>41313</v>
      </c>
      <c r="C21" s="48" t="s">
        <v>12</v>
      </c>
      <c r="D21" s="48" t="s">
        <v>25</v>
      </c>
      <c r="E21" s="50">
        <v>294</v>
      </c>
      <c r="G21" s="65"/>
      <c r="H21" s="65"/>
      <c r="I21" s="65">
        <v>37</v>
      </c>
      <c r="J21" s="65"/>
      <c r="K21" s="65"/>
      <c r="L21" s="65"/>
      <c r="M21" s="65"/>
      <c r="N21" s="65"/>
      <c r="O21" s="65"/>
    </row>
    <row r="22" spans="1:15" s="29" customFormat="1" ht="20.25" hidden="1" customHeight="1" outlineLevel="2">
      <c r="A22" s="48">
        <v>182128</v>
      </c>
      <c r="B22" s="52">
        <v>41313</v>
      </c>
      <c r="C22" s="48" t="s">
        <v>12</v>
      </c>
      <c r="D22" s="48" t="s">
        <v>43</v>
      </c>
      <c r="E22" s="50">
        <v>200</v>
      </c>
      <c r="G22" s="65"/>
      <c r="H22" s="65"/>
      <c r="I22" s="65"/>
      <c r="J22" s="65"/>
      <c r="K22" s="65"/>
      <c r="L22" s="65"/>
      <c r="M22" s="65"/>
      <c r="N22" s="65"/>
      <c r="O22" s="65"/>
    </row>
    <row r="23" spans="1:15" s="29" customFormat="1" ht="20.25" hidden="1" customHeight="1" outlineLevel="2">
      <c r="A23" s="48">
        <v>182189</v>
      </c>
      <c r="B23" s="52">
        <v>41318</v>
      </c>
      <c r="C23" s="48" t="s">
        <v>12</v>
      </c>
      <c r="D23" s="48" t="s">
        <v>25</v>
      </c>
      <c r="E23" s="50">
        <v>294</v>
      </c>
      <c r="G23" s="65"/>
      <c r="H23" s="65"/>
      <c r="I23" s="65"/>
      <c r="J23" s="65"/>
      <c r="K23" s="65"/>
      <c r="L23" s="65"/>
      <c r="M23" s="65"/>
      <c r="N23" s="65"/>
      <c r="O23" s="65"/>
    </row>
    <row r="24" spans="1:15" s="29" customFormat="1" ht="20.25" hidden="1" customHeight="1" outlineLevel="2">
      <c r="A24" s="48">
        <v>182190</v>
      </c>
      <c r="B24" s="52">
        <v>41318</v>
      </c>
      <c r="C24" s="48" t="s">
        <v>12</v>
      </c>
      <c r="D24" s="48" t="s">
        <v>25</v>
      </c>
      <c r="E24" s="50">
        <v>294</v>
      </c>
      <c r="G24" s="65"/>
      <c r="H24" s="65"/>
      <c r="I24" s="65"/>
      <c r="J24" s="65"/>
      <c r="K24" s="65"/>
      <c r="L24" s="65"/>
      <c r="M24" s="65"/>
      <c r="N24" s="65"/>
      <c r="O24" s="65"/>
    </row>
    <row r="25" spans="1:15" s="58" customFormat="1" ht="20.25" customHeight="1" outlineLevel="1" collapsed="1">
      <c r="B25" s="59"/>
      <c r="C25" s="62" t="s">
        <v>67</v>
      </c>
      <c r="E25" s="61">
        <f>SUBTOTAL(9,E20:E24)</f>
        <v>1376</v>
      </c>
      <c r="G25" s="64">
        <f t="shared" ref="G25:N25" si="2">SUBTOTAL(9,G20:G24)</f>
        <v>8</v>
      </c>
      <c r="H25" s="64">
        <f t="shared" si="2"/>
        <v>0</v>
      </c>
      <c r="I25" s="64">
        <f t="shared" si="2"/>
        <v>74</v>
      </c>
      <c r="J25" s="64">
        <f t="shared" si="2"/>
        <v>0</v>
      </c>
      <c r="K25" s="64">
        <f t="shared" si="2"/>
        <v>0</v>
      </c>
      <c r="L25" s="64">
        <f t="shared" si="2"/>
        <v>0</v>
      </c>
      <c r="M25" s="64">
        <f t="shared" si="2"/>
        <v>0</v>
      </c>
      <c r="N25" s="64">
        <f t="shared" si="2"/>
        <v>0</v>
      </c>
      <c r="O25" s="64">
        <f>E25-SUM(G25:N25)</f>
        <v>1294</v>
      </c>
    </row>
    <row r="26" spans="1:15" s="29" customFormat="1" ht="20.25" hidden="1" customHeight="1" outlineLevel="2">
      <c r="A26" s="48">
        <v>181942</v>
      </c>
      <c r="B26" s="52">
        <v>41306</v>
      </c>
      <c r="C26" s="48" t="s">
        <v>52</v>
      </c>
      <c r="D26" s="48" t="s">
        <v>29</v>
      </c>
      <c r="E26" s="50">
        <v>185</v>
      </c>
      <c r="G26" s="65"/>
      <c r="H26" s="65">
        <v>806.36</v>
      </c>
      <c r="I26" s="65">
        <v>37</v>
      </c>
      <c r="J26" s="65"/>
      <c r="K26" s="65"/>
      <c r="L26" s="65">
        <v>250</v>
      </c>
      <c r="M26" s="65"/>
      <c r="N26" s="65"/>
      <c r="O26" s="65"/>
    </row>
    <row r="27" spans="1:15" s="29" customFormat="1" ht="20.25" hidden="1" customHeight="1" outlineLevel="2">
      <c r="A27" s="48">
        <v>181989</v>
      </c>
      <c r="B27" s="52">
        <v>41309</v>
      </c>
      <c r="C27" s="48" t="s">
        <v>52</v>
      </c>
      <c r="D27" s="48" t="s">
        <v>25</v>
      </c>
      <c r="E27" s="50">
        <v>170</v>
      </c>
      <c r="F27" s="51" t="s">
        <v>142</v>
      </c>
      <c r="G27" s="65">
        <v>0</v>
      </c>
      <c r="H27" s="65"/>
      <c r="I27" s="65"/>
      <c r="J27" s="65"/>
      <c r="K27" s="65"/>
      <c r="L27" s="65">
        <v>123.75</v>
      </c>
      <c r="M27" s="65"/>
      <c r="N27" s="65"/>
      <c r="O27" s="65"/>
    </row>
    <row r="28" spans="1:15" s="29" customFormat="1" ht="20.25" hidden="1" customHeight="1" outlineLevel="2">
      <c r="A28" s="48">
        <v>182022</v>
      </c>
      <c r="B28" s="52">
        <v>41310</v>
      </c>
      <c r="C28" s="48" t="s">
        <v>52</v>
      </c>
      <c r="D28" s="48" t="s">
        <v>25</v>
      </c>
      <c r="E28" s="50">
        <v>150</v>
      </c>
      <c r="G28" s="65"/>
      <c r="H28" s="65"/>
      <c r="I28" s="65"/>
      <c r="J28" s="65"/>
      <c r="K28" s="65"/>
      <c r="L28" s="65"/>
      <c r="M28" s="65"/>
      <c r="N28" s="65"/>
      <c r="O28" s="65"/>
    </row>
    <row r="29" spans="1:15" s="29" customFormat="1" ht="20.25" hidden="1" customHeight="1" outlineLevel="2">
      <c r="A29" s="48">
        <v>182064</v>
      </c>
      <c r="B29" s="52">
        <v>41311</v>
      </c>
      <c r="C29" s="48" t="s">
        <v>52</v>
      </c>
      <c r="D29" s="48" t="s">
        <v>29</v>
      </c>
      <c r="E29" s="50">
        <v>175</v>
      </c>
      <c r="G29" s="65"/>
      <c r="H29" s="65"/>
      <c r="I29" s="65"/>
      <c r="J29" s="65"/>
      <c r="K29" s="65"/>
      <c r="L29" s="65"/>
      <c r="M29" s="65"/>
      <c r="N29" s="65"/>
      <c r="O29" s="65"/>
    </row>
    <row r="30" spans="1:15" s="29" customFormat="1" ht="20.25" hidden="1" customHeight="1" outlineLevel="2">
      <c r="A30" s="48">
        <v>182099</v>
      </c>
      <c r="B30" s="52">
        <v>41312</v>
      </c>
      <c r="C30" s="48" t="s">
        <v>52</v>
      </c>
      <c r="D30" s="48" t="s">
        <v>25</v>
      </c>
      <c r="E30" s="50">
        <v>160</v>
      </c>
      <c r="F30" s="51" t="s">
        <v>143</v>
      </c>
      <c r="G30" s="65">
        <v>0</v>
      </c>
      <c r="H30" s="65"/>
      <c r="I30" s="65"/>
      <c r="J30" s="65"/>
      <c r="K30" s="65"/>
      <c r="L30" s="65"/>
      <c r="M30" s="65"/>
      <c r="N30" s="65"/>
      <c r="O30" s="65"/>
    </row>
    <row r="31" spans="1:15" s="29" customFormat="1" ht="20.25" hidden="1" customHeight="1" outlineLevel="2">
      <c r="A31" s="48">
        <v>182126</v>
      </c>
      <c r="B31" s="52">
        <v>41313</v>
      </c>
      <c r="C31" s="48" t="s">
        <v>52</v>
      </c>
      <c r="D31" s="48" t="s">
        <v>29</v>
      </c>
      <c r="E31" s="50">
        <v>175</v>
      </c>
      <c r="G31" s="65"/>
      <c r="H31" s="65"/>
      <c r="I31" s="65"/>
      <c r="J31" s="65"/>
      <c r="K31" s="65"/>
      <c r="L31" s="65"/>
      <c r="M31" s="65"/>
      <c r="N31" s="65"/>
      <c r="O31" s="65"/>
    </row>
    <row r="32" spans="1:15" s="29" customFormat="1" ht="20.25" hidden="1" customHeight="1" outlineLevel="2">
      <c r="A32" s="48">
        <v>182143</v>
      </c>
      <c r="B32" s="52">
        <v>41316</v>
      </c>
      <c r="C32" s="48" t="s">
        <v>52</v>
      </c>
      <c r="D32" s="51" t="s">
        <v>29</v>
      </c>
      <c r="E32" s="50">
        <f>175+50</f>
        <v>225</v>
      </c>
      <c r="F32" s="51" t="s">
        <v>144</v>
      </c>
      <c r="G32" s="65">
        <v>0</v>
      </c>
      <c r="H32" s="65"/>
      <c r="I32" s="65"/>
      <c r="J32" s="65"/>
      <c r="K32" s="65"/>
      <c r="L32" s="65"/>
      <c r="M32" s="65"/>
      <c r="N32" s="65"/>
      <c r="O32" s="65"/>
    </row>
    <row r="33" spans="1:15" s="29" customFormat="1" ht="20.25" hidden="1" customHeight="1" outlineLevel="2">
      <c r="A33" s="48">
        <v>182201</v>
      </c>
      <c r="B33" s="52">
        <v>41318</v>
      </c>
      <c r="C33" s="48" t="s">
        <v>52</v>
      </c>
      <c r="D33" s="48" t="s">
        <v>25</v>
      </c>
      <c r="E33" s="50">
        <v>150</v>
      </c>
      <c r="G33" s="65"/>
      <c r="H33" s="65"/>
      <c r="I33" s="65"/>
      <c r="J33" s="65"/>
      <c r="K33" s="65"/>
      <c r="L33" s="65"/>
      <c r="M33" s="65"/>
      <c r="N33" s="65"/>
      <c r="O33" s="65"/>
    </row>
    <row r="34" spans="1:15" s="29" customFormat="1" ht="20.25" hidden="1" customHeight="1" outlineLevel="2">
      <c r="A34" s="48">
        <v>182205</v>
      </c>
      <c r="B34" s="52">
        <v>41318</v>
      </c>
      <c r="C34" s="48" t="s">
        <v>52</v>
      </c>
      <c r="D34" s="48" t="s">
        <v>25</v>
      </c>
      <c r="E34" s="50">
        <v>150</v>
      </c>
      <c r="F34" s="75"/>
      <c r="G34" s="65"/>
      <c r="H34" s="65"/>
      <c r="I34" s="65"/>
      <c r="J34" s="65"/>
      <c r="K34" s="65"/>
      <c r="L34" s="65"/>
      <c r="M34" s="65"/>
      <c r="N34" s="65"/>
      <c r="O34" s="65"/>
    </row>
    <row r="35" spans="1:15" s="29" customFormat="1" ht="20.25" hidden="1" customHeight="1" outlineLevel="2">
      <c r="A35" s="48">
        <v>182241</v>
      </c>
      <c r="B35" s="49">
        <v>41319</v>
      </c>
      <c r="C35" s="48" t="s">
        <v>52</v>
      </c>
      <c r="D35" s="48" t="s">
        <v>25</v>
      </c>
      <c r="E35" s="50">
        <v>150</v>
      </c>
      <c r="G35" s="65"/>
      <c r="H35" s="65"/>
      <c r="I35" s="65"/>
      <c r="J35" s="65"/>
      <c r="K35" s="65"/>
      <c r="L35" s="65"/>
      <c r="M35" s="65"/>
      <c r="N35" s="65"/>
      <c r="O35" s="65"/>
    </row>
    <row r="36" spans="1:15" s="58" customFormat="1" ht="20.25" customHeight="1" outlineLevel="1" collapsed="1">
      <c r="B36" s="59"/>
      <c r="C36" s="62" t="s">
        <v>68</v>
      </c>
      <c r="E36" s="61">
        <f>SUBTOTAL(9,E26:E35)</f>
        <v>1690</v>
      </c>
      <c r="G36" s="64">
        <f t="shared" ref="G36:N36" si="3">SUBTOTAL(9,G26:G35)</f>
        <v>0</v>
      </c>
      <c r="H36" s="64">
        <f t="shared" si="3"/>
        <v>806.36</v>
      </c>
      <c r="I36" s="64">
        <f t="shared" si="3"/>
        <v>37</v>
      </c>
      <c r="J36" s="64">
        <f t="shared" si="3"/>
        <v>0</v>
      </c>
      <c r="K36" s="64">
        <f t="shared" si="3"/>
        <v>0</v>
      </c>
      <c r="L36" s="64">
        <f t="shared" si="3"/>
        <v>373.75</v>
      </c>
      <c r="M36" s="64">
        <f t="shared" si="3"/>
        <v>0</v>
      </c>
      <c r="N36" s="64">
        <f t="shared" si="3"/>
        <v>0</v>
      </c>
      <c r="O36" s="64">
        <f>E36-SUM(G36:N36)</f>
        <v>472.88999999999987</v>
      </c>
    </row>
    <row r="37" spans="1:15" s="29" customFormat="1" ht="20.25" hidden="1" customHeight="1" outlineLevel="2">
      <c r="A37" s="48">
        <v>181920</v>
      </c>
      <c r="B37" s="49">
        <v>41306</v>
      </c>
      <c r="C37" s="48" t="s">
        <v>37</v>
      </c>
      <c r="D37" s="48" t="s">
        <v>25</v>
      </c>
      <c r="E37" s="50">
        <v>358</v>
      </c>
      <c r="F37" s="51"/>
      <c r="G37" s="20">
        <v>8</v>
      </c>
      <c r="H37" s="20">
        <v>709.25</v>
      </c>
      <c r="I37" s="20">
        <v>37</v>
      </c>
      <c r="J37" s="20"/>
      <c r="K37" s="20"/>
      <c r="L37" s="20"/>
      <c r="M37" s="20"/>
      <c r="N37" s="20"/>
      <c r="O37" s="20"/>
    </row>
    <row r="38" spans="1:15" s="29" customFormat="1" ht="20.25" hidden="1" customHeight="1" outlineLevel="2">
      <c r="A38" s="48">
        <v>181961</v>
      </c>
      <c r="B38" s="49">
        <v>41309</v>
      </c>
      <c r="C38" s="48" t="s">
        <v>37</v>
      </c>
      <c r="D38" s="48" t="s">
        <v>29</v>
      </c>
      <c r="E38" s="50">
        <v>291</v>
      </c>
      <c r="G38" s="65"/>
      <c r="H38" s="65"/>
      <c r="I38" s="65"/>
      <c r="J38" s="65"/>
      <c r="K38" s="65"/>
      <c r="L38" s="65"/>
      <c r="M38" s="65"/>
      <c r="N38" s="65"/>
      <c r="O38" s="65"/>
    </row>
    <row r="39" spans="1:15" s="29" customFormat="1" ht="20.25" hidden="1" customHeight="1" outlineLevel="2">
      <c r="A39" s="48">
        <v>182041</v>
      </c>
      <c r="B39" s="49">
        <v>41311</v>
      </c>
      <c r="C39" s="48" t="s">
        <v>37</v>
      </c>
      <c r="D39" s="48" t="s">
        <v>25</v>
      </c>
      <c r="E39" s="50">
        <v>214</v>
      </c>
      <c r="G39" s="65"/>
      <c r="H39" s="65"/>
      <c r="I39" s="65"/>
      <c r="J39" s="65"/>
      <c r="K39" s="65"/>
      <c r="L39" s="65"/>
      <c r="M39" s="65"/>
      <c r="N39" s="65"/>
      <c r="O39" s="65"/>
    </row>
    <row r="40" spans="1:15" s="29" customFormat="1" ht="20.25" hidden="1" customHeight="1" outlineLevel="2">
      <c r="A40" s="48">
        <v>182157</v>
      </c>
      <c r="B40" s="52">
        <v>41316</v>
      </c>
      <c r="C40" s="48" t="s">
        <v>37</v>
      </c>
      <c r="D40" s="48" t="s">
        <v>25</v>
      </c>
      <c r="E40" s="50">
        <v>358</v>
      </c>
      <c r="G40" s="65"/>
      <c r="H40" s="65"/>
      <c r="I40" s="65"/>
      <c r="J40" s="65"/>
      <c r="K40" s="65"/>
      <c r="L40" s="65"/>
      <c r="M40" s="65"/>
      <c r="N40" s="65"/>
      <c r="O40" s="65"/>
    </row>
    <row r="41" spans="1:15" s="29" customFormat="1" ht="20.25" hidden="1" customHeight="1" outlineLevel="2">
      <c r="A41" s="48">
        <v>182198</v>
      </c>
      <c r="B41" s="52">
        <v>41318</v>
      </c>
      <c r="C41" s="48" t="s">
        <v>37</v>
      </c>
      <c r="D41" s="48" t="s">
        <v>31</v>
      </c>
      <c r="E41" s="50">
        <v>413</v>
      </c>
      <c r="F41" s="29" t="s">
        <v>149</v>
      </c>
      <c r="G41" s="65"/>
      <c r="H41" s="65"/>
      <c r="I41" s="65"/>
      <c r="J41" s="65"/>
      <c r="K41" s="65"/>
      <c r="L41" s="65"/>
      <c r="M41" s="65"/>
      <c r="N41" s="65"/>
      <c r="O41" s="65"/>
    </row>
    <row r="42" spans="1:15" s="29" customFormat="1" ht="20.25" hidden="1" customHeight="1" outlineLevel="2">
      <c r="A42" s="48">
        <v>182235</v>
      </c>
      <c r="B42" s="52">
        <v>41319</v>
      </c>
      <c r="C42" s="48" t="s">
        <v>37</v>
      </c>
      <c r="D42" s="48" t="s">
        <v>25</v>
      </c>
      <c r="E42" s="50">
        <v>214</v>
      </c>
      <c r="G42" s="65"/>
      <c r="H42" s="65"/>
      <c r="I42" s="65"/>
      <c r="J42" s="65"/>
      <c r="K42" s="65"/>
      <c r="L42" s="65"/>
      <c r="M42" s="65"/>
      <c r="N42" s="65"/>
      <c r="O42" s="65"/>
    </row>
    <row r="43" spans="1:15" s="29" customFormat="1" ht="20.25" hidden="1" customHeight="1" outlineLevel="2">
      <c r="A43" s="48">
        <v>182286</v>
      </c>
      <c r="B43" s="52">
        <v>41320</v>
      </c>
      <c r="C43" s="48" t="s">
        <v>37</v>
      </c>
      <c r="D43" s="48" t="s">
        <v>29</v>
      </c>
      <c r="E43" s="50">
        <v>291</v>
      </c>
      <c r="F43" s="51"/>
      <c r="G43" s="20"/>
      <c r="H43" s="20"/>
      <c r="I43" s="20"/>
      <c r="J43" s="20"/>
      <c r="K43" s="20"/>
      <c r="L43" s="20"/>
      <c r="M43" s="20"/>
      <c r="N43" s="20"/>
      <c r="O43" s="20"/>
    </row>
    <row r="44" spans="1:15" s="58" customFormat="1" ht="20.25" customHeight="1" outlineLevel="1" collapsed="1">
      <c r="B44" s="59"/>
      <c r="C44" s="62" t="s">
        <v>102</v>
      </c>
      <c r="E44" s="61">
        <f>SUBTOTAL(9,E37:E43)</f>
        <v>2139</v>
      </c>
      <c r="G44" s="64">
        <f t="shared" ref="G44:N44" si="4">SUBTOTAL(9,G37:G43)</f>
        <v>8</v>
      </c>
      <c r="H44" s="64">
        <f t="shared" si="4"/>
        <v>709.25</v>
      </c>
      <c r="I44" s="64">
        <f t="shared" si="4"/>
        <v>37</v>
      </c>
      <c r="J44" s="64">
        <f t="shared" si="4"/>
        <v>0</v>
      </c>
      <c r="K44" s="64">
        <f t="shared" si="4"/>
        <v>0</v>
      </c>
      <c r="L44" s="64">
        <f t="shared" si="4"/>
        <v>0</v>
      </c>
      <c r="M44" s="64">
        <f t="shared" si="4"/>
        <v>0</v>
      </c>
      <c r="N44" s="64">
        <f t="shared" si="4"/>
        <v>0</v>
      </c>
      <c r="O44" s="64">
        <f>E44-SUM(G44:N44)</f>
        <v>1384.75</v>
      </c>
    </row>
    <row r="45" spans="1:15" s="29" customFormat="1" ht="20.25" hidden="1" customHeight="1" outlineLevel="2">
      <c r="A45" s="48">
        <v>181950</v>
      </c>
      <c r="B45" s="52">
        <v>41307</v>
      </c>
      <c r="C45" s="48" t="s">
        <v>13</v>
      </c>
      <c r="D45" s="48" t="s">
        <v>43</v>
      </c>
      <c r="E45" s="50">
        <v>362</v>
      </c>
      <c r="G45" s="65"/>
      <c r="H45" s="65">
        <v>1499.62</v>
      </c>
      <c r="I45" s="65"/>
      <c r="J45" s="65"/>
      <c r="K45" s="65"/>
      <c r="L45" s="65">
        <v>650</v>
      </c>
      <c r="M45" s="65"/>
      <c r="N45" s="65"/>
      <c r="O45" s="65"/>
    </row>
    <row r="46" spans="1:15" s="29" customFormat="1" ht="20.25" hidden="1" customHeight="1" outlineLevel="2">
      <c r="A46" s="48">
        <v>182108</v>
      </c>
      <c r="B46" s="52">
        <v>41313</v>
      </c>
      <c r="C46" s="48" t="s">
        <v>13</v>
      </c>
      <c r="D46" s="48" t="s">
        <v>51</v>
      </c>
      <c r="E46" s="50">
        <v>362</v>
      </c>
      <c r="F46" s="51"/>
      <c r="G46" s="65"/>
      <c r="H46" s="65"/>
      <c r="I46" s="65"/>
      <c r="J46" s="65"/>
      <c r="K46" s="65"/>
      <c r="L46" s="65">
        <v>221.8</v>
      </c>
      <c r="M46" s="65"/>
      <c r="N46" s="65"/>
      <c r="O46" s="65"/>
    </row>
    <row r="47" spans="1:15" s="29" customFormat="1" ht="20.25" hidden="1" customHeight="1" outlineLevel="2">
      <c r="A47" s="48">
        <v>182109</v>
      </c>
      <c r="B47" s="52">
        <v>41313</v>
      </c>
      <c r="C47" s="48" t="s">
        <v>13</v>
      </c>
      <c r="D47" s="48" t="s">
        <v>51</v>
      </c>
      <c r="E47" s="50">
        <v>362</v>
      </c>
      <c r="F47" s="51"/>
      <c r="G47" s="65"/>
      <c r="H47" s="65"/>
      <c r="I47" s="65"/>
      <c r="J47" s="65"/>
      <c r="K47" s="65"/>
      <c r="L47" s="65"/>
      <c r="M47" s="65"/>
      <c r="N47" s="65"/>
      <c r="O47" s="65"/>
    </row>
    <row r="48" spans="1:15" s="29" customFormat="1" ht="20.25" hidden="1" customHeight="1" outlineLevel="2">
      <c r="A48" s="48">
        <v>182111</v>
      </c>
      <c r="B48" s="52">
        <v>41313</v>
      </c>
      <c r="C48" s="48" t="s">
        <v>13</v>
      </c>
      <c r="D48" s="48" t="s">
        <v>51</v>
      </c>
      <c r="E48" s="50">
        <v>362</v>
      </c>
      <c r="F48" s="51"/>
      <c r="G48" s="65"/>
      <c r="H48" s="65"/>
      <c r="I48" s="65"/>
      <c r="J48" s="65"/>
      <c r="K48" s="65"/>
      <c r="L48" s="65"/>
      <c r="M48" s="65"/>
      <c r="N48" s="65"/>
      <c r="O48" s="65"/>
    </row>
    <row r="49" spans="1:15" s="29" customFormat="1" ht="20.25" hidden="1" customHeight="1" outlineLevel="2">
      <c r="A49" s="48">
        <v>182112</v>
      </c>
      <c r="B49" s="52">
        <v>41313</v>
      </c>
      <c r="C49" s="48" t="s">
        <v>13</v>
      </c>
      <c r="D49" s="48" t="s">
        <v>51</v>
      </c>
      <c r="E49" s="50">
        <f>362+60</f>
        <v>422</v>
      </c>
      <c r="F49" s="29" t="s">
        <v>152</v>
      </c>
      <c r="G49" s="65"/>
      <c r="H49" s="65"/>
      <c r="I49" s="65"/>
      <c r="J49" s="65"/>
      <c r="K49" s="65"/>
      <c r="L49" s="65"/>
      <c r="M49" s="65"/>
      <c r="N49" s="65"/>
      <c r="O49" s="65"/>
    </row>
    <row r="50" spans="1:15" s="29" customFormat="1" ht="20.25" hidden="1" customHeight="1" outlineLevel="2">
      <c r="A50" s="48">
        <v>182129</v>
      </c>
      <c r="B50" s="52">
        <v>41313</v>
      </c>
      <c r="C50" s="48" t="s">
        <v>13</v>
      </c>
      <c r="D50" s="48" t="s">
        <v>25</v>
      </c>
      <c r="E50" s="50">
        <v>294</v>
      </c>
      <c r="G50" s="65"/>
      <c r="H50" s="65"/>
      <c r="I50" s="65"/>
      <c r="J50" s="65"/>
      <c r="K50" s="65"/>
      <c r="L50" s="65"/>
      <c r="M50" s="65"/>
      <c r="N50" s="65"/>
      <c r="O50" s="65"/>
    </row>
    <row r="51" spans="1:15" s="29" customFormat="1" ht="20.25" hidden="1" customHeight="1" outlineLevel="2">
      <c r="A51" s="48">
        <v>182193</v>
      </c>
      <c r="B51" s="52">
        <v>41318</v>
      </c>
      <c r="C51" s="48" t="s">
        <v>13</v>
      </c>
      <c r="D51" s="48" t="s">
        <v>25</v>
      </c>
      <c r="E51" s="50">
        <v>294</v>
      </c>
      <c r="G51" s="65"/>
      <c r="H51" s="65"/>
      <c r="I51" s="65"/>
      <c r="J51" s="65"/>
      <c r="K51" s="65"/>
      <c r="L51" s="65"/>
      <c r="M51" s="65"/>
      <c r="N51" s="65"/>
      <c r="O51" s="65"/>
    </row>
    <row r="52" spans="1:15" s="29" customFormat="1" ht="20.25" hidden="1" customHeight="1" outlineLevel="2">
      <c r="A52" s="48">
        <v>182233</v>
      </c>
      <c r="B52" s="52">
        <v>41319</v>
      </c>
      <c r="C52" s="48" t="s">
        <v>13</v>
      </c>
      <c r="D52" s="48" t="s">
        <v>43</v>
      </c>
      <c r="E52" s="50">
        <v>200</v>
      </c>
      <c r="G52" s="65"/>
      <c r="H52" s="65"/>
      <c r="I52" s="65"/>
      <c r="J52" s="65"/>
      <c r="K52" s="65"/>
      <c r="L52" s="65"/>
      <c r="M52" s="65"/>
      <c r="N52" s="65"/>
      <c r="O52" s="65"/>
    </row>
    <row r="53" spans="1:15" s="29" customFormat="1" ht="20.25" hidden="1" customHeight="1" outlineLevel="2">
      <c r="A53" s="48">
        <v>182253</v>
      </c>
      <c r="B53" s="52">
        <v>41320</v>
      </c>
      <c r="C53" s="48" t="s">
        <v>13</v>
      </c>
      <c r="D53" s="48" t="s">
        <v>25</v>
      </c>
      <c r="E53" s="50">
        <v>294</v>
      </c>
      <c r="F53" s="51"/>
      <c r="G53" s="20"/>
      <c r="H53" s="20"/>
      <c r="I53" s="20"/>
      <c r="J53" s="20"/>
      <c r="K53" s="20"/>
      <c r="L53" s="20"/>
      <c r="M53" s="20"/>
      <c r="N53" s="20"/>
      <c r="O53" s="20"/>
    </row>
    <row r="54" spans="1:15" s="29" customFormat="1" ht="20.25" hidden="1" customHeight="1" outlineLevel="2">
      <c r="A54" s="48">
        <v>182283</v>
      </c>
      <c r="B54" s="52">
        <v>41320</v>
      </c>
      <c r="C54" s="48" t="s">
        <v>13</v>
      </c>
      <c r="D54" s="48" t="s">
        <v>25</v>
      </c>
      <c r="E54" s="50">
        <v>294</v>
      </c>
      <c r="F54" s="51"/>
      <c r="G54" s="20"/>
      <c r="H54" s="20"/>
      <c r="I54" s="20"/>
      <c r="J54" s="20"/>
      <c r="K54" s="20"/>
      <c r="L54" s="20"/>
      <c r="M54" s="20"/>
      <c r="N54" s="20"/>
      <c r="O54" s="20"/>
    </row>
    <row r="55" spans="1:15" s="29" customFormat="1" ht="20.25" hidden="1" customHeight="1" outlineLevel="2">
      <c r="A55" s="48">
        <v>1487</v>
      </c>
      <c r="B55" s="52">
        <v>41319</v>
      </c>
      <c r="C55" s="48" t="s">
        <v>13</v>
      </c>
      <c r="D55" s="48" t="s">
        <v>125</v>
      </c>
      <c r="E55" s="22">
        <v>362</v>
      </c>
      <c r="F55" s="51"/>
      <c r="G55" s="20"/>
      <c r="H55" s="20"/>
      <c r="I55" s="20"/>
      <c r="J55" s="20"/>
      <c r="K55" s="20"/>
      <c r="L55" s="20"/>
      <c r="M55" s="20"/>
      <c r="N55" s="20"/>
      <c r="O55" s="20"/>
    </row>
    <row r="56" spans="1:15" s="58" customFormat="1" ht="20.25" customHeight="1" outlineLevel="1" collapsed="1">
      <c r="B56" s="59"/>
      <c r="C56" s="62" t="s">
        <v>69</v>
      </c>
      <c r="E56" s="63">
        <f>SUBTOTAL(9,E45:E55)</f>
        <v>3608</v>
      </c>
      <c r="G56" s="64">
        <f t="shared" ref="G56:N56" si="5">SUBTOTAL(9,G45:G55)</f>
        <v>0</v>
      </c>
      <c r="H56" s="64">
        <f t="shared" si="5"/>
        <v>1499.62</v>
      </c>
      <c r="I56" s="64">
        <f t="shared" si="5"/>
        <v>0</v>
      </c>
      <c r="J56" s="64">
        <f t="shared" si="5"/>
        <v>0</v>
      </c>
      <c r="K56" s="64">
        <f t="shared" si="5"/>
        <v>0</v>
      </c>
      <c r="L56" s="64">
        <f t="shared" si="5"/>
        <v>871.8</v>
      </c>
      <c r="M56" s="64">
        <f t="shared" si="5"/>
        <v>0</v>
      </c>
      <c r="N56" s="64">
        <f t="shared" si="5"/>
        <v>0</v>
      </c>
      <c r="O56" s="64">
        <f>E56-SUM(G56:N56)</f>
        <v>1236.58</v>
      </c>
    </row>
    <row r="57" spans="1:15" s="29" customFormat="1" ht="20.25" hidden="1" customHeight="1" outlineLevel="2">
      <c r="A57" s="48">
        <v>182050</v>
      </c>
      <c r="B57" s="52">
        <v>41311</v>
      </c>
      <c r="C57" s="48" t="s">
        <v>10</v>
      </c>
      <c r="D57" s="48" t="s">
        <v>25</v>
      </c>
      <c r="E57" s="50">
        <v>294</v>
      </c>
      <c r="G57" s="65"/>
      <c r="H57" s="65">
        <v>891.81</v>
      </c>
      <c r="I57" s="65">
        <v>37</v>
      </c>
      <c r="J57" s="65"/>
      <c r="K57" s="65"/>
      <c r="L57" s="65"/>
      <c r="M57" s="65"/>
      <c r="N57" s="65"/>
      <c r="O57" s="65"/>
    </row>
    <row r="58" spans="1:15" s="29" customFormat="1" ht="20.25" hidden="1" customHeight="1" outlineLevel="2">
      <c r="A58" s="48">
        <v>182060</v>
      </c>
      <c r="B58" s="52">
        <v>41311</v>
      </c>
      <c r="C58" s="48" t="s">
        <v>10</v>
      </c>
      <c r="D58" s="48" t="s">
        <v>51</v>
      </c>
      <c r="E58" s="50">
        <f>362+60</f>
        <v>422</v>
      </c>
      <c r="F58" s="29" t="s">
        <v>152</v>
      </c>
      <c r="G58" s="65"/>
      <c r="H58" s="65"/>
      <c r="I58" s="65">
        <v>37</v>
      </c>
      <c r="J58" s="65"/>
      <c r="K58" s="65"/>
      <c r="L58" s="65"/>
      <c r="M58" s="65"/>
      <c r="N58" s="65"/>
      <c r="O58" s="65"/>
    </row>
    <row r="59" spans="1:15" s="29" customFormat="1" ht="20.25" hidden="1" customHeight="1" outlineLevel="2">
      <c r="A59" s="48">
        <v>182171</v>
      </c>
      <c r="B59" s="52">
        <v>41318</v>
      </c>
      <c r="C59" s="48" t="s">
        <v>10</v>
      </c>
      <c r="D59" s="48" t="s">
        <v>51</v>
      </c>
      <c r="E59" s="50">
        <f>362+60</f>
        <v>422</v>
      </c>
      <c r="F59" s="29" t="s">
        <v>152</v>
      </c>
      <c r="G59" s="65"/>
      <c r="H59" s="65"/>
      <c r="I59" s="65"/>
      <c r="J59" s="65"/>
      <c r="K59" s="65"/>
      <c r="L59" s="65"/>
      <c r="M59" s="65"/>
      <c r="N59" s="65"/>
      <c r="O59" s="65"/>
    </row>
    <row r="60" spans="1:15" s="29" customFormat="1" ht="20.25" hidden="1" customHeight="1" outlineLevel="2">
      <c r="A60" s="48">
        <v>182192</v>
      </c>
      <c r="B60" s="52">
        <v>41318</v>
      </c>
      <c r="C60" s="48" t="s">
        <v>10</v>
      </c>
      <c r="D60" s="48" t="s">
        <v>25</v>
      </c>
      <c r="E60" s="50">
        <v>294</v>
      </c>
      <c r="G60" s="65"/>
      <c r="H60" s="65"/>
      <c r="I60" s="65"/>
      <c r="J60" s="65"/>
      <c r="K60" s="65"/>
      <c r="L60" s="65"/>
      <c r="M60" s="65"/>
      <c r="N60" s="65"/>
      <c r="O60" s="65"/>
    </row>
    <row r="61" spans="1:15" s="29" customFormat="1" ht="20.25" hidden="1" customHeight="1" outlineLevel="2">
      <c r="A61" s="48">
        <v>182216</v>
      </c>
      <c r="B61" s="52">
        <v>41319</v>
      </c>
      <c r="C61" s="48" t="s">
        <v>10</v>
      </c>
      <c r="D61" s="48" t="s">
        <v>25</v>
      </c>
      <c r="E61" s="50">
        <v>294</v>
      </c>
      <c r="G61" s="65"/>
      <c r="H61" s="65"/>
      <c r="I61" s="65"/>
      <c r="J61" s="65"/>
      <c r="K61" s="65"/>
      <c r="L61" s="65"/>
      <c r="M61" s="65"/>
      <c r="N61" s="65"/>
      <c r="O61" s="65"/>
    </row>
    <row r="62" spans="1:15" s="29" customFormat="1" ht="20.25" hidden="1" customHeight="1" outlineLevel="2">
      <c r="A62" s="48">
        <v>182251</v>
      </c>
      <c r="B62" s="52">
        <v>41320</v>
      </c>
      <c r="C62" s="48" t="s">
        <v>10</v>
      </c>
      <c r="D62" s="48" t="s">
        <v>51</v>
      </c>
      <c r="E62" s="50">
        <f>362+60</f>
        <v>422</v>
      </c>
      <c r="F62" s="29" t="s">
        <v>152</v>
      </c>
      <c r="G62" s="65"/>
      <c r="H62" s="65"/>
      <c r="I62" s="65"/>
      <c r="J62" s="65"/>
      <c r="K62" s="65"/>
      <c r="L62" s="65"/>
      <c r="M62" s="65"/>
      <c r="N62" s="65"/>
      <c r="O62" s="65"/>
    </row>
    <row r="63" spans="1:15" s="58" customFormat="1" ht="20.25" customHeight="1" outlineLevel="1" collapsed="1">
      <c r="B63" s="59"/>
      <c r="C63" s="62" t="s">
        <v>70</v>
      </c>
      <c r="E63" s="61">
        <f>SUBTOTAL(9,E57:E62)</f>
        <v>2148</v>
      </c>
      <c r="G63" s="64">
        <f t="shared" ref="G63:N63" si="6">SUBTOTAL(9,G57:G62)</f>
        <v>0</v>
      </c>
      <c r="H63" s="64">
        <f t="shared" si="6"/>
        <v>891.81</v>
      </c>
      <c r="I63" s="64">
        <f t="shared" si="6"/>
        <v>74</v>
      </c>
      <c r="J63" s="64">
        <f t="shared" si="6"/>
        <v>0</v>
      </c>
      <c r="K63" s="64">
        <f t="shared" si="6"/>
        <v>0</v>
      </c>
      <c r="L63" s="64">
        <f t="shared" si="6"/>
        <v>0</v>
      </c>
      <c r="M63" s="64">
        <f t="shared" si="6"/>
        <v>0</v>
      </c>
      <c r="N63" s="64">
        <f t="shared" si="6"/>
        <v>0</v>
      </c>
      <c r="O63" s="64">
        <f>E63-SUM(G63:N63)</f>
        <v>1182.19</v>
      </c>
    </row>
    <row r="64" spans="1:15" s="29" customFormat="1" ht="20.25" hidden="1" customHeight="1" outlineLevel="2">
      <c r="A64" s="48">
        <v>182006</v>
      </c>
      <c r="B64" s="52">
        <v>41310</v>
      </c>
      <c r="C64" s="48" t="s">
        <v>34</v>
      </c>
      <c r="D64" s="48" t="s">
        <v>25</v>
      </c>
      <c r="E64" s="50">
        <v>214</v>
      </c>
      <c r="F64" s="51"/>
      <c r="G64" s="65">
        <v>8</v>
      </c>
      <c r="H64" s="65">
        <v>1193.6600000000001</v>
      </c>
      <c r="I64" s="65">
        <v>37</v>
      </c>
      <c r="J64" s="65"/>
      <c r="K64" s="65"/>
      <c r="L64" s="65"/>
      <c r="M64" s="65"/>
      <c r="N64" s="65"/>
      <c r="O64" s="65"/>
    </row>
    <row r="65" spans="1:15" s="29" customFormat="1" ht="20.25" hidden="1" customHeight="1" outlineLevel="2">
      <c r="A65" s="48">
        <v>182095</v>
      </c>
      <c r="B65" s="52">
        <v>41312</v>
      </c>
      <c r="C65" s="48" t="s">
        <v>34</v>
      </c>
      <c r="D65" s="48" t="s">
        <v>25</v>
      </c>
      <c r="E65" s="50">
        <v>214</v>
      </c>
      <c r="F65" s="51"/>
      <c r="G65" s="65"/>
      <c r="H65" s="65"/>
      <c r="I65" s="65"/>
      <c r="J65" s="65"/>
      <c r="K65" s="65"/>
      <c r="L65" s="65"/>
      <c r="M65" s="65"/>
      <c r="N65" s="65"/>
      <c r="O65" s="65"/>
    </row>
    <row r="66" spans="1:15" s="29" customFormat="1" ht="20.25" hidden="1" customHeight="1" outlineLevel="2">
      <c r="A66" s="48">
        <v>182191</v>
      </c>
      <c r="B66" s="52">
        <v>41318</v>
      </c>
      <c r="C66" s="48" t="s">
        <v>34</v>
      </c>
      <c r="D66" s="48" t="s">
        <v>25</v>
      </c>
      <c r="E66" s="50"/>
      <c r="F66" s="29" t="s">
        <v>150</v>
      </c>
      <c r="G66" s="65"/>
      <c r="H66" s="65"/>
      <c r="I66" s="65"/>
      <c r="J66" s="65"/>
      <c r="K66" s="65"/>
      <c r="L66" s="65"/>
      <c r="M66" s="65"/>
      <c r="N66" s="65"/>
      <c r="O66" s="65"/>
    </row>
    <row r="67" spans="1:15" s="29" customFormat="1" ht="20.25" hidden="1" customHeight="1" outlineLevel="2">
      <c r="A67" s="48">
        <v>182234</v>
      </c>
      <c r="B67" s="52">
        <v>41319</v>
      </c>
      <c r="C67" s="48" t="s">
        <v>34</v>
      </c>
      <c r="D67" s="48" t="s">
        <v>25</v>
      </c>
      <c r="E67" s="50">
        <v>214</v>
      </c>
      <c r="G67" s="65"/>
      <c r="H67" s="65"/>
      <c r="I67" s="65"/>
      <c r="J67" s="65"/>
      <c r="K67" s="65"/>
      <c r="L67" s="65"/>
      <c r="M67" s="65"/>
      <c r="N67" s="65"/>
      <c r="O67" s="65"/>
    </row>
    <row r="68" spans="1:15" s="29" customFormat="1" ht="20.25" hidden="1" customHeight="1" outlineLevel="2">
      <c r="A68" s="48">
        <v>182252</v>
      </c>
      <c r="B68" s="52">
        <v>41320</v>
      </c>
      <c r="C68" s="48" t="s">
        <v>34</v>
      </c>
      <c r="D68" s="48" t="s">
        <v>25</v>
      </c>
      <c r="E68" s="50">
        <v>214</v>
      </c>
      <c r="G68" s="65"/>
      <c r="H68" s="65"/>
      <c r="I68" s="65"/>
      <c r="J68" s="65"/>
      <c r="K68" s="65"/>
      <c r="L68" s="65"/>
      <c r="M68" s="65"/>
      <c r="N68" s="65"/>
      <c r="O68" s="65"/>
    </row>
    <row r="69" spans="1:15" s="29" customFormat="1" ht="20.25" hidden="1" customHeight="1" outlineLevel="2">
      <c r="A69" s="48">
        <v>182258</v>
      </c>
      <c r="B69" s="52">
        <v>41320</v>
      </c>
      <c r="C69" s="48" t="s">
        <v>34</v>
      </c>
      <c r="D69" s="48" t="s">
        <v>51</v>
      </c>
      <c r="E69" s="50">
        <v>214</v>
      </c>
      <c r="F69" s="51"/>
      <c r="G69" s="20"/>
      <c r="H69" s="20"/>
      <c r="I69" s="20"/>
      <c r="J69" s="20"/>
      <c r="K69" s="20"/>
      <c r="L69" s="20"/>
      <c r="M69" s="20"/>
      <c r="N69" s="20"/>
      <c r="O69" s="20"/>
    </row>
    <row r="70" spans="1:15" s="58" customFormat="1" ht="20.25" customHeight="1" outlineLevel="1" collapsed="1">
      <c r="B70" s="59"/>
      <c r="C70" s="62" t="s">
        <v>71</v>
      </c>
      <c r="E70" s="61">
        <f>SUBTOTAL(9,E64:E69)</f>
        <v>1070</v>
      </c>
      <c r="G70" s="64">
        <f t="shared" ref="G70:N70" si="7">SUBTOTAL(9,G64:G69)</f>
        <v>8</v>
      </c>
      <c r="H70" s="64">
        <f t="shared" si="7"/>
        <v>1193.6600000000001</v>
      </c>
      <c r="I70" s="64">
        <f t="shared" si="7"/>
        <v>37</v>
      </c>
      <c r="J70" s="64">
        <f t="shared" si="7"/>
        <v>0</v>
      </c>
      <c r="K70" s="64">
        <f t="shared" si="7"/>
        <v>0</v>
      </c>
      <c r="L70" s="64">
        <f t="shared" si="7"/>
        <v>0</v>
      </c>
      <c r="M70" s="64">
        <f t="shared" si="7"/>
        <v>0</v>
      </c>
      <c r="N70" s="64">
        <f t="shared" si="7"/>
        <v>0</v>
      </c>
      <c r="O70" s="64">
        <f>E70-SUM(G70:N70)</f>
        <v>-168.66000000000008</v>
      </c>
    </row>
    <row r="71" spans="1:15" s="29" customFormat="1" ht="20.25" hidden="1" customHeight="1" outlineLevel="2">
      <c r="A71" s="48">
        <v>181927</v>
      </c>
      <c r="B71" s="52">
        <v>41306</v>
      </c>
      <c r="C71" s="48" t="s">
        <v>63</v>
      </c>
      <c r="D71" s="51" t="s">
        <v>29</v>
      </c>
      <c r="E71" s="50">
        <v>226</v>
      </c>
      <c r="F71" s="51"/>
      <c r="G71" s="65"/>
      <c r="H71" s="65">
        <v>326.81</v>
      </c>
      <c r="I71" s="65"/>
      <c r="J71" s="65"/>
      <c r="K71" s="65"/>
      <c r="L71" s="65"/>
      <c r="M71" s="65"/>
      <c r="N71" s="65"/>
      <c r="O71" s="65"/>
    </row>
    <row r="72" spans="1:15" s="29" customFormat="1" ht="20.25" hidden="1" customHeight="1" outlineLevel="2">
      <c r="A72" s="48">
        <v>181970</v>
      </c>
      <c r="B72" s="52">
        <v>41309</v>
      </c>
      <c r="C72" s="48" t="s">
        <v>63</v>
      </c>
      <c r="D72" s="48" t="s">
        <v>51</v>
      </c>
      <c r="E72" s="50">
        <v>291</v>
      </c>
      <c r="G72" s="65"/>
      <c r="H72" s="65"/>
      <c r="I72" s="65"/>
      <c r="J72" s="65"/>
      <c r="K72" s="65"/>
      <c r="L72" s="65"/>
      <c r="M72" s="65"/>
      <c r="N72" s="65"/>
      <c r="O72" s="65"/>
    </row>
    <row r="73" spans="1:15" s="29" customFormat="1" ht="20.25" hidden="1" customHeight="1" outlineLevel="2">
      <c r="A73" s="48">
        <v>182010</v>
      </c>
      <c r="B73" s="52">
        <v>41310</v>
      </c>
      <c r="C73" s="48" t="s">
        <v>63</v>
      </c>
      <c r="D73" s="48" t="s">
        <v>25</v>
      </c>
      <c r="E73" s="50">
        <v>170</v>
      </c>
      <c r="F73" s="48"/>
      <c r="G73" s="65"/>
      <c r="H73" s="65"/>
      <c r="I73" s="65"/>
      <c r="J73" s="65"/>
      <c r="K73" s="65"/>
      <c r="L73" s="65"/>
      <c r="M73" s="65"/>
      <c r="N73" s="65"/>
      <c r="O73" s="65"/>
    </row>
    <row r="74" spans="1:15" s="29" customFormat="1" ht="20.25" hidden="1" customHeight="1" outlineLevel="2">
      <c r="A74" s="48">
        <v>182161</v>
      </c>
      <c r="B74" s="52">
        <v>41316</v>
      </c>
      <c r="C74" s="48" t="s">
        <v>63</v>
      </c>
      <c r="D74" s="48" t="s">
        <v>25</v>
      </c>
      <c r="E74" s="50">
        <v>170</v>
      </c>
      <c r="G74" s="65"/>
      <c r="H74" s="65"/>
      <c r="I74" s="65"/>
      <c r="J74" s="65"/>
      <c r="K74" s="65"/>
      <c r="L74" s="65"/>
      <c r="M74" s="65"/>
      <c r="N74" s="65"/>
      <c r="O74" s="65"/>
    </row>
    <row r="75" spans="1:15" s="58" customFormat="1" ht="20.25" customHeight="1" outlineLevel="1" collapsed="1">
      <c r="B75" s="59"/>
      <c r="C75" s="62" t="s">
        <v>72</v>
      </c>
      <c r="E75" s="61">
        <f>SUBTOTAL(9,E71:E74)</f>
        <v>857</v>
      </c>
      <c r="G75" s="64">
        <f t="shared" ref="G75:N75" si="8">SUBTOTAL(9,G71:G74)</f>
        <v>0</v>
      </c>
      <c r="H75" s="64">
        <f t="shared" si="8"/>
        <v>326.81</v>
      </c>
      <c r="I75" s="64">
        <f t="shared" si="8"/>
        <v>0</v>
      </c>
      <c r="J75" s="64">
        <f t="shared" si="8"/>
        <v>0</v>
      </c>
      <c r="K75" s="64">
        <f t="shared" si="8"/>
        <v>0</v>
      </c>
      <c r="L75" s="64">
        <f t="shared" si="8"/>
        <v>0</v>
      </c>
      <c r="M75" s="64">
        <f t="shared" si="8"/>
        <v>0</v>
      </c>
      <c r="N75" s="64">
        <f t="shared" si="8"/>
        <v>0</v>
      </c>
      <c r="O75" s="64">
        <f>E75-SUM(G75:N75)</f>
        <v>530.19000000000005</v>
      </c>
    </row>
    <row r="76" spans="1:15" s="29" customFormat="1" ht="20.25" hidden="1" customHeight="1" outlineLevel="2">
      <c r="A76" s="48">
        <v>181965</v>
      </c>
      <c r="B76" s="52">
        <v>41309</v>
      </c>
      <c r="C76" s="48" t="s">
        <v>42</v>
      </c>
      <c r="D76" s="48" t="s">
        <v>43</v>
      </c>
      <c r="E76" s="50">
        <v>120</v>
      </c>
      <c r="G76" s="65">
        <v>8</v>
      </c>
      <c r="H76" s="65"/>
      <c r="I76" s="65"/>
      <c r="J76" s="65"/>
      <c r="K76" s="65"/>
      <c r="L76" s="65"/>
      <c r="M76" s="65"/>
      <c r="N76" s="65"/>
      <c r="O76" s="65"/>
    </row>
    <row r="77" spans="1:15" s="29" customFormat="1" ht="20.25" hidden="1" customHeight="1" outlineLevel="2">
      <c r="A77" s="48">
        <v>181986</v>
      </c>
      <c r="B77" s="52">
        <v>41309</v>
      </c>
      <c r="C77" s="48" t="s">
        <v>42</v>
      </c>
      <c r="D77" s="48" t="s">
        <v>25</v>
      </c>
      <c r="E77" s="50">
        <v>150</v>
      </c>
      <c r="F77" s="48"/>
      <c r="G77" s="65"/>
      <c r="H77" s="65"/>
      <c r="I77" s="65"/>
      <c r="J77" s="65"/>
      <c r="K77" s="65"/>
      <c r="L77" s="65"/>
      <c r="M77" s="65"/>
      <c r="N77" s="65"/>
      <c r="O77" s="65"/>
    </row>
    <row r="78" spans="1:15" s="29" customFormat="1" ht="20.25" hidden="1" customHeight="1" outlineLevel="2">
      <c r="A78" s="48">
        <v>182081</v>
      </c>
      <c r="B78" s="52">
        <v>41312</v>
      </c>
      <c r="C78" s="48" t="s">
        <v>42</v>
      </c>
      <c r="D78" s="48" t="s">
        <v>31</v>
      </c>
      <c r="E78" s="50">
        <v>235</v>
      </c>
      <c r="G78" s="65"/>
      <c r="H78" s="65"/>
      <c r="I78" s="65"/>
      <c r="J78" s="65"/>
      <c r="K78" s="65"/>
      <c r="L78" s="65"/>
      <c r="M78" s="65"/>
      <c r="N78" s="65"/>
      <c r="O78" s="65"/>
    </row>
    <row r="79" spans="1:15" s="29" customFormat="1" ht="20.25" hidden="1" customHeight="1" outlineLevel="2">
      <c r="A79" s="48">
        <v>182151</v>
      </c>
      <c r="B79" s="52">
        <v>41316</v>
      </c>
      <c r="C79" s="48" t="s">
        <v>42</v>
      </c>
      <c r="D79" s="48" t="s">
        <v>25</v>
      </c>
      <c r="E79" s="50">
        <v>140</v>
      </c>
      <c r="G79" s="65"/>
      <c r="H79" s="65"/>
      <c r="I79" s="65"/>
      <c r="J79" s="65"/>
      <c r="K79" s="65"/>
      <c r="L79" s="65"/>
      <c r="M79" s="65"/>
      <c r="N79" s="65"/>
      <c r="O79" s="65"/>
    </row>
    <row r="80" spans="1:15" s="29" customFormat="1" ht="20.25" hidden="1" customHeight="1" outlineLevel="2">
      <c r="A80" s="48">
        <v>182176</v>
      </c>
      <c r="B80" s="52">
        <v>41318</v>
      </c>
      <c r="C80" s="48" t="s">
        <v>42</v>
      </c>
      <c r="D80" s="48" t="s">
        <v>25</v>
      </c>
      <c r="E80" s="50">
        <v>140</v>
      </c>
      <c r="G80" s="65"/>
      <c r="H80" s="65"/>
      <c r="I80" s="65"/>
      <c r="J80" s="65"/>
      <c r="K80" s="65"/>
      <c r="L80" s="65"/>
      <c r="M80" s="65"/>
      <c r="N80" s="65"/>
      <c r="O80" s="65"/>
    </row>
    <row r="81" spans="1:15" s="29" customFormat="1" ht="20.25" hidden="1" customHeight="1" outlineLevel="2">
      <c r="A81" s="48">
        <v>182203</v>
      </c>
      <c r="B81" s="52">
        <v>41318</v>
      </c>
      <c r="C81" s="48" t="s">
        <v>42</v>
      </c>
      <c r="D81" s="48" t="s">
        <v>29</v>
      </c>
      <c r="E81" s="50">
        <v>175</v>
      </c>
      <c r="G81" s="65"/>
      <c r="H81" s="65"/>
      <c r="I81" s="65"/>
      <c r="J81" s="65"/>
      <c r="K81" s="65"/>
      <c r="L81" s="65"/>
      <c r="M81" s="65"/>
      <c r="N81" s="65"/>
      <c r="O81" s="65"/>
    </row>
    <row r="82" spans="1:15" s="29" customFormat="1" ht="20.25" hidden="1" customHeight="1" outlineLevel="2">
      <c r="A82" s="48">
        <v>182246</v>
      </c>
      <c r="B82" s="52">
        <v>41319</v>
      </c>
      <c r="C82" s="48" t="s">
        <v>42</v>
      </c>
      <c r="D82" s="48" t="s">
        <v>25</v>
      </c>
      <c r="E82" s="50">
        <v>140</v>
      </c>
      <c r="G82" s="65"/>
      <c r="H82" s="65"/>
      <c r="I82" s="65"/>
      <c r="J82" s="65"/>
      <c r="K82" s="65"/>
      <c r="L82" s="65"/>
      <c r="M82" s="65"/>
      <c r="N82" s="65"/>
      <c r="O82" s="65"/>
    </row>
    <row r="83" spans="1:15" s="29" customFormat="1" ht="20.25" hidden="1" customHeight="1" outlineLevel="2">
      <c r="A83" s="48">
        <v>182261</v>
      </c>
      <c r="B83" s="52">
        <v>41320</v>
      </c>
      <c r="C83" s="48" t="s">
        <v>42</v>
      </c>
      <c r="D83" s="48" t="s">
        <v>25</v>
      </c>
      <c r="E83" s="50">
        <v>140</v>
      </c>
      <c r="F83" s="48"/>
      <c r="G83" s="20"/>
      <c r="H83" s="20"/>
      <c r="I83" s="20"/>
      <c r="J83" s="20"/>
      <c r="K83" s="20"/>
      <c r="L83" s="20"/>
      <c r="M83" s="20"/>
      <c r="N83" s="20"/>
      <c r="O83" s="20"/>
    </row>
    <row r="84" spans="1:15" s="29" customFormat="1" ht="20.25" hidden="1" customHeight="1" outlineLevel="2">
      <c r="A84" s="48">
        <v>182262</v>
      </c>
      <c r="B84" s="52">
        <v>41320</v>
      </c>
      <c r="C84" s="48" t="s">
        <v>42</v>
      </c>
      <c r="D84" s="48" t="s">
        <v>25</v>
      </c>
      <c r="E84" s="50">
        <v>140</v>
      </c>
      <c r="F84" s="48"/>
      <c r="G84" s="20"/>
      <c r="H84" s="20"/>
      <c r="I84" s="20"/>
      <c r="J84" s="20"/>
      <c r="K84" s="20"/>
      <c r="L84" s="20"/>
      <c r="M84" s="20"/>
      <c r="N84" s="20"/>
      <c r="O84" s="20"/>
    </row>
    <row r="85" spans="1:15" s="58" customFormat="1" ht="20.25" customHeight="1" outlineLevel="1" collapsed="1">
      <c r="B85" s="59"/>
      <c r="C85" s="62" t="s">
        <v>73</v>
      </c>
      <c r="E85" s="61">
        <f>SUBTOTAL(9,E76:E84)</f>
        <v>1380</v>
      </c>
      <c r="G85" s="64">
        <f t="shared" ref="G85:N85" si="9">SUBTOTAL(9,G76:G84)</f>
        <v>8</v>
      </c>
      <c r="H85" s="64">
        <f t="shared" si="9"/>
        <v>0</v>
      </c>
      <c r="I85" s="64">
        <f t="shared" si="9"/>
        <v>0</v>
      </c>
      <c r="J85" s="64">
        <f t="shared" si="9"/>
        <v>0</v>
      </c>
      <c r="K85" s="64">
        <f t="shared" si="9"/>
        <v>0</v>
      </c>
      <c r="L85" s="64">
        <f t="shared" si="9"/>
        <v>0</v>
      </c>
      <c r="M85" s="64">
        <f t="shared" si="9"/>
        <v>0</v>
      </c>
      <c r="N85" s="64">
        <f t="shared" si="9"/>
        <v>0</v>
      </c>
      <c r="O85" s="64">
        <f>E85-SUM(G85:N85)</f>
        <v>1372</v>
      </c>
    </row>
    <row r="86" spans="1:15" s="29" customFormat="1" ht="20.25" hidden="1" customHeight="1" outlineLevel="2">
      <c r="A86" s="48">
        <v>181938</v>
      </c>
      <c r="B86" s="52">
        <v>41306</v>
      </c>
      <c r="C86" s="48" t="s">
        <v>57</v>
      </c>
      <c r="D86" s="48" t="s">
        <v>25</v>
      </c>
      <c r="E86" s="50">
        <v>140</v>
      </c>
      <c r="G86" s="65">
        <v>8</v>
      </c>
      <c r="H86" s="65">
        <v>455.07</v>
      </c>
      <c r="I86" s="65">
        <v>37</v>
      </c>
      <c r="J86" s="65"/>
      <c r="K86" s="65"/>
      <c r="L86" s="65">
        <v>80.78</v>
      </c>
      <c r="M86" s="65"/>
      <c r="N86" s="65"/>
      <c r="O86" s="65"/>
    </row>
    <row r="87" spans="1:15" s="29" customFormat="1" ht="20.25" hidden="1" customHeight="1" outlineLevel="2">
      <c r="A87" s="48">
        <v>181967</v>
      </c>
      <c r="B87" s="52">
        <v>41309</v>
      </c>
      <c r="C87" s="48" t="s">
        <v>57</v>
      </c>
      <c r="D87" s="48" t="s">
        <v>25</v>
      </c>
      <c r="E87" s="50">
        <v>140</v>
      </c>
      <c r="G87" s="65"/>
      <c r="H87" s="65"/>
      <c r="I87" s="65"/>
      <c r="J87" s="65"/>
      <c r="K87" s="65"/>
      <c r="L87" s="65"/>
      <c r="M87" s="65"/>
      <c r="N87" s="65"/>
      <c r="O87" s="65"/>
    </row>
    <row r="88" spans="1:15" s="29" customFormat="1" ht="20.25" hidden="1" customHeight="1" outlineLevel="2">
      <c r="A88" s="48">
        <v>182014</v>
      </c>
      <c r="B88" s="52">
        <v>41310</v>
      </c>
      <c r="C88" s="48" t="s">
        <v>57</v>
      </c>
      <c r="D88" s="51" t="s">
        <v>43</v>
      </c>
      <c r="E88" s="50">
        <v>120</v>
      </c>
      <c r="G88" s="65"/>
      <c r="H88" s="65"/>
      <c r="I88" s="65"/>
      <c r="J88" s="65"/>
      <c r="K88" s="65"/>
      <c r="L88" s="65"/>
      <c r="M88" s="65"/>
      <c r="N88" s="65"/>
      <c r="O88" s="65"/>
    </row>
    <row r="89" spans="1:15" s="29" customFormat="1" ht="20.25" hidden="1" customHeight="1" outlineLevel="2">
      <c r="A89" s="48">
        <v>182045</v>
      </c>
      <c r="B89" s="52">
        <v>41311</v>
      </c>
      <c r="C89" s="48" t="s">
        <v>57</v>
      </c>
      <c r="D89" s="48" t="s">
        <v>25</v>
      </c>
      <c r="E89" s="50">
        <v>140</v>
      </c>
      <c r="G89" s="65"/>
      <c r="H89" s="65"/>
      <c r="I89" s="65"/>
      <c r="J89" s="65"/>
      <c r="K89" s="65"/>
      <c r="L89" s="65"/>
      <c r="M89" s="65"/>
      <c r="N89" s="65"/>
      <c r="O89" s="65"/>
    </row>
    <row r="90" spans="1:15" s="29" customFormat="1" ht="20.25" hidden="1" customHeight="1" outlineLevel="2">
      <c r="A90" s="48">
        <v>182080</v>
      </c>
      <c r="B90" s="52">
        <v>41312</v>
      </c>
      <c r="C90" s="48" t="s">
        <v>57</v>
      </c>
      <c r="D90" s="48" t="s">
        <v>25</v>
      </c>
      <c r="E90" s="50">
        <v>140</v>
      </c>
      <c r="G90" s="65"/>
      <c r="H90" s="65"/>
      <c r="I90" s="65"/>
      <c r="J90" s="65"/>
      <c r="K90" s="65"/>
      <c r="L90" s="65"/>
      <c r="M90" s="65"/>
      <c r="N90" s="65"/>
      <c r="O90" s="65"/>
    </row>
    <row r="91" spans="1:15" s="29" customFormat="1" ht="20.25" hidden="1" customHeight="1" outlineLevel="2">
      <c r="A91" s="48">
        <v>182122</v>
      </c>
      <c r="B91" s="52">
        <v>41313</v>
      </c>
      <c r="C91" s="48" t="s">
        <v>57</v>
      </c>
      <c r="D91" s="48" t="s">
        <v>25</v>
      </c>
      <c r="E91" s="50">
        <v>140</v>
      </c>
      <c r="G91" s="65"/>
      <c r="H91" s="65"/>
      <c r="I91" s="65"/>
      <c r="J91" s="65"/>
      <c r="K91" s="65"/>
      <c r="L91" s="65"/>
      <c r="M91" s="65"/>
      <c r="N91" s="65"/>
      <c r="O91" s="65"/>
    </row>
    <row r="92" spans="1:15" s="29" customFormat="1" ht="20.25" hidden="1" customHeight="1" outlineLevel="2">
      <c r="A92" s="48">
        <v>182149</v>
      </c>
      <c r="B92" s="52">
        <v>41316</v>
      </c>
      <c r="C92" s="48" t="s">
        <v>57</v>
      </c>
      <c r="D92" s="48" t="s">
        <v>25</v>
      </c>
      <c r="E92" s="50">
        <v>140</v>
      </c>
      <c r="G92" s="65"/>
      <c r="H92" s="65"/>
      <c r="I92" s="65"/>
      <c r="J92" s="65"/>
      <c r="K92" s="65"/>
      <c r="L92" s="65"/>
      <c r="M92" s="65"/>
      <c r="N92" s="65"/>
      <c r="O92" s="65"/>
    </row>
    <row r="93" spans="1:15" s="29" customFormat="1" ht="20.25" hidden="1" customHeight="1" outlineLevel="2">
      <c r="A93" s="48">
        <v>182178</v>
      </c>
      <c r="B93" s="52">
        <v>41318</v>
      </c>
      <c r="C93" s="48" t="s">
        <v>57</v>
      </c>
      <c r="D93" s="48" t="s">
        <v>29</v>
      </c>
      <c r="E93" s="50">
        <v>168</v>
      </c>
      <c r="G93" s="65"/>
      <c r="H93" s="65"/>
      <c r="I93" s="65"/>
      <c r="J93" s="65"/>
      <c r="K93" s="65"/>
      <c r="L93" s="65"/>
      <c r="M93" s="65"/>
      <c r="N93" s="65"/>
      <c r="O93" s="65"/>
    </row>
    <row r="94" spans="1:15" s="29" customFormat="1" ht="20.25" hidden="1" customHeight="1" outlineLevel="2">
      <c r="A94" s="48">
        <v>182225</v>
      </c>
      <c r="B94" s="52">
        <v>41319</v>
      </c>
      <c r="C94" s="48" t="s">
        <v>57</v>
      </c>
      <c r="D94" s="48" t="s">
        <v>43</v>
      </c>
      <c r="E94" s="50">
        <v>120</v>
      </c>
      <c r="G94" s="65"/>
      <c r="H94" s="65"/>
      <c r="I94" s="65"/>
      <c r="J94" s="65"/>
      <c r="K94" s="65"/>
      <c r="L94" s="65"/>
      <c r="M94" s="65"/>
      <c r="N94" s="65"/>
      <c r="O94" s="65"/>
    </row>
    <row r="95" spans="1:15" s="58" customFormat="1" ht="20.25" customHeight="1" outlineLevel="1" collapsed="1">
      <c r="B95" s="59"/>
      <c r="C95" s="62" t="s">
        <v>74</v>
      </c>
      <c r="E95" s="61">
        <f>SUBTOTAL(9,E86:E94)</f>
        <v>1248</v>
      </c>
      <c r="G95" s="64">
        <f t="shared" ref="G95:N95" si="10">SUBTOTAL(9,G86:G94)</f>
        <v>8</v>
      </c>
      <c r="H95" s="64">
        <f t="shared" si="10"/>
        <v>455.07</v>
      </c>
      <c r="I95" s="64">
        <f t="shared" si="10"/>
        <v>37</v>
      </c>
      <c r="J95" s="64">
        <f t="shared" si="10"/>
        <v>0</v>
      </c>
      <c r="K95" s="64">
        <f t="shared" si="10"/>
        <v>0</v>
      </c>
      <c r="L95" s="64">
        <f t="shared" si="10"/>
        <v>80.78</v>
      </c>
      <c r="M95" s="64">
        <f t="shared" si="10"/>
        <v>0</v>
      </c>
      <c r="N95" s="64">
        <f t="shared" si="10"/>
        <v>0</v>
      </c>
      <c r="O95" s="64">
        <f>E95-SUM(G95:N95)</f>
        <v>667.15</v>
      </c>
    </row>
    <row r="96" spans="1:15" s="29" customFormat="1" ht="20.25" hidden="1" customHeight="1" outlineLevel="2">
      <c r="A96" s="48">
        <v>181943</v>
      </c>
      <c r="B96" s="52">
        <v>41306</v>
      </c>
      <c r="C96" s="48" t="s">
        <v>56</v>
      </c>
      <c r="D96" s="48" t="s">
        <v>25</v>
      </c>
      <c r="E96" s="50">
        <v>150</v>
      </c>
      <c r="G96" s="65"/>
      <c r="H96" s="65"/>
      <c r="I96" s="65">
        <v>37</v>
      </c>
      <c r="J96" s="65"/>
      <c r="K96" s="65"/>
      <c r="L96" s="65"/>
      <c r="M96" s="65"/>
      <c r="N96" s="65"/>
      <c r="O96" s="65"/>
    </row>
    <row r="97" spans="1:15" s="29" customFormat="1" ht="20.25" hidden="1" customHeight="1" outlineLevel="2">
      <c r="A97" s="48">
        <v>181988</v>
      </c>
      <c r="B97" s="52">
        <v>41309</v>
      </c>
      <c r="C97" s="48" t="s">
        <v>56</v>
      </c>
      <c r="D97" s="48" t="s">
        <v>29</v>
      </c>
      <c r="E97" s="50">
        <v>175</v>
      </c>
      <c r="F97" s="51"/>
      <c r="G97" s="65"/>
      <c r="H97" s="65"/>
      <c r="I97" s="65"/>
      <c r="J97" s="65"/>
      <c r="K97" s="65"/>
      <c r="L97" s="65"/>
      <c r="M97" s="65"/>
      <c r="N97" s="65"/>
      <c r="O97" s="65"/>
    </row>
    <row r="98" spans="1:15" s="29" customFormat="1" ht="20.25" hidden="1" customHeight="1" outlineLevel="2">
      <c r="A98" s="48">
        <v>182021</v>
      </c>
      <c r="B98" s="52">
        <v>41310</v>
      </c>
      <c r="C98" s="48" t="s">
        <v>56</v>
      </c>
      <c r="D98" s="48" t="s">
        <v>25</v>
      </c>
      <c r="E98" s="50">
        <v>140</v>
      </c>
      <c r="G98" s="65"/>
      <c r="H98" s="65"/>
      <c r="I98" s="65"/>
      <c r="J98" s="65"/>
      <c r="K98" s="65"/>
      <c r="L98" s="65"/>
      <c r="M98" s="65"/>
      <c r="N98" s="65"/>
      <c r="O98" s="65"/>
    </row>
    <row r="99" spans="1:15" s="29" customFormat="1" ht="20.25" hidden="1" customHeight="1" outlineLevel="2">
      <c r="A99" s="48">
        <v>182087</v>
      </c>
      <c r="B99" s="52">
        <v>41312</v>
      </c>
      <c r="C99" s="48" t="s">
        <v>56</v>
      </c>
      <c r="D99" s="48" t="s">
        <v>25</v>
      </c>
      <c r="E99" s="50">
        <v>140</v>
      </c>
      <c r="G99" s="65"/>
      <c r="H99" s="65"/>
      <c r="I99" s="65"/>
      <c r="J99" s="65"/>
      <c r="K99" s="65"/>
      <c r="L99" s="65"/>
      <c r="M99" s="65"/>
      <c r="N99" s="65"/>
      <c r="O99" s="65"/>
    </row>
    <row r="100" spans="1:15" s="29" customFormat="1" ht="20.25" hidden="1" customHeight="1" outlineLevel="2">
      <c r="A100" s="48">
        <v>182097</v>
      </c>
      <c r="B100" s="52">
        <v>41312</v>
      </c>
      <c r="C100" s="48" t="s">
        <v>56</v>
      </c>
      <c r="D100" s="48" t="s">
        <v>25</v>
      </c>
      <c r="E100" s="50">
        <v>150</v>
      </c>
      <c r="F100" s="51"/>
      <c r="G100" s="65"/>
      <c r="H100" s="65"/>
      <c r="I100" s="65"/>
      <c r="J100" s="65"/>
      <c r="K100" s="65"/>
      <c r="L100" s="65"/>
      <c r="M100" s="65"/>
      <c r="N100" s="65"/>
      <c r="O100" s="65"/>
    </row>
    <row r="101" spans="1:15" s="29" customFormat="1" ht="20.25" hidden="1" customHeight="1" outlineLevel="2">
      <c r="A101" s="48">
        <v>182272</v>
      </c>
      <c r="B101" s="52">
        <v>41320</v>
      </c>
      <c r="C101" s="48" t="s">
        <v>56</v>
      </c>
      <c r="D101" s="48" t="s">
        <v>25</v>
      </c>
      <c r="E101" s="50">
        <v>175</v>
      </c>
      <c r="F101" s="51"/>
      <c r="G101" s="20"/>
      <c r="H101" s="20"/>
      <c r="I101" s="20"/>
      <c r="J101" s="20"/>
      <c r="K101" s="20"/>
      <c r="L101" s="20"/>
      <c r="M101" s="20"/>
      <c r="N101" s="20"/>
      <c r="O101" s="20"/>
    </row>
    <row r="102" spans="1:15" s="58" customFormat="1" ht="20.25" customHeight="1" outlineLevel="1" collapsed="1">
      <c r="B102" s="59"/>
      <c r="C102" s="62" t="s">
        <v>75</v>
      </c>
      <c r="E102" s="61">
        <f>SUBTOTAL(9,E96:E101)</f>
        <v>930</v>
      </c>
      <c r="G102" s="64">
        <f t="shared" ref="G102:N102" si="11">SUBTOTAL(9,G96:G101)</f>
        <v>0</v>
      </c>
      <c r="H102" s="64">
        <f t="shared" si="11"/>
        <v>0</v>
      </c>
      <c r="I102" s="64">
        <f t="shared" si="11"/>
        <v>37</v>
      </c>
      <c r="J102" s="64">
        <f t="shared" si="11"/>
        <v>0</v>
      </c>
      <c r="K102" s="64">
        <f t="shared" si="11"/>
        <v>0</v>
      </c>
      <c r="L102" s="64">
        <f t="shared" si="11"/>
        <v>0</v>
      </c>
      <c r="M102" s="64">
        <f t="shared" si="11"/>
        <v>0</v>
      </c>
      <c r="N102" s="64">
        <f t="shared" si="11"/>
        <v>0</v>
      </c>
      <c r="O102" s="64">
        <f>E102-SUM(G102:N102)</f>
        <v>893</v>
      </c>
    </row>
    <row r="103" spans="1:15" s="29" customFormat="1" ht="20.25" hidden="1" customHeight="1" outlineLevel="2">
      <c r="A103" s="48">
        <v>181934</v>
      </c>
      <c r="B103" s="52">
        <v>41306</v>
      </c>
      <c r="C103" s="48" t="s">
        <v>59</v>
      </c>
      <c r="D103" s="48" t="s">
        <v>25</v>
      </c>
      <c r="E103" s="50">
        <v>90</v>
      </c>
      <c r="G103" s="65"/>
      <c r="H103" s="65"/>
      <c r="I103" s="65"/>
      <c r="J103" s="65"/>
      <c r="K103" s="65"/>
      <c r="L103" s="65"/>
      <c r="M103" s="65"/>
      <c r="N103" s="65"/>
      <c r="O103" s="65"/>
    </row>
    <row r="104" spans="1:15" s="29" customFormat="1" ht="20.25" hidden="1" customHeight="1" outlineLevel="2">
      <c r="A104" s="48">
        <v>182174</v>
      </c>
      <c r="B104" s="49">
        <v>41318</v>
      </c>
      <c r="C104" s="48" t="s">
        <v>59</v>
      </c>
      <c r="D104" s="48" t="s">
        <v>29</v>
      </c>
      <c r="E104" s="50">
        <v>116</v>
      </c>
      <c r="G104" s="65"/>
      <c r="H104" s="65"/>
      <c r="I104" s="65"/>
      <c r="J104" s="65"/>
      <c r="K104" s="65"/>
      <c r="L104" s="65"/>
      <c r="M104" s="65"/>
      <c r="N104" s="65"/>
      <c r="O104" s="65"/>
    </row>
    <row r="105" spans="1:15" s="58" customFormat="1" ht="20.25" customHeight="1" outlineLevel="1" collapsed="1">
      <c r="B105" s="59"/>
      <c r="C105" s="62" t="s">
        <v>76</v>
      </c>
      <c r="E105" s="61">
        <f>SUBTOTAL(9,E103:E104)</f>
        <v>206</v>
      </c>
      <c r="G105" s="64">
        <f t="shared" ref="G105:N105" si="12">SUBTOTAL(9,G103:G104)</f>
        <v>0</v>
      </c>
      <c r="H105" s="64">
        <f t="shared" si="12"/>
        <v>0</v>
      </c>
      <c r="I105" s="64">
        <f t="shared" si="12"/>
        <v>0</v>
      </c>
      <c r="J105" s="64">
        <f t="shared" si="12"/>
        <v>0</v>
      </c>
      <c r="K105" s="64">
        <f t="shared" si="12"/>
        <v>0</v>
      </c>
      <c r="L105" s="64">
        <f t="shared" si="12"/>
        <v>0</v>
      </c>
      <c r="M105" s="64">
        <f t="shared" si="12"/>
        <v>0</v>
      </c>
      <c r="N105" s="64">
        <f t="shared" si="12"/>
        <v>0</v>
      </c>
      <c r="O105" s="64">
        <f>E105-SUM(G105:N105)</f>
        <v>206</v>
      </c>
    </row>
    <row r="106" spans="1:15" s="29" customFormat="1" ht="20.25" hidden="1" customHeight="1" outlineLevel="2">
      <c r="A106" s="48">
        <v>181923</v>
      </c>
      <c r="B106" s="52">
        <v>41306</v>
      </c>
      <c r="C106" s="48" t="s">
        <v>28</v>
      </c>
      <c r="D106" s="48" t="s">
        <v>25</v>
      </c>
      <c r="E106" s="50">
        <v>201</v>
      </c>
      <c r="F106" s="51"/>
      <c r="G106" s="20">
        <v>8</v>
      </c>
      <c r="H106" s="20">
        <v>157.66</v>
      </c>
      <c r="I106" s="20"/>
      <c r="J106" s="20"/>
      <c r="K106" s="20"/>
      <c r="L106" s="20"/>
      <c r="M106" s="20"/>
      <c r="N106" s="20"/>
      <c r="O106" s="20"/>
    </row>
    <row r="107" spans="1:15" s="29" customFormat="1" ht="20.25" hidden="1" customHeight="1" outlineLevel="2">
      <c r="A107" s="48">
        <v>181979</v>
      </c>
      <c r="B107" s="52">
        <v>41309</v>
      </c>
      <c r="C107" s="48" t="s">
        <v>28</v>
      </c>
      <c r="D107" s="48" t="s">
        <v>25</v>
      </c>
      <c r="E107" s="50">
        <v>201</v>
      </c>
      <c r="G107" s="65"/>
      <c r="H107" s="65"/>
      <c r="I107" s="65"/>
      <c r="J107" s="65"/>
      <c r="K107" s="65"/>
      <c r="L107" s="65"/>
      <c r="M107" s="65"/>
      <c r="N107" s="65"/>
      <c r="O107" s="65"/>
    </row>
    <row r="108" spans="1:15" s="29" customFormat="1" ht="20.25" hidden="1" customHeight="1" outlineLevel="2">
      <c r="A108" s="48">
        <v>182018</v>
      </c>
      <c r="B108" s="52">
        <v>41310</v>
      </c>
      <c r="C108" s="48" t="s">
        <v>28</v>
      </c>
      <c r="D108" s="48" t="s">
        <v>50</v>
      </c>
      <c r="E108" s="50">
        <v>322</v>
      </c>
      <c r="G108" s="65"/>
      <c r="H108" s="65"/>
      <c r="I108" s="65"/>
      <c r="J108" s="65"/>
      <c r="K108" s="65"/>
      <c r="L108" s="65"/>
      <c r="M108" s="65"/>
      <c r="N108" s="65"/>
      <c r="O108" s="65"/>
    </row>
    <row r="109" spans="1:15" s="29" customFormat="1" ht="20.25" hidden="1" customHeight="1" outlineLevel="2">
      <c r="A109" s="48">
        <v>182054</v>
      </c>
      <c r="B109" s="52">
        <v>41311</v>
      </c>
      <c r="C109" s="48" t="s">
        <v>28</v>
      </c>
      <c r="D109" s="48" t="s">
        <v>25</v>
      </c>
      <c r="E109" s="50">
        <v>201</v>
      </c>
      <c r="G109" s="65"/>
      <c r="H109" s="65"/>
      <c r="I109" s="65"/>
      <c r="J109" s="65"/>
      <c r="K109" s="65"/>
      <c r="L109" s="65"/>
      <c r="M109" s="65"/>
      <c r="N109" s="65"/>
      <c r="O109" s="65"/>
    </row>
    <row r="110" spans="1:15" s="29" customFormat="1" ht="20.25" hidden="1" customHeight="1" outlineLevel="2">
      <c r="A110" s="48">
        <v>182186</v>
      </c>
      <c r="B110" s="52">
        <v>41318</v>
      </c>
      <c r="C110" s="48" t="s">
        <v>28</v>
      </c>
      <c r="D110" s="48" t="s">
        <v>25</v>
      </c>
      <c r="E110" s="50">
        <v>201</v>
      </c>
      <c r="G110" s="65"/>
      <c r="H110" s="65"/>
      <c r="I110" s="65"/>
      <c r="J110" s="65"/>
      <c r="K110" s="65"/>
      <c r="L110" s="65"/>
      <c r="M110" s="65"/>
      <c r="N110" s="65"/>
      <c r="O110" s="65"/>
    </row>
    <row r="111" spans="1:15" s="58" customFormat="1" ht="20.25" customHeight="1" outlineLevel="1" collapsed="1">
      <c r="B111" s="59"/>
      <c r="C111" s="62" t="s">
        <v>77</v>
      </c>
      <c r="E111" s="61">
        <f>SUBTOTAL(9,E106:E110)</f>
        <v>1126</v>
      </c>
      <c r="G111" s="64">
        <f t="shared" ref="G111:N111" si="13">SUBTOTAL(9,G106:G110)</f>
        <v>8</v>
      </c>
      <c r="H111" s="64">
        <f t="shared" si="13"/>
        <v>157.66</v>
      </c>
      <c r="I111" s="64">
        <f t="shared" si="13"/>
        <v>0</v>
      </c>
      <c r="J111" s="64">
        <f t="shared" si="13"/>
        <v>0</v>
      </c>
      <c r="K111" s="64">
        <f t="shared" si="13"/>
        <v>0</v>
      </c>
      <c r="L111" s="64">
        <f t="shared" si="13"/>
        <v>0</v>
      </c>
      <c r="M111" s="64">
        <f t="shared" si="13"/>
        <v>0</v>
      </c>
      <c r="N111" s="64">
        <f t="shared" si="13"/>
        <v>0</v>
      </c>
      <c r="O111" s="64">
        <f>E111-SUM(G111:N111)</f>
        <v>960.34</v>
      </c>
    </row>
    <row r="112" spans="1:15" s="29" customFormat="1" ht="20.25" hidden="1" customHeight="1" outlineLevel="2">
      <c r="A112" s="48">
        <v>181951</v>
      </c>
      <c r="B112" s="52">
        <v>41307</v>
      </c>
      <c r="C112" s="48" t="s">
        <v>6</v>
      </c>
      <c r="D112" s="48" t="s">
        <v>51</v>
      </c>
      <c r="E112" s="50">
        <v>362</v>
      </c>
      <c r="G112" s="65">
        <v>8</v>
      </c>
      <c r="H112" s="65">
        <v>1079.53</v>
      </c>
      <c r="I112" s="65">
        <v>37</v>
      </c>
      <c r="J112" s="65"/>
      <c r="K112" s="65"/>
      <c r="L112" s="65"/>
      <c r="M112" s="65"/>
      <c r="N112" s="65"/>
      <c r="O112" s="65"/>
    </row>
    <row r="113" spans="1:15" s="29" customFormat="1" ht="20.25" hidden="1" customHeight="1" outlineLevel="2">
      <c r="A113" s="48">
        <v>182077</v>
      </c>
      <c r="B113" s="52">
        <v>41312</v>
      </c>
      <c r="C113" s="48" t="s">
        <v>6</v>
      </c>
      <c r="D113" s="48" t="s">
        <v>51</v>
      </c>
      <c r="E113" s="50">
        <v>362</v>
      </c>
      <c r="G113" s="65"/>
      <c r="H113" s="65"/>
      <c r="I113" s="65">
        <v>37</v>
      </c>
      <c r="J113" s="65"/>
      <c r="K113" s="65"/>
      <c r="L113" s="65"/>
      <c r="M113" s="65"/>
      <c r="N113" s="65"/>
      <c r="O113" s="65"/>
    </row>
    <row r="114" spans="1:15" s="29" customFormat="1" ht="20.25" hidden="1" customHeight="1" outlineLevel="2">
      <c r="A114" s="48">
        <v>182254</v>
      </c>
      <c r="B114" s="52">
        <v>41320</v>
      </c>
      <c r="C114" s="48" t="s">
        <v>6</v>
      </c>
      <c r="D114" s="48" t="s">
        <v>29</v>
      </c>
      <c r="E114" s="50">
        <v>294</v>
      </c>
      <c r="F114" s="51"/>
      <c r="G114" s="20"/>
      <c r="H114" s="20"/>
      <c r="I114" s="20"/>
      <c r="J114" s="20"/>
      <c r="K114" s="20"/>
      <c r="L114" s="20"/>
      <c r="M114" s="20"/>
      <c r="N114" s="20"/>
      <c r="O114" s="20"/>
    </row>
    <row r="115" spans="1:15" s="58" customFormat="1" ht="20.25" customHeight="1" outlineLevel="1" collapsed="1">
      <c r="B115" s="59"/>
      <c r="C115" s="62" t="s">
        <v>78</v>
      </c>
      <c r="E115" s="61">
        <f>SUBTOTAL(9,E112:E114)</f>
        <v>1018</v>
      </c>
      <c r="G115" s="64">
        <f t="shared" ref="G115:N115" si="14">SUBTOTAL(9,G112:G114)</f>
        <v>8</v>
      </c>
      <c r="H115" s="64">
        <f t="shared" si="14"/>
        <v>1079.53</v>
      </c>
      <c r="I115" s="64">
        <f t="shared" si="14"/>
        <v>74</v>
      </c>
      <c r="J115" s="64">
        <f t="shared" si="14"/>
        <v>0</v>
      </c>
      <c r="K115" s="64">
        <f t="shared" si="14"/>
        <v>0</v>
      </c>
      <c r="L115" s="64">
        <f t="shared" si="14"/>
        <v>0</v>
      </c>
      <c r="M115" s="64">
        <f t="shared" si="14"/>
        <v>0</v>
      </c>
      <c r="N115" s="64">
        <f t="shared" si="14"/>
        <v>0</v>
      </c>
      <c r="O115" s="64">
        <f>E115-SUM(G115:N115)</f>
        <v>-143.52999999999997</v>
      </c>
    </row>
    <row r="116" spans="1:15" s="29" customFormat="1" ht="20.25" hidden="1" customHeight="1" outlineLevel="2">
      <c r="A116" s="48">
        <v>181928</v>
      </c>
      <c r="B116" s="52">
        <v>41306</v>
      </c>
      <c r="C116" s="48" t="s">
        <v>61</v>
      </c>
      <c r="D116" s="48" t="s">
        <v>25</v>
      </c>
      <c r="E116" s="50">
        <v>170</v>
      </c>
      <c r="F116" s="51"/>
      <c r="G116" s="65"/>
      <c r="H116" s="65">
        <v>292.95999999999998</v>
      </c>
      <c r="I116" s="65"/>
      <c r="J116" s="65"/>
      <c r="K116" s="65"/>
      <c r="L116" s="65"/>
      <c r="M116" s="65"/>
      <c r="N116" s="65"/>
      <c r="O116" s="65"/>
    </row>
    <row r="117" spans="1:15" s="29" customFormat="1" ht="20.25" hidden="1" customHeight="1" outlineLevel="2">
      <c r="A117" s="48">
        <v>181976</v>
      </c>
      <c r="B117" s="52">
        <v>41309</v>
      </c>
      <c r="C117" s="48" t="s">
        <v>61</v>
      </c>
      <c r="D117" s="48" t="s">
        <v>29</v>
      </c>
      <c r="E117" s="50">
        <v>226</v>
      </c>
      <c r="G117" s="65"/>
      <c r="H117" s="65"/>
      <c r="I117" s="65"/>
      <c r="J117" s="65"/>
      <c r="K117" s="65"/>
      <c r="L117" s="65"/>
      <c r="M117" s="65"/>
      <c r="N117" s="65"/>
      <c r="O117" s="65"/>
    </row>
    <row r="118" spans="1:15" s="29" customFormat="1" ht="20.25" hidden="1" customHeight="1" outlineLevel="2">
      <c r="A118" s="48">
        <v>182051</v>
      </c>
      <c r="B118" s="52">
        <v>41311</v>
      </c>
      <c r="C118" s="48" t="s">
        <v>61</v>
      </c>
      <c r="D118" s="48" t="s">
        <v>25</v>
      </c>
      <c r="E118" s="50">
        <v>170</v>
      </c>
      <c r="G118" s="65"/>
      <c r="H118" s="65"/>
      <c r="I118" s="65"/>
      <c r="J118" s="65"/>
      <c r="K118" s="65"/>
      <c r="L118" s="65"/>
      <c r="M118" s="65"/>
      <c r="N118" s="65"/>
      <c r="O118" s="65"/>
    </row>
    <row r="119" spans="1:15" s="29" customFormat="1" ht="20.25" hidden="1" customHeight="1" outlineLevel="2">
      <c r="A119" s="48">
        <v>182083</v>
      </c>
      <c r="B119" s="52">
        <v>41312</v>
      </c>
      <c r="C119" s="48" t="s">
        <v>61</v>
      </c>
      <c r="D119" s="48" t="s">
        <v>25</v>
      </c>
      <c r="E119" s="50">
        <v>170</v>
      </c>
      <c r="G119" s="65"/>
      <c r="H119" s="65"/>
      <c r="I119" s="65"/>
      <c r="J119" s="65"/>
      <c r="K119" s="65"/>
      <c r="L119" s="65"/>
      <c r="M119" s="65"/>
      <c r="N119" s="65"/>
      <c r="O119" s="65"/>
    </row>
    <row r="120" spans="1:15" s="29" customFormat="1" ht="20.25" hidden="1" customHeight="1" outlineLevel="2">
      <c r="A120" s="48">
        <v>182144</v>
      </c>
      <c r="B120" s="52">
        <v>41316</v>
      </c>
      <c r="C120" s="48" t="s">
        <v>61</v>
      </c>
      <c r="D120" s="48" t="s">
        <v>43</v>
      </c>
      <c r="E120" s="50">
        <v>146</v>
      </c>
      <c r="F120" s="51"/>
      <c r="G120" s="65"/>
      <c r="H120" s="65"/>
      <c r="I120" s="65"/>
      <c r="J120" s="65"/>
      <c r="K120" s="65"/>
      <c r="L120" s="65"/>
      <c r="M120" s="65"/>
      <c r="N120" s="65"/>
      <c r="O120" s="65"/>
    </row>
    <row r="121" spans="1:15" s="29" customFormat="1" ht="20.25" hidden="1" customHeight="1" outlineLevel="2">
      <c r="A121" s="48">
        <v>182182</v>
      </c>
      <c r="B121" s="52">
        <v>41318</v>
      </c>
      <c r="C121" s="48" t="s">
        <v>61</v>
      </c>
      <c r="D121" s="48" t="s">
        <v>25</v>
      </c>
      <c r="E121" s="50">
        <v>170</v>
      </c>
      <c r="G121" s="65"/>
      <c r="H121" s="65"/>
      <c r="I121" s="65"/>
      <c r="J121" s="65"/>
      <c r="K121" s="65"/>
      <c r="L121" s="65"/>
      <c r="M121" s="65"/>
      <c r="N121" s="65"/>
      <c r="O121" s="65"/>
    </row>
    <row r="122" spans="1:15" s="29" customFormat="1" ht="20.25" hidden="1" customHeight="1" outlineLevel="2">
      <c r="A122" s="48">
        <v>182243</v>
      </c>
      <c r="B122" s="52">
        <v>41319</v>
      </c>
      <c r="C122" s="48" t="s">
        <v>61</v>
      </c>
      <c r="D122" s="48" t="s">
        <v>25</v>
      </c>
      <c r="E122" s="50">
        <v>170</v>
      </c>
      <c r="G122" s="65"/>
      <c r="H122" s="65"/>
      <c r="I122" s="65"/>
      <c r="J122" s="65"/>
      <c r="K122" s="65"/>
      <c r="L122" s="65"/>
      <c r="M122" s="65"/>
      <c r="N122" s="65"/>
      <c r="O122" s="65"/>
    </row>
    <row r="123" spans="1:15" s="29" customFormat="1" ht="20.25" hidden="1" customHeight="1" outlineLevel="2">
      <c r="A123" s="48">
        <v>182268</v>
      </c>
      <c r="B123" s="52">
        <v>41320</v>
      </c>
      <c r="C123" s="48" t="s">
        <v>61</v>
      </c>
      <c r="D123" s="48" t="s">
        <v>25</v>
      </c>
      <c r="E123" s="50">
        <v>170</v>
      </c>
      <c r="F123" s="51"/>
      <c r="G123" s="20"/>
      <c r="H123" s="20"/>
      <c r="I123" s="20"/>
      <c r="J123" s="20"/>
      <c r="K123" s="20"/>
      <c r="L123" s="20"/>
      <c r="M123" s="20"/>
      <c r="N123" s="20"/>
      <c r="O123" s="20"/>
    </row>
    <row r="124" spans="1:15" s="58" customFormat="1" ht="20.25" customHeight="1" outlineLevel="1" collapsed="1">
      <c r="B124" s="59"/>
      <c r="C124" s="62" t="s">
        <v>79</v>
      </c>
      <c r="E124" s="61">
        <f>SUBTOTAL(9,E116:E123)</f>
        <v>1392</v>
      </c>
      <c r="G124" s="64">
        <f t="shared" ref="G124:N124" si="15">SUBTOTAL(9,G116:G123)</f>
        <v>0</v>
      </c>
      <c r="H124" s="64">
        <f t="shared" si="15"/>
        <v>292.95999999999998</v>
      </c>
      <c r="I124" s="64">
        <f t="shared" si="15"/>
        <v>0</v>
      </c>
      <c r="J124" s="64">
        <f t="shared" si="15"/>
        <v>0</v>
      </c>
      <c r="K124" s="64">
        <f t="shared" si="15"/>
        <v>0</v>
      </c>
      <c r="L124" s="64">
        <f t="shared" si="15"/>
        <v>0</v>
      </c>
      <c r="M124" s="64">
        <f t="shared" si="15"/>
        <v>0</v>
      </c>
      <c r="N124" s="64">
        <f t="shared" si="15"/>
        <v>0</v>
      </c>
      <c r="O124" s="64">
        <f>E124-SUM(G124:N124)</f>
        <v>1099.04</v>
      </c>
    </row>
    <row r="125" spans="1:15" s="29" customFormat="1" ht="20.25" hidden="1" customHeight="1" outlineLevel="2">
      <c r="A125" s="48">
        <v>181929</v>
      </c>
      <c r="B125" s="52">
        <v>41306</v>
      </c>
      <c r="C125" s="48" t="s">
        <v>54</v>
      </c>
      <c r="D125" s="48" t="s">
        <v>25</v>
      </c>
      <c r="E125" s="50">
        <v>170</v>
      </c>
      <c r="F125" s="51"/>
      <c r="G125" s="65"/>
      <c r="H125" s="65">
        <v>220.53</v>
      </c>
      <c r="I125" s="65"/>
      <c r="J125" s="65"/>
      <c r="K125" s="65"/>
      <c r="L125" s="65"/>
      <c r="M125" s="65"/>
      <c r="N125" s="65"/>
      <c r="O125" s="65"/>
    </row>
    <row r="126" spans="1:15" s="29" customFormat="1" ht="20.25" hidden="1" customHeight="1" outlineLevel="2">
      <c r="A126" s="48">
        <v>181973</v>
      </c>
      <c r="B126" s="52">
        <v>41309</v>
      </c>
      <c r="C126" s="48" t="s">
        <v>54</v>
      </c>
      <c r="D126" s="48" t="s">
        <v>25</v>
      </c>
      <c r="E126" s="50">
        <v>170</v>
      </c>
      <c r="G126" s="65"/>
      <c r="H126" s="65"/>
      <c r="I126" s="65"/>
      <c r="J126" s="65"/>
      <c r="K126" s="65"/>
      <c r="L126" s="65"/>
      <c r="M126" s="65"/>
      <c r="N126" s="65"/>
      <c r="O126" s="65"/>
    </row>
    <row r="127" spans="1:15" s="29" customFormat="1" ht="20.25" hidden="1" customHeight="1" outlineLevel="2">
      <c r="A127" s="48">
        <v>182049</v>
      </c>
      <c r="B127" s="52">
        <v>41311</v>
      </c>
      <c r="C127" s="48" t="s">
        <v>54</v>
      </c>
      <c r="D127" s="48" t="s">
        <v>29</v>
      </c>
      <c r="E127" s="50">
        <v>226</v>
      </c>
      <c r="G127" s="65"/>
      <c r="H127" s="65"/>
      <c r="I127" s="65"/>
      <c r="J127" s="65"/>
      <c r="K127" s="65"/>
      <c r="L127" s="65"/>
      <c r="M127" s="65"/>
      <c r="N127" s="65"/>
      <c r="O127" s="65"/>
    </row>
    <row r="128" spans="1:15" s="29" customFormat="1" ht="20.25" hidden="1" customHeight="1" outlineLevel="2">
      <c r="A128" s="48">
        <v>182085</v>
      </c>
      <c r="B128" s="52">
        <v>41312</v>
      </c>
      <c r="C128" s="48" t="s">
        <v>54</v>
      </c>
      <c r="D128" s="48" t="s">
        <v>43</v>
      </c>
      <c r="E128" s="50">
        <v>146</v>
      </c>
      <c r="G128" s="65"/>
      <c r="H128" s="65"/>
      <c r="I128" s="65"/>
      <c r="J128" s="65"/>
      <c r="K128" s="65"/>
      <c r="L128" s="65"/>
      <c r="M128" s="65"/>
      <c r="N128" s="65"/>
      <c r="O128" s="65"/>
    </row>
    <row r="129" spans="1:15" s="29" customFormat="1" ht="20.25" hidden="1" customHeight="1" outlineLevel="2">
      <c r="A129" s="48">
        <v>182123</v>
      </c>
      <c r="B129" s="52">
        <v>41313</v>
      </c>
      <c r="C129" s="48" t="s">
        <v>54</v>
      </c>
      <c r="D129" s="48" t="s">
        <v>25</v>
      </c>
      <c r="E129" s="50">
        <v>170</v>
      </c>
      <c r="G129" s="65"/>
      <c r="H129" s="65"/>
      <c r="I129" s="65"/>
      <c r="J129" s="65"/>
      <c r="K129" s="65"/>
      <c r="L129" s="65"/>
      <c r="M129" s="65"/>
      <c r="N129" s="65"/>
      <c r="O129" s="65"/>
    </row>
    <row r="130" spans="1:15" s="29" customFormat="1" ht="20.25" hidden="1" customHeight="1" outlineLevel="2">
      <c r="A130" s="48">
        <v>182145</v>
      </c>
      <c r="B130" s="52">
        <v>41316</v>
      </c>
      <c r="C130" s="48" t="s">
        <v>54</v>
      </c>
      <c r="D130" s="48" t="s">
        <v>25</v>
      </c>
      <c r="E130" s="50">
        <v>170</v>
      </c>
      <c r="F130" s="51"/>
      <c r="G130" s="65"/>
      <c r="H130" s="65"/>
      <c r="I130" s="65"/>
      <c r="J130" s="65"/>
      <c r="K130" s="65"/>
      <c r="L130" s="65"/>
      <c r="M130" s="65"/>
      <c r="N130" s="65"/>
      <c r="O130" s="65"/>
    </row>
    <row r="131" spans="1:15" s="29" customFormat="1" ht="20.25" hidden="1" customHeight="1" outlineLevel="2">
      <c r="A131" s="48">
        <v>182181</v>
      </c>
      <c r="B131" s="52">
        <v>41318</v>
      </c>
      <c r="C131" s="48" t="s">
        <v>54</v>
      </c>
      <c r="D131" s="48" t="s">
        <v>25</v>
      </c>
      <c r="E131" s="50">
        <v>170</v>
      </c>
      <c r="G131" s="65"/>
      <c r="H131" s="65"/>
      <c r="I131" s="65"/>
      <c r="J131" s="65"/>
      <c r="K131" s="65"/>
      <c r="L131" s="65"/>
      <c r="M131" s="65"/>
      <c r="N131" s="65"/>
      <c r="O131" s="65"/>
    </row>
    <row r="132" spans="1:15" s="29" customFormat="1" ht="20.25" hidden="1" customHeight="1" outlineLevel="2">
      <c r="A132" s="48">
        <v>182226</v>
      </c>
      <c r="B132" s="52">
        <v>41319</v>
      </c>
      <c r="C132" s="48" t="s">
        <v>54</v>
      </c>
      <c r="D132" s="48" t="s">
        <v>25</v>
      </c>
      <c r="E132" s="50">
        <v>170</v>
      </c>
      <c r="G132" s="65"/>
      <c r="H132" s="65"/>
      <c r="I132" s="65"/>
      <c r="J132" s="65"/>
      <c r="K132" s="65"/>
      <c r="L132" s="65"/>
      <c r="M132" s="65"/>
      <c r="N132" s="65"/>
      <c r="O132" s="65"/>
    </row>
    <row r="133" spans="1:15" s="29" customFormat="1" ht="20.25" hidden="1" customHeight="1" outlineLevel="2">
      <c r="A133" s="48">
        <v>182266</v>
      </c>
      <c r="B133" s="52">
        <v>41320</v>
      </c>
      <c r="C133" s="48" t="s">
        <v>54</v>
      </c>
      <c r="D133" s="48" t="s">
        <v>25</v>
      </c>
      <c r="E133" s="50">
        <v>170</v>
      </c>
      <c r="F133" s="51"/>
      <c r="G133" s="20"/>
      <c r="H133" s="20"/>
      <c r="I133" s="20"/>
      <c r="J133" s="20"/>
      <c r="K133" s="20"/>
      <c r="L133" s="20"/>
      <c r="M133" s="20"/>
      <c r="N133" s="20"/>
      <c r="O133" s="20"/>
    </row>
    <row r="134" spans="1:15" s="58" customFormat="1" ht="20.25" customHeight="1" outlineLevel="1" collapsed="1">
      <c r="B134" s="59"/>
      <c r="C134" s="62" t="s">
        <v>80</v>
      </c>
      <c r="E134" s="61">
        <f>SUBTOTAL(9,E125:E133)</f>
        <v>1562</v>
      </c>
      <c r="G134" s="64">
        <f t="shared" ref="G134:N134" si="16">SUBTOTAL(9,G125:G133)</f>
        <v>0</v>
      </c>
      <c r="H134" s="64">
        <f t="shared" si="16"/>
        <v>220.53</v>
      </c>
      <c r="I134" s="64">
        <f t="shared" si="16"/>
        <v>0</v>
      </c>
      <c r="J134" s="64">
        <f t="shared" si="16"/>
        <v>0</v>
      </c>
      <c r="K134" s="64">
        <f t="shared" si="16"/>
        <v>0</v>
      </c>
      <c r="L134" s="64">
        <f t="shared" si="16"/>
        <v>0</v>
      </c>
      <c r="M134" s="64">
        <f t="shared" si="16"/>
        <v>0</v>
      </c>
      <c r="N134" s="64">
        <f t="shared" si="16"/>
        <v>0</v>
      </c>
      <c r="O134" s="64">
        <f>E134-SUM(G134:N134)</f>
        <v>1341.47</v>
      </c>
    </row>
    <row r="135" spans="1:15" s="29" customFormat="1" ht="20.25" hidden="1" customHeight="1" outlineLevel="2">
      <c r="A135" s="48">
        <v>181954</v>
      </c>
      <c r="B135" s="52">
        <v>41309</v>
      </c>
      <c r="C135" s="48" t="s">
        <v>5</v>
      </c>
      <c r="D135" s="48" t="s">
        <v>51</v>
      </c>
      <c r="E135" s="50">
        <v>362</v>
      </c>
      <c r="G135" s="65"/>
      <c r="H135" s="65">
        <v>2265.06</v>
      </c>
      <c r="I135" s="65">
        <v>37</v>
      </c>
      <c r="J135" s="65"/>
      <c r="K135" s="65"/>
      <c r="L135" s="65"/>
      <c r="M135" s="65"/>
      <c r="N135" s="65"/>
      <c r="O135" s="65"/>
    </row>
    <row r="136" spans="1:15" s="29" customFormat="1" ht="20.25" hidden="1" customHeight="1" outlineLevel="2">
      <c r="A136" s="48">
        <v>181955</v>
      </c>
      <c r="B136" s="52">
        <v>41309</v>
      </c>
      <c r="C136" s="48" t="s">
        <v>5</v>
      </c>
      <c r="D136" s="48" t="s">
        <v>51</v>
      </c>
      <c r="E136" s="50">
        <f>362+60</f>
        <v>422</v>
      </c>
      <c r="F136" s="29" t="s">
        <v>152</v>
      </c>
      <c r="G136" s="65"/>
      <c r="H136" s="65"/>
      <c r="I136" s="65"/>
      <c r="J136" s="65"/>
      <c r="K136" s="65"/>
      <c r="L136" s="65"/>
      <c r="M136" s="65"/>
      <c r="N136" s="65"/>
      <c r="O136" s="65"/>
    </row>
    <row r="137" spans="1:15" s="29" customFormat="1" ht="20.25" hidden="1" customHeight="1" outlineLevel="2">
      <c r="A137" s="48">
        <v>181956</v>
      </c>
      <c r="B137" s="52">
        <v>41309</v>
      </c>
      <c r="C137" s="48" t="s">
        <v>5</v>
      </c>
      <c r="D137" s="48" t="s">
        <v>51</v>
      </c>
      <c r="E137" s="50">
        <v>362</v>
      </c>
      <c r="G137" s="65"/>
      <c r="H137" s="65"/>
      <c r="I137" s="65"/>
      <c r="J137" s="65"/>
      <c r="K137" s="65"/>
      <c r="L137" s="65"/>
      <c r="M137" s="65"/>
      <c r="N137" s="65"/>
      <c r="O137" s="65"/>
    </row>
    <row r="138" spans="1:15" s="29" customFormat="1" ht="20.25" hidden="1" customHeight="1" outlineLevel="2">
      <c r="A138" s="48">
        <v>182061</v>
      </c>
      <c r="B138" s="52">
        <v>41311</v>
      </c>
      <c r="C138" s="48" t="s">
        <v>5</v>
      </c>
      <c r="D138" s="48" t="s">
        <v>51</v>
      </c>
      <c r="E138" s="50">
        <v>362</v>
      </c>
      <c r="G138" s="65"/>
      <c r="H138" s="65"/>
      <c r="I138" s="65"/>
      <c r="J138" s="65"/>
      <c r="K138" s="65"/>
      <c r="L138" s="65"/>
      <c r="M138" s="65"/>
      <c r="N138" s="65"/>
      <c r="O138" s="65"/>
    </row>
    <row r="139" spans="1:15" s="29" customFormat="1" ht="20.25" hidden="1" customHeight="1" outlineLevel="2">
      <c r="A139" s="48">
        <v>182062</v>
      </c>
      <c r="B139" s="52">
        <v>41311</v>
      </c>
      <c r="C139" s="48" t="s">
        <v>5</v>
      </c>
      <c r="D139" s="48" t="s">
        <v>51</v>
      </c>
      <c r="E139" s="50">
        <v>362</v>
      </c>
      <c r="G139" s="65"/>
      <c r="H139" s="65"/>
      <c r="I139" s="65"/>
      <c r="J139" s="65"/>
      <c r="K139" s="65"/>
      <c r="L139" s="65"/>
      <c r="M139" s="65"/>
      <c r="N139" s="65"/>
      <c r="O139" s="65"/>
    </row>
    <row r="140" spans="1:15" s="29" customFormat="1" ht="20.25" hidden="1" customHeight="1" outlineLevel="2">
      <c r="A140" s="48">
        <v>182063</v>
      </c>
      <c r="B140" s="52">
        <v>41311</v>
      </c>
      <c r="C140" s="48" t="s">
        <v>5</v>
      </c>
      <c r="D140" s="48" t="s">
        <v>51</v>
      </c>
      <c r="E140" s="50">
        <v>362</v>
      </c>
      <c r="G140" s="65"/>
      <c r="H140" s="65"/>
      <c r="I140" s="65"/>
      <c r="J140" s="65"/>
      <c r="K140" s="65"/>
      <c r="L140" s="65"/>
      <c r="M140" s="65"/>
      <c r="N140" s="65"/>
      <c r="O140" s="65"/>
    </row>
    <row r="141" spans="1:15" s="29" customFormat="1" ht="20.25" hidden="1" customHeight="1" outlineLevel="2">
      <c r="A141" s="48">
        <v>182066</v>
      </c>
      <c r="B141" s="52">
        <v>41311</v>
      </c>
      <c r="C141" s="48" t="s">
        <v>5</v>
      </c>
      <c r="D141" s="48" t="s">
        <v>51</v>
      </c>
      <c r="E141" s="50">
        <f>362+60</f>
        <v>422</v>
      </c>
      <c r="F141" s="29" t="s">
        <v>152</v>
      </c>
      <c r="G141" s="65"/>
      <c r="H141" s="65"/>
      <c r="I141" s="65"/>
      <c r="J141" s="65"/>
      <c r="K141" s="65"/>
      <c r="L141" s="65"/>
      <c r="M141" s="65"/>
      <c r="N141" s="65"/>
      <c r="O141" s="65"/>
    </row>
    <row r="142" spans="1:15" s="29" customFormat="1" ht="20.25" hidden="1" customHeight="1" outlineLevel="2">
      <c r="A142" s="48">
        <v>182113</v>
      </c>
      <c r="B142" s="52">
        <v>41313</v>
      </c>
      <c r="C142" s="48" t="s">
        <v>5</v>
      </c>
      <c r="D142" s="48" t="s">
        <v>51</v>
      </c>
      <c r="E142" s="50">
        <f>362+60</f>
        <v>422</v>
      </c>
      <c r="F142" s="29" t="s">
        <v>152</v>
      </c>
      <c r="G142" s="65"/>
      <c r="H142" s="65"/>
      <c r="I142" s="65"/>
      <c r="J142" s="65"/>
      <c r="K142" s="65"/>
      <c r="L142" s="65"/>
      <c r="M142" s="65"/>
      <c r="N142" s="65"/>
      <c r="O142" s="65"/>
    </row>
    <row r="143" spans="1:15" s="29" customFormat="1" ht="20.25" hidden="1" customHeight="1" outlineLevel="2">
      <c r="A143" s="48">
        <v>182115</v>
      </c>
      <c r="B143" s="52">
        <v>41313</v>
      </c>
      <c r="C143" s="48" t="s">
        <v>5</v>
      </c>
      <c r="D143" s="48" t="s">
        <v>51</v>
      </c>
      <c r="E143" s="50">
        <v>362</v>
      </c>
      <c r="G143" s="65"/>
      <c r="H143" s="65"/>
      <c r="I143" s="65"/>
      <c r="J143" s="65"/>
      <c r="K143" s="65"/>
      <c r="L143" s="65"/>
      <c r="M143" s="65"/>
      <c r="N143" s="65"/>
      <c r="O143" s="65"/>
    </row>
    <row r="144" spans="1:15" s="29" customFormat="1" ht="20.25" hidden="1" customHeight="1" outlineLevel="2">
      <c r="A144" s="48">
        <v>182120</v>
      </c>
      <c r="B144" s="52">
        <v>41313</v>
      </c>
      <c r="C144" s="48" t="s">
        <v>5</v>
      </c>
      <c r="D144" s="48" t="s">
        <v>25</v>
      </c>
      <c r="E144" s="50">
        <v>294</v>
      </c>
      <c r="G144" s="65"/>
      <c r="H144" s="65"/>
      <c r="I144" s="65"/>
      <c r="J144" s="65"/>
      <c r="K144" s="65"/>
      <c r="L144" s="65"/>
      <c r="M144" s="65"/>
      <c r="N144" s="65"/>
      <c r="O144" s="65"/>
    </row>
    <row r="145" spans="1:15" s="29" customFormat="1" ht="20.25" hidden="1" customHeight="1" outlineLevel="2">
      <c r="A145" s="48">
        <v>182140</v>
      </c>
      <c r="B145" s="52">
        <v>41316</v>
      </c>
      <c r="C145" s="48" t="s">
        <v>5</v>
      </c>
      <c r="D145" s="48" t="s">
        <v>51</v>
      </c>
      <c r="E145" s="50">
        <v>362</v>
      </c>
      <c r="F145" s="51"/>
      <c r="G145" s="65"/>
      <c r="H145" s="65"/>
      <c r="I145" s="65"/>
      <c r="J145" s="65"/>
      <c r="K145" s="65"/>
      <c r="L145" s="65"/>
      <c r="M145" s="65"/>
      <c r="N145" s="65"/>
      <c r="O145" s="65"/>
    </row>
    <row r="146" spans="1:15" s="29" customFormat="1" ht="20.25" hidden="1" customHeight="1" outlineLevel="2">
      <c r="A146" s="48">
        <v>182277</v>
      </c>
      <c r="B146" s="52">
        <v>41320</v>
      </c>
      <c r="C146" s="48" t="s">
        <v>5</v>
      </c>
      <c r="D146" s="48" t="s">
        <v>25</v>
      </c>
      <c r="E146" s="50">
        <v>294</v>
      </c>
      <c r="F146" s="51"/>
      <c r="G146" s="20"/>
      <c r="H146" s="20"/>
      <c r="I146" s="20"/>
      <c r="J146" s="20"/>
      <c r="K146" s="20"/>
      <c r="L146" s="20"/>
      <c r="M146" s="20"/>
      <c r="N146" s="20"/>
      <c r="O146" s="20"/>
    </row>
    <row r="147" spans="1:15" s="58" customFormat="1" ht="20.25" customHeight="1" outlineLevel="1" collapsed="1">
      <c r="B147" s="59"/>
      <c r="C147" s="62" t="s">
        <v>81</v>
      </c>
      <c r="E147" s="61">
        <f>SUBTOTAL(9,E135:E146)</f>
        <v>4388</v>
      </c>
      <c r="G147" s="64">
        <f t="shared" ref="G147:N147" si="17">SUBTOTAL(9,G135:G146)</f>
        <v>0</v>
      </c>
      <c r="H147" s="64">
        <f t="shared" si="17"/>
        <v>2265.06</v>
      </c>
      <c r="I147" s="64">
        <f t="shared" si="17"/>
        <v>37</v>
      </c>
      <c r="J147" s="64">
        <f t="shared" si="17"/>
        <v>0</v>
      </c>
      <c r="K147" s="64">
        <f t="shared" si="17"/>
        <v>0</v>
      </c>
      <c r="L147" s="64">
        <f t="shared" si="17"/>
        <v>0</v>
      </c>
      <c r="M147" s="64">
        <f t="shared" si="17"/>
        <v>0</v>
      </c>
      <c r="N147" s="64">
        <f t="shared" si="17"/>
        <v>0</v>
      </c>
      <c r="O147" s="64">
        <f>E147-SUM(G147:N147)</f>
        <v>2085.94</v>
      </c>
    </row>
    <row r="148" spans="1:15" s="29" customFormat="1" ht="20.25" hidden="1" customHeight="1" outlineLevel="2">
      <c r="A148" s="48">
        <v>181937</v>
      </c>
      <c r="B148" s="52">
        <v>41306</v>
      </c>
      <c r="C148" s="48" t="s">
        <v>33</v>
      </c>
      <c r="D148" s="48" t="s">
        <v>25</v>
      </c>
      <c r="E148" s="50">
        <v>90</v>
      </c>
      <c r="G148" s="65">
        <v>8</v>
      </c>
      <c r="H148" s="65">
        <v>308.89999999999998</v>
      </c>
      <c r="I148" s="65">
        <v>37</v>
      </c>
      <c r="J148" s="65"/>
      <c r="K148" s="65"/>
      <c r="L148" s="65"/>
      <c r="M148" s="65"/>
      <c r="N148" s="65"/>
      <c r="O148" s="65"/>
    </row>
    <row r="149" spans="1:15" s="29" customFormat="1" ht="20.25" hidden="1" customHeight="1" outlineLevel="2">
      <c r="A149" s="48">
        <v>181964</v>
      </c>
      <c r="B149" s="52">
        <v>41309</v>
      </c>
      <c r="C149" s="48" t="s">
        <v>33</v>
      </c>
      <c r="D149" s="48" t="s">
        <v>29</v>
      </c>
      <c r="E149" s="50">
        <v>116</v>
      </c>
      <c r="G149" s="65"/>
      <c r="H149" s="65"/>
      <c r="I149" s="65"/>
      <c r="J149" s="65"/>
      <c r="K149" s="65"/>
      <c r="L149" s="65"/>
      <c r="M149" s="65"/>
      <c r="N149" s="65"/>
      <c r="O149" s="65"/>
    </row>
    <row r="150" spans="1:15" s="29" customFormat="1" ht="20.25" hidden="1" customHeight="1" outlineLevel="2">
      <c r="A150" s="48">
        <v>182068</v>
      </c>
      <c r="B150" s="49">
        <v>41311</v>
      </c>
      <c r="C150" s="48" t="s">
        <v>33</v>
      </c>
      <c r="D150" s="48" t="s">
        <v>25</v>
      </c>
      <c r="E150" s="50">
        <v>108</v>
      </c>
      <c r="G150" s="65"/>
      <c r="H150" s="65"/>
      <c r="I150" s="65"/>
      <c r="J150" s="65"/>
      <c r="K150" s="65"/>
      <c r="L150" s="65"/>
      <c r="M150" s="65"/>
      <c r="N150" s="65"/>
      <c r="O150" s="65"/>
    </row>
    <row r="151" spans="1:15" s="29" customFormat="1" ht="20.25" hidden="1" customHeight="1" outlineLevel="2">
      <c r="A151" s="48">
        <v>182142</v>
      </c>
      <c r="B151" s="52">
        <v>41316</v>
      </c>
      <c r="C151" s="48" t="s">
        <v>33</v>
      </c>
      <c r="D151" s="48" t="s">
        <v>25</v>
      </c>
      <c r="E151" s="50">
        <f>90+50</f>
        <v>140</v>
      </c>
      <c r="F151" s="51" t="s">
        <v>121</v>
      </c>
      <c r="G151" s="65">
        <v>0</v>
      </c>
      <c r="H151" s="65"/>
      <c r="I151" s="65"/>
      <c r="J151" s="65"/>
      <c r="K151" s="65"/>
      <c r="L151" s="65"/>
      <c r="M151" s="65"/>
      <c r="N151" s="65"/>
      <c r="O151" s="65"/>
    </row>
    <row r="152" spans="1:15" s="29" customFormat="1" ht="20.25" hidden="1" customHeight="1" outlineLevel="2">
      <c r="A152" s="48">
        <v>1482</v>
      </c>
      <c r="B152" s="52">
        <v>41309</v>
      </c>
      <c r="C152" s="48" t="s">
        <v>33</v>
      </c>
      <c r="D152" s="48" t="s">
        <v>64</v>
      </c>
      <c r="E152" s="22">
        <v>90</v>
      </c>
      <c r="F152" s="51"/>
      <c r="G152" s="20"/>
      <c r="H152" s="20"/>
      <c r="I152" s="20"/>
      <c r="J152" s="20"/>
      <c r="K152" s="20"/>
      <c r="L152" s="20"/>
      <c r="M152" s="20"/>
      <c r="N152" s="20"/>
      <c r="O152" s="20"/>
    </row>
    <row r="153" spans="1:15" s="29" customFormat="1" ht="20.25" hidden="1" customHeight="1" outlineLevel="2">
      <c r="A153" s="48">
        <v>1483</v>
      </c>
      <c r="B153" s="52">
        <v>41310</v>
      </c>
      <c r="C153" s="48" t="s">
        <v>33</v>
      </c>
      <c r="D153" s="48" t="s">
        <v>122</v>
      </c>
      <c r="E153" s="22">
        <v>140</v>
      </c>
      <c r="F153" s="51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1:15" s="58" customFormat="1" ht="20.25" customHeight="1" outlineLevel="1" collapsed="1">
      <c r="B154" s="59"/>
      <c r="C154" s="62" t="s">
        <v>82</v>
      </c>
      <c r="E154" s="63">
        <f>SUBTOTAL(9,E148:E153)</f>
        <v>684</v>
      </c>
      <c r="G154" s="64">
        <f t="shared" ref="G154:N154" si="18">SUBTOTAL(9,G148:G153)</f>
        <v>8</v>
      </c>
      <c r="H154" s="64">
        <f t="shared" si="18"/>
        <v>308.89999999999998</v>
      </c>
      <c r="I154" s="64">
        <f t="shared" si="18"/>
        <v>37</v>
      </c>
      <c r="J154" s="64">
        <f t="shared" si="18"/>
        <v>0</v>
      </c>
      <c r="K154" s="64">
        <f t="shared" si="18"/>
        <v>0</v>
      </c>
      <c r="L154" s="64">
        <f t="shared" si="18"/>
        <v>0</v>
      </c>
      <c r="M154" s="64">
        <f t="shared" si="18"/>
        <v>0</v>
      </c>
      <c r="N154" s="64">
        <f t="shared" si="18"/>
        <v>0</v>
      </c>
      <c r="O154" s="64">
        <f>E154-SUM(G154:N154)</f>
        <v>330.1</v>
      </c>
    </row>
    <row r="155" spans="1:15" s="29" customFormat="1" ht="20.25" hidden="1" customHeight="1" outlineLevel="2">
      <c r="A155" s="48">
        <v>181930</v>
      </c>
      <c r="B155" s="52">
        <v>41306</v>
      </c>
      <c r="C155" s="48" t="s">
        <v>41</v>
      </c>
      <c r="D155" s="48" t="s">
        <v>25</v>
      </c>
      <c r="E155" s="50">
        <v>170</v>
      </c>
      <c r="F155" s="51"/>
      <c r="G155" s="65"/>
      <c r="H155" s="65"/>
      <c r="I155" s="65"/>
      <c r="J155" s="65"/>
      <c r="K155" s="65"/>
      <c r="L155" s="65"/>
      <c r="M155" s="65"/>
      <c r="N155" s="65"/>
      <c r="O155" s="65"/>
    </row>
    <row r="156" spans="1:15" s="29" customFormat="1" ht="20.25" hidden="1" customHeight="1" outlineLevel="2">
      <c r="A156" s="48">
        <v>181977</v>
      </c>
      <c r="B156" s="52">
        <v>41309</v>
      </c>
      <c r="C156" s="48" t="s">
        <v>41</v>
      </c>
      <c r="D156" s="48" t="s">
        <v>25</v>
      </c>
      <c r="E156" s="50">
        <v>170</v>
      </c>
      <c r="G156" s="65"/>
      <c r="H156" s="65"/>
      <c r="I156" s="65"/>
      <c r="J156" s="65"/>
      <c r="K156" s="65"/>
      <c r="L156" s="65"/>
      <c r="M156" s="65"/>
      <c r="N156" s="65"/>
      <c r="O156" s="65"/>
    </row>
    <row r="157" spans="1:15" s="29" customFormat="1" ht="20.25" hidden="1" customHeight="1" outlineLevel="2">
      <c r="A157" s="48">
        <v>182016</v>
      </c>
      <c r="B157" s="52">
        <v>41310</v>
      </c>
      <c r="C157" s="48" t="s">
        <v>41</v>
      </c>
      <c r="D157" s="48" t="s">
        <v>51</v>
      </c>
      <c r="E157" s="50">
        <v>291</v>
      </c>
      <c r="G157" s="65"/>
      <c r="H157" s="65"/>
      <c r="I157" s="65"/>
      <c r="J157" s="65"/>
      <c r="K157" s="65"/>
      <c r="L157" s="65"/>
      <c r="M157" s="65"/>
      <c r="N157" s="65"/>
      <c r="O157" s="65"/>
    </row>
    <row r="158" spans="1:15" s="29" customFormat="1" ht="20.25" hidden="1" customHeight="1" outlineLevel="2">
      <c r="A158" s="48">
        <v>182057</v>
      </c>
      <c r="B158" s="52">
        <v>41311</v>
      </c>
      <c r="C158" s="48" t="s">
        <v>41</v>
      </c>
      <c r="D158" s="48" t="s">
        <v>25</v>
      </c>
      <c r="E158" s="50">
        <v>170</v>
      </c>
      <c r="G158" s="65"/>
      <c r="H158" s="65"/>
      <c r="I158" s="65"/>
      <c r="J158" s="65"/>
      <c r="K158" s="65"/>
      <c r="L158" s="65"/>
      <c r="M158" s="65"/>
      <c r="N158" s="65"/>
      <c r="O158" s="65"/>
    </row>
    <row r="159" spans="1:15" s="29" customFormat="1" ht="20.25" hidden="1" customHeight="1" outlineLevel="2">
      <c r="A159" s="48">
        <v>182098</v>
      </c>
      <c r="B159" s="52">
        <v>41312</v>
      </c>
      <c r="C159" s="48" t="s">
        <v>41</v>
      </c>
      <c r="D159" s="48" t="s">
        <v>25</v>
      </c>
      <c r="E159" s="50">
        <v>170</v>
      </c>
      <c r="F159" s="51"/>
      <c r="G159" s="65"/>
      <c r="H159" s="65"/>
      <c r="I159" s="65"/>
      <c r="J159" s="65"/>
      <c r="K159" s="65"/>
      <c r="L159" s="65"/>
      <c r="M159" s="65"/>
      <c r="N159" s="65"/>
      <c r="O159" s="65"/>
    </row>
    <row r="160" spans="1:15" s="29" customFormat="1" ht="20.25" hidden="1" customHeight="1" outlineLevel="2">
      <c r="A160" s="48">
        <v>182148</v>
      </c>
      <c r="B160" s="52">
        <v>41316</v>
      </c>
      <c r="C160" s="48" t="s">
        <v>41</v>
      </c>
      <c r="D160" s="48" t="s">
        <v>25</v>
      </c>
      <c r="E160" s="50">
        <v>170</v>
      </c>
      <c r="G160" s="65"/>
      <c r="H160" s="65"/>
      <c r="I160" s="65"/>
      <c r="J160" s="65"/>
      <c r="K160" s="65"/>
      <c r="L160" s="65"/>
      <c r="M160" s="65"/>
      <c r="N160" s="65"/>
      <c r="O160" s="65"/>
    </row>
    <row r="161" spans="1:15" s="29" customFormat="1" ht="20.25" hidden="1" customHeight="1" outlineLevel="2">
      <c r="A161" s="48">
        <v>182180</v>
      </c>
      <c r="B161" s="52">
        <v>41318</v>
      </c>
      <c r="C161" s="48" t="s">
        <v>41</v>
      </c>
      <c r="D161" s="48" t="s">
        <v>25</v>
      </c>
      <c r="E161" s="50">
        <v>170</v>
      </c>
      <c r="G161" s="65"/>
      <c r="H161" s="65"/>
      <c r="I161" s="65"/>
      <c r="J161" s="65"/>
      <c r="K161" s="65"/>
      <c r="L161" s="65"/>
      <c r="M161" s="65"/>
      <c r="N161" s="65"/>
      <c r="O161" s="65"/>
    </row>
    <row r="162" spans="1:15" s="29" customFormat="1" ht="20.25" hidden="1" customHeight="1" outlineLevel="2">
      <c r="A162" s="48">
        <v>182244</v>
      </c>
      <c r="B162" s="52">
        <v>41319</v>
      </c>
      <c r="C162" s="48" t="s">
        <v>41</v>
      </c>
      <c r="D162" s="48" t="s">
        <v>29</v>
      </c>
      <c r="E162" s="50">
        <v>226</v>
      </c>
      <c r="G162" s="65"/>
      <c r="H162" s="65"/>
      <c r="I162" s="65"/>
      <c r="J162" s="65"/>
      <c r="K162" s="65"/>
      <c r="L162" s="65"/>
      <c r="M162" s="65"/>
      <c r="N162" s="65"/>
      <c r="O162" s="65"/>
    </row>
    <row r="163" spans="1:15" s="29" customFormat="1" ht="20.25" hidden="1" customHeight="1" outlineLevel="2">
      <c r="A163" s="48">
        <v>182270</v>
      </c>
      <c r="B163" s="52">
        <v>41320</v>
      </c>
      <c r="C163" s="48" t="s">
        <v>41</v>
      </c>
      <c r="D163" s="48" t="s">
        <v>31</v>
      </c>
      <c r="E163" s="50">
        <v>291</v>
      </c>
      <c r="F163" s="51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1:15" s="58" customFormat="1" ht="20.25" customHeight="1" outlineLevel="1" collapsed="1">
      <c r="B164" s="59"/>
      <c r="C164" s="62" t="s">
        <v>83</v>
      </c>
      <c r="E164" s="61">
        <f>SUBTOTAL(9,E155:E163)</f>
        <v>1828</v>
      </c>
      <c r="G164" s="64">
        <f t="shared" ref="G164:N164" si="19">SUBTOTAL(9,G155:G163)</f>
        <v>0</v>
      </c>
      <c r="H164" s="64">
        <f t="shared" si="19"/>
        <v>0</v>
      </c>
      <c r="I164" s="64">
        <f t="shared" si="19"/>
        <v>0</v>
      </c>
      <c r="J164" s="64">
        <f t="shared" si="19"/>
        <v>0</v>
      </c>
      <c r="K164" s="64">
        <f t="shared" si="19"/>
        <v>0</v>
      </c>
      <c r="L164" s="64">
        <f t="shared" si="19"/>
        <v>0</v>
      </c>
      <c r="M164" s="64">
        <f t="shared" si="19"/>
        <v>0</v>
      </c>
      <c r="N164" s="64">
        <f t="shared" si="19"/>
        <v>0</v>
      </c>
      <c r="O164" s="64">
        <f>E164-SUM(G164:N164)</f>
        <v>1828</v>
      </c>
    </row>
    <row r="165" spans="1:15" s="29" customFormat="1" ht="20.25" hidden="1" customHeight="1" outlineLevel="2">
      <c r="A165" s="48">
        <v>182017</v>
      </c>
      <c r="B165" s="52">
        <v>41310</v>
      </c>
      <c r="C165" s="48" t="s">
        <v>119</v>
      </c>
      <c r="D165" s="48" t="s">
        <v>50</v>
      </c>
      <c r="E165" s="50">
        <v>322</v>
      </c>
      <c r="G165" s="65"/>
      <c r="H165" s="65">
        <v>148.63999999999999</v>
      </c>
      <c r="I165" s="65"/>
      <c r="J165" s="65"/>
      <c r="K165" s="65"/>
      <c r="L165" s="65"/>
      <c r="M165" s="65"/>
      <c r="N165" s="65"/>
      <c r="O165" s="65"/>
    </row>
    <row r="166" spans="1:15" s="58" customFormat="1" ht="20.25" customHeight="1" outlineLevel="1" collapsed="1">
      <c r="B166" s="59"/>
      <c r="C166" s="62" t="s">
        <v>135</v>
      </c>
      <c r="E166" s="61">
        <f>SUBTOTAL(9,E165:E165)</f>
        <v>322</v>
      </c>
      <c r="G166" s="64">
        <f t="shared" ref="G166:N166" si="20">SUBTOTAL(9,G165:G165)</f>
        <v>0</v>
      </c>
      <c r="H166" s="64">
        <f t="shared" si="20"/>
        <v>148.63999999999999</v>
      </c>
      <c r="I166" s="64">
        <f t="shared" si="20"/>
        <v>0</v>
      </c>
      <c r="J166" s="64">
        <f t="shared" si="20"/>
        <v>0</v>
      </c>
      <c r="K166" s="64">
        <f t="shared" si="20"/>
        <v>0</v>
      </c>
      <c r="L166" s="64">
        <f t="shared" si="20"/>
        <v>0</v>
      </c>
      <c r="M166" s="64">
        <f t="shared" si="20"/>
        <v>0</v>
      </c>
      <c r="N166" s="64">
        <f t="shared" si="20"/>
        <v>0</v>
      </c>
      <c r="O166" s="64">
        <f>E166-SUM(G166:N166)</f>
        <v>173.36</v>
      </c>
    </row>
    <row r="167" spans="1:15" s="29" customFormat="1" ht="20.25" hidden="1" customHeight="1" outlineLevel="2">
      <c r="A167" s="48">
        <v>181941</v>
      </c>
      <c r="B167" s="52">
        <v>41306</v>
      </c>
      <c r="C167" s="48" t="s">
        <v>62</v>
      </c>
      <c r="D167" s="48" t="s">
        <v>25</v>
      </c>
      <c r="E167" s="50">
        <v>201</v>
      </c>
      <c r="G167" s="65">
        <v>8</v>
      </c>
      <c r="H167" s="65">
        <v>241.23</v>
      </c>
      <c r="I167" s="65"/>
      <c r="J167" s="65"/>
      <c r="K167" s="65"/>
      <c r="L167" s="65"/>
      <c r="M167" s="65"/>
      <c r="N167" s="65"/>
      <c r="O167" s="65"/>
    </row>
    <row r="168" spans="1:15" s="29" customFormat="1" ht="20.25" hidden="1" customHeight="1" outlineLevel="2">
      <c r="A168" s="48">
        <v>181980</v>
      </c>
      <c r="B168" s="52">
        <v>41309</v>
      </c>
      <c r="C168" s="48" t="s">
        <v>62</v>
      </c>
      <c r="D168" s="48" t="s">
        <v>43</v>
      </c>
      <c r="E168" s="50">
        <v>176</v>
      </c>
      <c r="G168" s="65"/>
      <c r="H168" s="65"/>
      <c r="I168" s="65"/>
      <c r="J168" s="65"/>
      <c r="K168" s="65"/>
      <c r="L168" s="65"/>
      <c r="M168" s="65"/>
      <c r="N168" s="65"/>
      <c r="O168" s="65"/>
    </row>
    <row r="169" spans="1:15" s="29" customFormat="1" ht="20.25" hidden="1" customHeight="1" outlineLevel="2">
      <c r="A169" s="48">
        <v>182053</v>
      </c>
      <c r="B169" s="52">
        <v>41311</v>
      </c>
      <c r="C169" s="48" t="s">
        <v>62</v>
      </c>
      <c r="D169" s="48" t="s">
        <v>25</v>
      </c>
      <c r="E169" s="50">
        <v>201</v>
      </c>
      <c r="G169" s="65"/>
      <c r="H169" s="65"/>
      <c r="I169" s="65"/>
      <c r="J169" s="65"/>
      <c r="K169" s="65"/>
      <c r="L169" s="65"/>
      <c r="M169" s="65"/>
      <c r="N169" s="65"/>
      <c r="O169" s="65"/>
    </row>
    <row r="170" spans="1:15" s="29" customFormat="1" ht="20.25" hidden="1" customHeight="1" outlineLevel="2">
      <c r="A170" s="48">
        <v>182187</v>
      </c>
      <c r="B170" s="52">
        <v>41318</v>
      </c>
      <c r="C170" s="48" t="s">
        <v>62</v>
      </c>
      <c r="D170" s="48" t="s">
        <v>25</v>
      </c>
      <c r="E170" s="50">
        <v>201</v>
      </c>
      <c r="G170" s="65"/>
      <c r="H170" s="65"/>
      <c r="I170" s="65"/>
      <c r="J170" s="65"/>
      <c r="K170" s="65"/>
      <c r="L170" s="65"/>
      <c r="M170" s="65"/>
      <c r="N170" s="65"/>
      <c r="O170" s="65"/>
    </row>
    <row r="171" spans="1:15" s="29" customFormat="1" ht="20.25" hidden="1" customHeight="1" outlineLevel="2">
      <c r="A171" s="48">
        <v>182242</v>
      </c>
      <c r="B171" s="52">
        <v>41319</v>
      </c>
      <c r="C171" s="48" t="s">
        <v>62</v>
      </c>
      <c r="D171" s="48" t="s">
        <v>25</v>
      </c>
      <c r="E171" s="50">
        <v>201</v>
      </c>
      <c r="G171" s="65"/>
      <c r="H171" s="65"/>
      <c r="I171" s="65"/>
      <c r="J171" s="65"/>
      <c r="K171" s="65"/>
      <c r="L171" s="65"/>
      <c r="M171" s="65"/>
      <c r="N171" s="65"/>
      <c r="O171" s="65"/>
    </row>
    <row r="172" spans="1:15" s="29" customFormat="1" ht="20.25" hidden="1" customHeight="1" outlineLevel="2">
      <c r="A172" s="48">
        <v>182289</v>
      </c>
      <c r="B172" s="52">
        <v>41320</v>
      </c>
      <c r="C172" s="48" t="s">
        <v>62</v>
      </c>
      <c r="D172" s="48" t="s">
        <v>43</v>
      </c>
      <c r="E172" s="50">
        <v>176</v>
      </c>
      <c r="F172" s="48"/>
      <c r="G172" s="20"/>
      <c r="H172" s="20"/>
      <c r="I172" s="20"/>
      <c r="J172" s="20"/>
      <c r="K172" s="20"/>
      <c r="L172" s="20"/>
      <c r="M172" s="20"/>
      <c r="N172" s="20"/>
      <c r="O172" s="20"/>
    </row>
    <row r="173" spans="1:15" s="58" customFormat="1" ht="20.25" customHeight="1" outlineLevel="1" collapsed="1">
      <c r="B173" s="59"/>
      <c r="C173" s="62" t="s">
        <v>84</v>
      </c>
      <c r="E173" s="61">
        <f>SUBTOTAL(9,E167:E172)</f>
        <v>1156</v>
      </c>
      <c r="G173" s="64">
        <f t="shared" ref="G173:N173" si="21">SUBTOTAL(9,G167:G172)</f>
        <v>8</v>
      </c>
      <c r="H173" s="64">
        <f t="shared" si="21"/>
        <v>241.23</v>
      </c>
      <c r="I173" s="64">
        <f t="shared" si="21"/>
        <v>0</v>
      </c>
      <c r="J173" s="64">
        <f t="shared" si="21"/>
        <v>0</v>
      </c>
      <c r="K173" s="64">
        <f t="shared" si="21"/>
        <v>0</v>
      </c>
      <c r="L173" s="64">
        <f t="shared" si="21"/>
        <v>0</v>
      </c>
      <c r="M173" s="64">
        <f t="shared" si="21"/>
        <v>0</v>
      </c>
      <c r="N173" s="64">
        <f t="shared" si="21"/>
        <v>0</v>
      </c>
      <c r="O173" s="64">
        <f>E173-SUM(G173:N173)</f>
        <v>906.77</v>
      </c>
    </row>
    <row r="174" spans="1:15" s="29" customFormat="1" ht="20.25" hidden="1" customHeight="1" outlineLevel="2">
      <c r="A174" s="48">
        <v>182118</v>
      </c>
      <c r="B174" s="52">
        <v>41313</v>
      </c>
      <c r="C174" s="48" t="s">
        <v>120</v>
      </c>
      <c r="D174" s="48" t="s">
        <v>25</v>
      </c>
      <c r="E174" s="50">
        <v>248</v>
      </c>
      <c r="G174" s="65">
        <v>8</v>
      </c>
      <c r="H174" s="65">
        <v>391.51</v>
      </c>
      <c r="I174" s="65"/>
      <c r="J174" s="65"/>
      <c r="K174" s="65"/>
      <c r="L174" s="65"/>
      <c r="M174" s="65"/>
      <c r="N174" s="65"/>
      <c r="O174" s="65"/>
    </row>
    <row r="175" spans="1:15" s="29" customFormat="1" ht="20.25" hidden="1" customHeight="1" outlineLevel="2">
      <c r="A175" s="48">
        <v>182196</v>
      </c>
      <c r="B175" s="52">
        <v>41318</v>
      </c>
      <c r="C175" s="48" t="s">
        <v>120</v>
      </c>
      <c r="D175" s="48" t="s">
        <v>43</v>
      </c>
      <c r="E175" s="50">
        <v>210</v>
      </c>
      <c r="G175" s="65"/>
      <c r="H175" s="65"/>
      <c r="I175" s="65"/>
      <c r="J175" s="65"/>
      <c r="K175" s="65"/>
      <c r="L175" s="65"/>
      <c r="M175" s="65"/>
      <c r="N175" s="65"/>
      <c r="O175" s="65"/>
    </row>
    <row r="176" spans="1:15" s="29" customFormat="1" ht="20.25" hidden="1" customHeight="1" outlineLevel="2">
      <c r="A176" s="48">
        <v>182280</v>
      </c>
      <c r="B176" s="52">
        <v>41320</v>
      </c>
      <c r="C176" s="48" t="s">
        <v>120</v>
      </c>
      <c r="D176" s="48" t="s">
        <v>25</v>
      </c>
      <c r="E176" s="50">
        <v>181</v>
      </c>
      <c r="F176" s="48"/>
      <c r="G176" s="20"/>
      <c r="H176" s="20"/>
      <c r="I176" s="20"/>
      <c r="J176" s="20"/>
      <c r="K176" s="20"/>
      <c r="L176" s="20"/>
      <c r="M176" s="20"/>
      <c r="N176" s="20"/>
      <c r="O176" s="20"/>
    </row>
    <row r="177" spans="1:15" s="58" customFormat="1" ht="20.25" customHeight="1" outlineLevel="1" collapsed="1">
      <c r="B177" s="59"/>
      <c r="C177" s="62" t="s">
        <v>136</v>
      </c>
      <c r="E177" s="61">
        <f>SUBTOTAL(9,E174:E176)</f>
        <v>639</v>
      </c>
      <c r="G177" s="64">
        <f t="shared" ref="G177:N177" si="22">SUBTOTAL(9,G174:G176)</f>
        <v>8</v>
      </c>
      <c r="H177" s="64">
        <f t="shared" si="22"/>
        <v>391.51</v>
      </c>
      <c r="I177" s="64">
        <f t="shared" si="22"/>
        <v>0</v>
      </c>
      <c r="J177" s="64">
        <f t="shared" si="22"/>
        <v>0</v>
      </c>
      <c r="K177" s="64">
        <f t="shared" si="22"/>
        <v>0</v>
      </c>
      <c r="L177" s="64">
        <f t="shared" si="22"/>
        <v>0</v>
      </c>
      <c r="M177" s="64">
        <f t="shared" si="22"/>
        <v>0</v>
      </c>
      <c r="N177" s="64">
        <f t="shared" si="22"/>
        <v>0</v>
      </c>
      <c r="O177" s="64">
        <f>E177-SUM(G177:N177)</f>
        <v>239.49</v>
      </c>
    </row>
    <row r="178" spans="1:15" s="29" customFormat="1" ht="20.25" hidden="1" customHeight="1" outlineLevel="2">
      <c r="A178" s="48">
        <v>181940</v>
      </c>
      <c r="B178" s="49">
        <v>41306</v>
      </c>
      <c r="C178" s="48" t="s">
        <v>27</v>
      </c>
      <c r="D178" s="48" t="s">
        <v>25</v>
      </c>
      <c r="E178" s="50">
        <v>201</v>
      </c>
      <c r="G178" s="65">
        <v>8</v>
      </c>
      <c r="H178" s="65">
        <v>118.91</v>
      </c>
      <c r="I178" s="65"/>
      <c r="J178" s="65"/>
      <c r="K178" s="65"/>
      <c r="L178" s="65"/>
      <c r="M178" s="65"/>
      <c r="N178" s="65"/>
      <c r="O178" s="65"/>
    </row>
    <row r="179" spans="1:15" s="29" customFormat="1" ht="20.25" hidden="1" customHeight="1" outlineLevel="2">
      <c r="A179" s="48">
        <v>181981</v>
      </c>
      <c r="B179" s="52">
        <v>41309</v>
      </c>
      <c r="C179" s="48" t="s">
        <v>27</v>
      </c>
      <c r="D179" s="48" t="s">
        <v>29</v>
      </c>
      <c r="E179" s="50">
        <v>255</v>
      </c>
      <c r="G179" s="65"/>
      <c r="H179" s="65"/>
      <c r="I179" s="65"/>
      <c r="J179" s="65"/>
      <c r="K179" s="65"/>
      <c r="L179" s="65"/>
      <c r="M179" s="65"/>
      <c r="N179" s="65"/>
      <c r="O179" s="65"/>
    </row>
    <row r="180" spans="1:15" s="29" customFormat="1" ht="20.25" hidden="1" customHeight="1" outlineLevel="2">
      <c r="A180" s="48">
        <v>182056</v>
      </c>
      <c r="B180" s="52">
        <v>41311</v>
      </c>
      <c r="C180" s="48" t="s">
        <v>27</v>
      </c>
      <c r="D180" s="48" t="s">
        <v>51</v>
      </c>
      <c r="E180" s="50">
        <v>322</v>
      </c>
      <c r="G180" s="65"/>
      <c r="H180" s="65"/>
      <c r="I180" s="65"/>
      <c r="J180" s="65"/>
      <c r="K180" s="65"/>
      <c r="L180" s="65"/>
      <c r="M180" s="65"/>
      <c r="N180" s="65"/>
      <c r="O180" s="65"/>
    </row>
    <row r="181" spans="1:15" s="58" customFormat="1" ht="20.25" customHeight="1" outlineLevel="1" collapsed="1">
      <c r="B181" s="59"/>
      <c r="C181" s="62" t="s">
        <v>85</v>
      </c>
      <c r="E181" s="61">
        <f>SUBTOTAL(9,E178:E180)</f>
        <v>778</v>
      </c>
      <c r="G181" s="64">
        <f t="shared" ref="G181:N181" si="23">SUBTOTAL(9,G178:G180)</f>
        <v>8</v>
      </c>
      <c r="H181" s="64">
        <f t="shared" si="23"/>
        <v>118.91</v>
      </c>
      <c r="I181" s="64">
        <f t="shared" si="23"/>
        <v>0</v>
      </c>
      <c r="J181" s="64">
        <f t="shared" si="23"/>
        <v>0</v>
      </c>
      <c r="K181" s="64">
        <f t="shared" si="23"/>
        <v>0</v>
      </c>
      <c r="L181" s="64">
        <f t="shared" si="23"/>
        <v>0</v>
      </c>
      <c r="M181" s="64">
        <f t="shared" si="23"/>
        <v>0</v>
      </c>
      <c r="N181" s="64">
        <f t="shared" si="23"/>
        <v>0</v>
      </c>
      <c r="O181" s="64">
        <f>E181-SUM(G181:N181)</f>
        <v>651.09</v>
      </c>
    </row>
    <row r="182" spans="1:15" s="29" customFormat="1" ht="20.25" hidden="1" customHeight="1" outlineLevel="2">
      <c r="A182" s="48">
        <v>181922</v>
      </c>
      <c r="B182" s="52">
        <v>41306</v>
      </c>
      <c r="C182" s="48" t="s">
        <v>58</v>
      </c>
      <c r="D182" s="48" t="s">
        <v>25</v>
      </c>
      <c r="E182" s="50">
        <v>273</v>
      </c>
      <c r="F182" s="48"/>
      <c r="G182" s="20">
        <v>8</v>
      </c>
      <c r="H182" s="20">
        <v>639.88</v>
      </c>
      <c r="I182" s="20"/>
      <c r="J182" s="20"/>
      <c r="K182" s="20"/>
      <c r="L182" s="20"/>
      <c r="M182" s="20"/>
      <c r="N182" s="20"/>
      <c r="O182" s="20"/>
    </row>
    <row r="183" spans="1:15" s="29" customFormat="1" ht="20.25" hidden="1" customHeight="1" outlineLevel="2">
      <c r="A183" s="48">
        <v>181987</v>
      </c>
      <c r="B183" s="52">
        <v>41309</v>
      </c>
      <c r="C183" s="48" t="s">
        <v>58</v>
      </c>
      <c r="D183" s="48" t="s">
        <v>25</v>
      </c>
      <c r="E183" s="50">
        <v>346</v>
      </c>
      <c r="F183" s="48"/>
      <c r="G183" s="65"/>
      <c r="H183" s="65"/>
      <c r="I183" s="65"/>
      <c r="J183" s="65"/>
      <c r="K183" s="65"/>
      <c r="L183" s="65"/>
      <c r="M183" s="65"/>
      <c r="N183" s="65"/>
      <c r="O183" s="65"/>
    </row>
    <row r="184" spans="1:15" s="29" customFormat="1" ht="20.25" hidden="1" customHeight="1" outlineLevel="2">
      <c r="A184" s="48">
        <v>182078</v>
      </c>
      <c r="B184" s="52">
        <v>41312</v>
      </c>
      <c r="C184" s="48" t="s">
        <v>58</v>
      </c>
      <c r="D184" s="48" t="s">
        <v>43</v>
      </c>
      <c r="E184" s="50"/>
      <c r="F184" s="29" t="s">
        <v>148</v>
      </c>
      <c r="G184" s="65"/>
      <c r="H184" s="65"/>
      <c r="I184" s="65"/>
      <c r="J184" s="65"/>
      <c r="K184" s="65"/>
      <c r="L184" s="65"/>
      <c r="M184" s="65"/>
      <c r="N184" s="65"/>
      <c r="O184" s="65"/>
    </row>
    <row r="185" spans="1:15" s="29" customFormat="1" ht="20.25" hidden="1" customHeight="1" outlineLevel="2">
      <c r="A185" s="48">
        <v>182079</v>
      </c>
      <c r="B185" s="52">
        <v>41312</v>
      </c>
      <c r="C185" s="48" t="s">
        <v>58</v>
      </c>
      <c r="D185" s="48" t="s">
        <v>43</v>
      </c>
      <c r="E185" s="50">
        <v>273</v>
      </c>
      <c r="G185" s="65"/>
      <c r="H185" s="65"/>
      <c r="I185" s="65"/>
      <c r="J185" s="65"/>
      <c r="K185" s="65"/>
      <c r="L185" s="65"/>
      <c r="M185" s="65"/>
      <c r="N185" s="65"/>
      <c r="O185" s="65"/>
    </row>
    <row r="186" spans="1:15" s="29" customFormat="1" ht="20.25" hidden="1" customHeight="1" outlineLevel="2">
      <c r="A186" s="48">
        <v>182096</v>
      </c>
      <c r="B186" s="52">
        <v>41312</v>
      </c>
      <c r="C186" s="48" t="s">
        <v>58</v>
      </c>
      <c r="D186" s="48" t="s">
        <v>43</v>
      </c>
      <c r="E186" s="50">
        <v>273</v>
      </c>
      <c r="F186" s="51"/>
      <c r="G186" s="65"/>
      <c r="H186" s="65"/>
      <c r="I186" s="65"/>
      <c r="J186" s="65"/>
      <c r="K186" s="65"/>
      <c r="L186" s="65"/>
      <c r="M186" s="65"/>
      <c r="N186" s="65"/>
      <c r="O186" s="65"/>
    </row>
    <row r="187" spans="1:15" s="29" customFormat="1" ht="20.25" hidden="1" customHeight="1" outlineLevel="2">
      <c r="A187" s="48">
        <v>182121</v>
      </c>
      <c r="B187" s="52">
        <v>41313</v>
      </c>
      <c r="C187" s="48" t="s">
        <v>58</v>
      </c>
      <c r="D187" s="48" t="s">
        <v>29</v>
      </c>
      <c r="E187" s="50">
        <v>273</v>
      </c>
      <c r="G187" s="65"/>
      <c r="H187" s="65"/>
      <c r="I187" s="65"/>
      <c r="J187" s="65"/>
      <c r="K187" s="65"/>
      <c r="L187" s="65"/>
      <c r="M187" s="65"/>
      <c r="N187" s="65"/>
      <c r="O187" s="65"/>
    </row>
    <row r="188" spans="1:15" s="29" customFormat="1" ht="20.25" hidden="1" customHeight="1" outlineLevel="2">
      <c r="A188" s="48">
        <v>182130</v>
      </c>
      <c r="B188" s="52">
        <v>41313</v>
      </c>
      <c r="C188" s="48" t="s">
        <v>58</v>
      </c>
      <c r="D188" s="48" t="s">
        <v>43</v>
      </c>
      <c r="E188" s="50">
        <v>273</v>
      </c>
      <c r="F188" s="51"/>
      <c r="G188" s="65"/>
      <c r="H188" s="65"/>
      <c r="I188" s="65"/>
      <c r="J188" s="65"/>
      <c r="K188" s="65"/>
      <c r="L188" s="65"/>
      <c r="M188" s="65"/>
      <c r="N188" s="65"/>
      <c r="O188" s="65"/>
    </row>
    <row r="189" spans="1:15" s="29" customFormat="1" ht="20.25" hidden="1" customHeight="1" outlineLevel="2">
      <c r="A189" s="48">
        <v>182138</v>
      </c>
      <c r="B189" s="52">
        <v>41316</v>
      </c>
      <c r="C189" s="48" t="s">
        <v>58</v>
      </c>
      <c r="D189" s="48" t="s">
        <v>25</v>
      </c>
      <c r="E189" s="50">
        <v>346</v>
      </c>
      <c r="F189" s="51"/>
      <c r="G189" s="65"/>
      <c r="H189" s="65"/>
      <c r="I189" s="65"/>
      <c r="J189" s="65"/>
      <c r="K189" s="65"/>
      <c r="L189" s="65"/>
      <c r="M189" s="65"/>
      <c r="N189" s="65"/>
      <c r="O189" s="65"/>
    </row>
    <row r="190" spans="1:15" s="29" customFormat="1" ht="20.25" hidden="1" customHeight="1" outlineLevel="2">
      <c r="A190" s="48">
        <v>182139</v>
      </c>
      <c r="B190" s="52">
        <v>41316</v>
      </c>
      <c r="C190" s="48" t="s">
        <v>58</v>
      </c>
      <c r="D190" s="48" t="s">
        <v>25</v>
      </c>
      <c r="E190" s="50">
        <v>346</v>
      </c>
      <c r="F190" s="51"/>
      <c r="G190" s="65"/>
      <c r="H190" s="65"/>
      <c r="I190" s="65"/>
      <c r="J190" s="65"/>
      <c r="K190" s="65"/>
      <c r="L190" s="65"/>
      <c r="M190" s="65"/>
      <c r="N190" s="65"/>
      <c r="O190" s="65"/>
    </row>
    <row r="191" spans="1:15" s="29" customFormat="1" ht="20.25" hidden="1" customHeight="1" outlineLevel="2">
      <c r="A191" s="48">
        <v>182197</v>
      </c>
      <c r="B191" s="52">
        <v>41318</v>
      </c>
      <c r="C191" s="48" t="s">
        <v>58</v>
      </c>
      <c r="D191" s="48" t="s">
        <v>25</v>
      </c>
      <c r="E191" s="50">
        <v>273</v>
      </c>
      <c r="G191" s="65"/>
      <c r="H191" s="65"/>
      <c r="I191" s="65"/>
      <c r="J191" s="65"/>
      <c r="K191" s="65"/>
      <c r="L191" s="65"/>
      <c r="M191" s="65"/>
      <c r="N191" s="65"/>
      <c r="O191" s="65"/>
    </row>
    <row r="192" spans="1:15" s="58" customFormat="1" ht="20.25" customHeight="1" outlineLevel="1" collapsed="1">
      <c r="B192" s="59"/>
      <c r="C192" s="62" t="s">
        <v>86</v>
      </c>
      <c r="E192" s="61">
        <f>SUBTOTAL(9,E182:E191)</f>
        <v>2676</v>
      </c>
      <c r="G192" s="64">
        <f t="shared" ref="G192:N192" si="24">SUBTOTAL(9,G182:G191)</f>
        <v>8</v>
      </c>
      <c r="H192" s="64">
        <f t="shared" si="24"/>
        <v>639.88</v>
      </c>
      <c r="I192" s="64">
        <f t="shared" si="24"/>
        <v>0</v>
      </c>
      <c r="J192" s="64">
        <f t="shared" si="24"/>
        <v>0</v>
      </c>
      <c r="K192" s="64">
        <f t="shared" si="24"/>
        <v>0</v>
      </c>
      <c r="L192" s="64">
        <f t="shared" si="24"/>
        <v>0</v>
      </c>
      <c r="M192" s="64">
        <f t="shared" si="24"/>
        <v>0</v>
      </c>
      <c r="N192" s="64">
        <f t="shared" si="24"/>
        <v>0</v>
      </c>
      <c r="O192" s="64">
        <f>E192-SUM(G192:N192)</f>
        <v>2028.12</v>
      </c>
    </row>
    <row r="193" spans="1:15" s="29" customFormat="1" ht="20.25" hidden="1" customHeight="1" outlineLevel="2">
      <c r="A193" s="48">
        <v>182034</v>
      </c>
      <c r="B193" s="52">
        <v>41311</v>
      </c>
      <c r="C193" s="48" t="s">
        <v>11</v>
      </c>
      <c r="D193" s="48" t="s">
        <v>51</v>
      </c>
      <c r="E193" s="50">
        <v>362</v>
      </c>
      <c r="G193" s="65"/>
      <c r="H193" s="65">
        <v>2226.0300000000002</v>
      </c>
      <c r="I193" s="65"/>
      <c r="J193" s="65"/>
      <c r="K193" s="65"/>
      <c r="L193" s="65">
        <v>154.56</v>
      </c>
      <c r="M193" s="65"/>
      <c r="N193" s="65"/>
      <c r="O193" s="65"/>
    </row>
    <row r="194" spans="1:15" s="29" customFormat="1" ht="20.25" hidden="1" customHeight="1" outlineLevel="2">
      <c r="A194" s="48">
        <v>182035</v>
      </c>
      <c r="B194" s="52">
        <v>41311</v>
      </c>
      <c r="C194" s="48" t="s">
        <v>11</v>
      </c>
      <c r="D194" s="48" t="s">
        <v>51</v>
      </c>
      <c r="E194" s="50">
        <v>362</v>
      </c>
      <c r="G194" s="65"/>
      <c r="H194" s="65"/>
      <c r="I194" s="65"/>
      <c r="J194" s="65"/>
      <c r="K194" s="65"/>
      <c r="L194" s="65">
        <v>40</v>
      </c>
      <c r="M194" s="65"/>
      <c r="N194" s="65"/>
      <c r="O194" s="65"/>
    </row>
    <row r="195" spans="1:15" s="29" customFormat="1" ht="20.25" hidden="1" customHeight="1" outlineLevel="2">
      <c r="A195" s="48">
        <v>182037</v>
      </c>
      <c r="B195" s="52">
        <v>41311</v>
      </c>
      <c r="C195" s="48" t="s">
        <v>11</v>
      </c>
      <c r="D195" s="48" t="s">
        <v>51</v>
      </c>
      <c r="E195" s="50">
        <v>362</v>
      </c>
      <c r="G195" s="65"/>
      <c r="H195" s="65"/>
      <c r="I195" s="65"/>
      <c r="J195" s="65"/>
      <c r="K195" s="65"/>
      <c r="L195" s="65"/>
      <c r="M195" s="65"/>
      <c r="N195" s="65"/>
      <c r="O195" s="65"/>
    </row>
    <row r="196" spans="1:15" s="29" customFormat="1" ht="20.25" hidden="1" customHeight="1" outlineLevel="2">
      <c r="A196" s="48">
        <v>182090</v>
      </c>
      <c r="B196" s="52">
        <v>41312</v>
      </c>
      <c r="C196" s="48" t="s">
        <v>11</v>
      </c>
      <c r="D196" s="48" t="s">
        <v>25</v>
      </c>
      <c r="E196" s="50">
        <v>294</v>
      </c>
      <c r="F196" s="51"/>
      <c r="G196" s="65"/>
      <c r="H196" s="65"/>
      <c r="I196" s="65"/>
      <c r="J196" s="65"/>
      <c r="K196" s="65"/>
      <c r="L196" s="65"/>
      <c r="M196" s="65"/>
      <c r="N196" s="65"/>
      <c r="O196" s="65"/>
    </row>
    <row r="197" spans="1:15" s="29" customFormat="1" ht="20.25" hidden="1" customHeight="1" outlineLevel="2">
      <c r="A197" s="48">
        <v>182133</v>
      </c>
      <c r="B197" s="52">
        <v>41314</v>
      </c>
      <c r="C197" s="48" t="s">
        <v>11</v>
      </c>
      <c r="D197" s="48" t="s">
        <v>51</v>
      </c>
      <c r="E197" s="50">
        <f>362+60</f>
        <v>422</v>
      </c>
      <c r="F197" s="51" t="s">
        <v>152</v>
      </c>
      <c r="G197" s="65"/>
      <c r="H197" s="65"/>
      <c r="I197" s="65"/>
      <c r="J197" s="65"/>
      <c r="K197" s="65"/>
      <c r="L197" s="65"/>
      <c r="M197" s="65"/>
      <c r="N197" s="65"/>
      <c r="O197" s="65"/>
    </row>
    <row r="198" spans="1:15" s="29" customFormat="1" ht="20.25" hidden="1" customHeight="1" outlineLevel="2">
      <c r="A198" s="48">
        <v>182134</v>
      </c>
      <c r="B198" s="52">
        <v>41314</v>
      </c>
      <c r="C198" s="48" t="s">
        <v>11</v>
      </c>
      <c r="D198" s="48" t="s">
        <v>51</v>
      </c>
      <c r="E198" s="50">
        <f>362+60</f>
        <v>422</v>
      </c>
      <c r="F198" s="51" t="s">
        <v>152</v>
      </c>
      <c r="G198" s="65"/>
      <c r="H198" s="65"/>
      <c r="I198" s="65"/>
      <c r="J198" s="65"/>
      <c r="K198" s="65"/>
      <c r="L198" s="65"/>
      <c r="M198" s="65"/>
      <c r="N198" s="65"/>
      <c r="O198" s="65"/>
    </row>
    <row r="199" spans="1:15" s="29" customFormat="1" ht="20.25" hidden="1" customHeight="1" outlineLevel="2">
      <c r="A199" s="48">
        <v>182135</v>
      </c>
      <c r="B199" s="52">
        <v>41314</v>
      </c>
      <c r="C199" s="48" t="s">
        <v>11</v>
      </c>
      <c r="D199" s="48" t="s">
        <v>51</v>
      </c>
      <c r="E199" s="50">
        <v>362</v>
      </c>
      <c r="F199" s="51"/>
      <c r="G199" s="65"/>
      <c r="H199" s="65"/>
      <c r="I199" s="65"/>
      <c r="J199" s="65"/>
      <c r="K199" s="65"/>
      <c r="L199" s="65"/>
      <c r="M199" s="65"/>
      <c r="N199" s="65"/>
      <c r="O199" s="65"/>
    </row>
    <row r="200" spans="1:15" s="58" customFormat="1" ht="20.25" customHeight="1" outlineLevel="1" collapsed="1">
      <c r="B200" s="59"/>
      <c r="C200" s="62" t="s">
        <v>87</v>
      </c>
      <c r="E200" s="61">
        <f>SUBTOTAL(9,E193:E199)</f>
        <v>2586</v>
      </c>
      <c r="G200" s="64">
        <f t="shared" ref="G200:N200" si="25">SUBTOTAL(9,G193:G199)</f>
        <v>0</v>
      </c>
      <c r="H200" s="64">
        <f t="shared" si="25"/>
        <v>2226.0300000000002</v>
      </c>
      <c r="I200" s="64">
        <f t="shared" si="25"/>
        <v>0</v>
      </c>
      <c r="J200" s="64">
        <f t="shared" si="25"/>
        <v>0</v>
      </c>
      <c r="K200" s="64">
        <f t="shared" si="25"/>
        <v>0</v>
      </c>
      <c r="L200" s="64">
        <f t="shared" si="25"/>
        <v>194.56</v>
      </c>
      <c r="M200" s="64">
        <f t="shared" si="25"/>
        <v>0</v>
      </c>
      <c r="N200" s="64">
        <f t="shared" si="25"/>
        <v>0</v>
      </c>
      <c r="O200" s="64">
        <f>E200-SUM(G200:N200)</f>
        <v>165.40999999999985</v>
      </c>
    </row>
    <row r="201" spans="1:15" s="29" customFormat="1" ht="20.25" hidden="1" customHeight="1" outlineLevel="2">
      <c r="A201" s="48">
        <v>181919</v>
      </c>
      <c r="B201" s="52">
        <v>41306</v>
      </c>
      <c r="C201" s="48" t="s">
        <v>36</v>
      </c>
      <c r="D201" s="48" t="s">
        <v>25</v>
      </c>
      <c r="E201" s="50">
        <v>248</v>
      </c>
      <c r="F201" s="51"/>
      <c r="G201" s="20"/>
      <c r="H201" s="20">
        <v>307.19</v>
      </c>
      <c r="I201" s="20">
        <v>37</v>
      </c>
      <c r="J201" s="20"/>
      <c r="K201" s="20"/>
      <c r="L201" s="20"/>
      <c r="M201" s="20"/>
      <c r="N201" s="20"/>
      <c r="O201" s="20"/>
    </row>
    <row r="202" spans="1:15" s="29" customFormat="1" ht="20.25" hidden="1" customHeight="1" outlineLevel="2">
      <c r="A202" s="48">
        <v>181982</v>
      </c>
      <c r="B202" s="52">
        <v>41309</v>
      </c>
      <c r="C202" s="48" t="s">
        <v>36</v>
      </c>
      <c r="D202" s="48" t="s">
        <v>25</v>
      </c>
      <c r="E202" s="50">
        <v>201</v>
      </c>
      <c r="G202" s="65"/>
      <c r="H202" s="65"/>
      <c r="I202" s="65"/>
      <c r="J202" s="65"/>
      <c r="K202" s="65"/>
      <c r="L202" s="65"/>
      <c r="M202" s="65"/>
      <c r="N202" s="65"/>
      <c r="O202" s="65"/>
    </row>
    <row r="203" spans="1:15" s="29" customFormat="1" ht="20.25" hidden="1" customHeight="1" outlineLevel="2">
      <c r="A203" s="48">
        <v>182043</v>
      </c>
      <c r="B203" s="52">
        <v>41311</v>
      </c>
      <c r="C203" s="48" t="s">
        <v>36</v>
      </c>
      <c r="D203" s="48" t="s">
        <v>25</v>
      </c>
      <c r="E203" s="50">
        <v>201</v>
      </c>
      <c r="G203" s="65"/>
      <c r="H203" s="65"/>
      <c r="I203" s="65"/>
      <c r="J203" s="65"/>
      <c r="K203" s="65"/>
      <c r="L203" s="65"/>
      <c r="M203" s="65"/>
      <c r="N203" s="65"/>
      <c r="O203" s="65"/>
    </row>
    <row r="204" spans="1:15" s="29" customFormat="1" ht="20.25" hidden="1" customHeight="1" outlineLevel="2">
      <c r="A204" s="48">
        <v>182082</v>
      </c>
      <c r="B204" s="52">
        <v>41312</v>
      </c>
      <c r="C204" s="48" t="s">
        <v>36</v>
      </c>
      <c r="D204" s="48" t="s">
        <v>25</v>
      </c>
      <c r="E204" s="50">
        <v>201</v>
      </c>
      <c r="G204" s="65"/>
      <c r="H204" s="65"/>
      <c r="I204" s="65"/>
      <c r="J204" s="65"/>
      <c r="K204" s="65"/>
      <c r="L204" s="65"/>
      <c r="M204" s="65"/>
      <c r="N204" s="65"/>
      <c r="O204" s="65"/>
    </row>
    <row r="205" spans="1:15" s="29" customFormat="1" ht="20.25" hidden="1" customHeight="1" outlineLevel="2">
      <c r="A205" s="48">
        <v>182114</v>
      </c>
      <c r="B205" s="52">
        <v>41313</v>
      </c>
      <c r="C205" s="48" t="s">
        <v>36</v>
      </c>
      <c r="D205" s="48" t="s">
        <v>43</v>
      </c>
      <c r="E205" s="50">
        <v>176</v>
      </c>
      <c r="G205" s="65"/>
      <c r="H205" s="65"/>
      <c r="I205" s="65"/>
      <c r="J205" s="65"/>
      <c r="K205" s="65"/>
      <c r="L205" s="65"/>
      <c r="M205" s="65"/>
      <c r="N205" s="65"/>
      <c r="O205" s="65"/>
    </row>
    <row r="206" spans="1:15" s="29" customFormat="1" ht="20.25" hidden="1" customHeight="1" outlineLevel="2">
      <c r="A206" s="48">
        <v>182188</v>
      </c>
      <c r="B206" s="49">
        <v>41318</v>
      </c>
      <c r="C206" s="48" t="s">
        <v>36</v>
      </c>
      <c r="D206" s="48" t="s">
        <v>51</v>
      </c>
      <c r="E206" s="50">
        <v>322</v>
      </c>
      <c r="G206" s="65"/>
      <c r="H206" s="65"/>
      <c r="I206" s="65"/>
      <c r="J206" s="65"/>
      <c r="K206" s="65"/>
      <c r="L206" s="65"/>
      <c r="M206" s="65"/>
      <c r="N206" s="65"/>
      <c r="O206" s="65"/>
    </row>
    <row r="207" spans="1:15" s="29" customFormat="1" ht="20.25" hidden="1" customHeight="1" outlineLevel="2">
      <c r="A207" s="48">
        <v>182265</v>
      </c>
      <c r="B207" s="52">
        <v>41320</v>
      </c>
      <c r="C207" s="48" t="s">
        <v>36</v>
      </c>
      <c r="D207" s="48" t="s">
        <v>25</v>
      </c>
      <c r="E207" s="50">
        <v>201</v>
      </c>
      <c r="F207" s="48"/>
      <c r="G207" s="20"/>
      <c r="H207" s="20"/>
      <c r="I207" s="20"/>
      <c r="J207" s="20"/>
      <c r="K207" s="20"/>
      <c r="L207" s="20"/>
      <c r="M207" s="20"/>
      <c r="N207" s="20"/>
      <c r="O207" s="20"/>
    </row>
    <row r="208" spans="1:15" s="58" customFormat="1" ht="20.25" customHeight="1" outlineLevel="1" collapsed="1">
      <c r="B208" s="59"/>
      <c r="C208" s="62" t="s">
        <v>88</v>
      </c>
      <c r="E208" s="61">
        <f>SUBTOTAL(9,E201:E207)</f>
        <v>1550</v>
      </c>
      <c r="G208" s="64">
        <f t="shared" ref="G208:N208" si="26">SUBTOTAL(9,G201:G207)</f>
        <v>0</v>
      </c>
      <c r="H208" s="64">
        <f t="shared" si="26"/>
        <v>307.19</v>
      </c>
      <c r="I208" s="64">
        <f t="shared" si="26"/>
        <v>37</v>
      </c>
      <c r="J208" s="64">
        <f t="shared" si="26"/>
        <v>0</v>
      </c>
      <c r="K208" s="64">
        <f t="shared" si="26"/>
        <v>0</v>
      </c>
      <c r="L208" s="64">
        <f t="shared" si="26"/>
        <v>0</v>
      </c>
      <c r="M208" s="64">
        <f t="shared" si="26"/>
        <v>0</v>
      </c>
      <c r="N208" s="64">
        <f t="shared" si="26"/>
        <v>0</v>
      </c>
      <c r="O208" s="64">
        <f>E208-SUM(G208:N208)</f>
        <v>1205.81</v>
      </c>
    </row>
    <row r="209" spans="1:15" s="29" customFormat="1" ht="20.25" hidden="1" customHeight="1" outlineLevel="2">
      <c r="A209" s="48">
        <v>181917</v>
      </c>
      <c r="B209" s="52">
        <v>41306</v>
      </c>
      <c r="C209" s="48" t="s">
        <v>26</v>
      </c>
      <c r="D209" s="48" t="s">
        <v>25</v>
      </c>
      <c r="E209" s="50">
        <v>248</v>
      </c>
      <c r="F209" s="48"/>
      <c r="G209" s="20">
        <v>8</v>
      </c>
      <c r="H209" s="20">
        <v>352.17</v>
      </c>
      <c r="I209" s="20"/>
      <c r="J209" s="20"/>
      <c r="K209" s="20"/>
      <c r="L209" s="20"/>
      <c r="M209" s="20"/>
      <c r="N209" s="20"/>
      <c r="O209" s="20"/>
    </row>
    <row r="210" spans="1:15" s="29" customFormat="1" ht="20.25" hidden="1" customHeight="1" outlineLevel="2">
      <c r="A210" s="48">
        <v>181918</v>
      </c>
      <c r="B210" s="49">
        <v>41306</v>
      </c>
      <c r="C210" s="48" t="s">
        <v>26</v>
      </c>
      <c r="D210" s="48" t="s">
        <v>29</v>
      </c>
      <c r="E210" s="50">
        <v>279</v>
      </c>
      <c r="F210" s="48"/>
      <c r="G210" s="20"/>
      <c r="H210" s="20"/>
      <c r="I210" s="20"/>
      <c r="J210" s="20"/>
      <c r="K210" s="20"/>
      <c r="L210" s="20"/>
      <c r="M210" s="20"/>
      <c r="N210" s="20"/>
      <c r="O210" s="20"/>
    </row>
    <row r="211" spans="1:15" s="29" customFormat="1" ht="20.25" hidden="1" customHeight="1" outlineLevel="2">
      <c r="A211" s="48">
        <v>181984</v>
      </c>
      <c r="B211" s="52">
        <v>41309</v>
      </c>
      <c r="C211" s="48" t="s">
        <v>26</v>
      </c>
      <c r="D211" s="48" t="s">
        <v>29</v>
      </c>
      <c r="E211" s="50">
        <v>323</v>
      </c>
      <c r="F211" s="48"/>
      <c r="G211" s="65"/>
      <c r="H211" s="65"/>
      <c r="I211" s="65"/>
      <c r="J211" s="65"/>
      <c r="K211" s="65"/>
      <c r="L211" s="65"/>
      <c r="M211" s="65"/>
      <c r="N211" s="65"/>
      <c r="O211" s="65"/>
    </row>
    <row r="212" spans="1:15" s="29" customFormat="1" ht="20.25" hidden="1" customHeight="1" outlineLevel="2">
      <c r="A212" s="48">
        <v>181985</v>
      </c>
      <c r="B212" s="52">
        <v>41309</v>
      </c>
      <c r="C212" s="48" t="s">
        <v>26</v>
      </c>
      <c r="D212" s="48" t="s">
        <v>25</v>
      </c>
      <c r="E212" s="50">
        <v>248</v>
      </c>
      <c r="F212" s="48"/>
      <c r="G212" s="65"/>
      <c r="H212" s="65"/>
      <c r="I212" s="65"/>
      <c r="J212" s="65"/>
      <c r="K212" s="65"/>
      <c r="L212" s="65"/>
      <c r="M212" s="65"/>
      <c r="N212" s="65"/>
      <c r="O212" s="65"/>
    </row>
    <row r="213" spans="1:15" s="29" customFormat="1" ht="20.25" hidden="1" customHeight="1" outlineLevel="2">
      <c r="A213" s="48">
        <v>182009</v>
      </c>
      <c r="B213" s="52">
        <v>41310</v>
      </c>
      <c r="C213" s="48" t="s">
        <v>26</v>
      </c>
      <c r="D213" s="48" t="s">
        <v>25</v>
      </c>
      <c r="E213" s="50">
        <v>207</v>
      </c>
      <c r="F213" s="48"/>
      <c r="G213" s="65"/>
      <c r="H213" s="65"/>
      <c r="I213" s="65"/>
      <c r="J213" s="65"/>
      <c r="K213" s="65"/>
      <c r="L213" s="65"/>
      <c r="M213" s="65"/>
      <c r="N213" s="65"/>
      <c r="O213" s="65"/>
    </row>
    <row r="214" spans="1:15" s="29" customFormat="1" ht="20.25" hidden="1" customHeight="1" outlineLevel="2">
      <c r="A214" s="48">
        <v>182067</v>
      </c>
      <c r="B214" s="52">
        <v>41311</v>
      </c>
      <c r="C214" s="48" t="s">
        <v>26</v>
      </c>
      <c r="D214" s="48" t="s">
        <v>47</v>
      </c>
      <c r="E214" s="50">
        <v>400</v>
      </c>
      <c r="G214" s="65"/>
      <c r="H214" s="65"/>
      <c r="I214" s="65"/>
      <c r="J214" s="65"/>
      <c r="K214" s="65"/>
      <c r="L214" s="65"/>
      <c r="M214" s="65"/>
      <c r="N214" s="65"/>
      <c r="O214" s="65"/>
    </row>
    <row r="215" spans="1:15" s="58" customFormat="1" ht="20.25" customHeight="1" outlineLevel="1" collapsed="1">
      <c r="B215" s="59"/>
      <c r="C215" s="62" t="s">
        <v>105</v>
      </c>
      <c r="E215" s="61">
        <f>SUBTOTAL(9,E209:E214)</f>
        <v>1705</v>
      </c>
      <c r="G215" s="64">
        <f t="shared" ref="G215:N215" si="27">SUBTOTAL(9,G209:G214)</f>
        <v>8</v>
      </c>
      <c r="H215" s="64">
        <f t="shared" si="27"/>
        <v>352.17</v>
      </c>
      <c r="I215" s="64">
        <f t="shared" si="27"/>
        <v>0</v>
      </c>
      <c r="J215" s="64">
        <f t="shared" si="27"/>
        <v>0</v>
      </c>
      <c r="K215" s="64">
        <f t="shared" si="27"/>
        <v>0</v>
      </c>
      <c r="L215" s="64">
        <f t="shared" si="27"/>
        <v>0</v>
      </c>
      <c r="M215" s="64">
        <f t="shared" si="27"/>
        <v>0</v>
      </c>
      <c r="N215" s="64">
        <f t="shared" si="27"/>
        <v>0</v>
      </c>
      <c r="O215" s="64">
        <f>E215-SUM(G215:N215)</f>
        <v>1344.83</v>
      </c>
    </row>
    <row r="216" spans="1:15" s="29" customFormat="1" ht="20.25" hidden="1" customHeight="1" outlineLevel="2">
      <c r="A216" s="48">
        <v>181939</v>
      </c>
      <c r="B216" s="52">
        <v>41306</v>
      </c>
      <c r="C216" s="48" t="s">
        <v>45</v>
      </c>
      <c r="D216" s="48" t="s">
        <v>29</v>
      </c>
      <c r="E216" s="50">
        <v>168</v>
      </c>
      <c r="G216" s="65">
        <v>8</v>
      </c>
      <c r="H216" s="65"/>
      <c r="I216" s="65"/>
      <c r="J216" s="65"/>
      <c r="K216" s="65"/>
      <c r="L216" s="65"/>
      <c r="M216" s="65"/>
      <c r="N216" s="65"/>
      <c r="O216" s="65"/>
    </row>
    <row r="217" spans="1:15" s="29" customFormat="1" ht="20.25" hidden="1" customHeight="1" outlineLevel="2">
      <c r="A217" s="48">
        <v>181969</v>
      </c>
      <c r="B217" s="52">
        <v>41309</v>
      </c>
      <c r="C217" s="48" t="s">
        <v>45</v>
      </c>
      <c r="D217" s="48" t="s">
        <v>25</v>
      </c>
      <c r="E217" s="50">
        <v>140</v>
      </c>
      <c r="G217" s="65"/>
      <c r="H217" s="65"/>
      <c r="I217" s="65"/>
      <c r="J217" s="65"/>
      <c r="K217" s="65"/>
      <c r="L217" s="65"/>
      <c r="M217" s="65"/>
      <c r="N217" s="65"/>
      <c r="O217" s="65"/>
    </row>
    <row r="218" spans="1:15" s="29" customFormat="1" ht="20.25" hidden="1" customHeight="1" outlineLevel="2">
      <c r="A218" s="48">
        <v>182013</v>
      </c>
      <c r="B218" s="52">
        <v>41310</v>
      </c>
      <c r="C218" s="48" t="s">
        <v>45</v>
      </c>
      <c r="D218" s="48" t="s">
        <v>25</v>
      </c>
      <c r="E218" s="50">
        <v>140</v>
      </c>
      <c r="G218" s="65"/>
      <c r="H218" s="65"/>
      <c r="I218" s="65"/>
      <c r="J218" s="65"/>
      <c r="K218" s="65"/>
      <c r="L218" s="65"/>
      <c r="M218" s="65"/>
      <c r="N218" s="65"/>
      <c r="O218" s="65"/>
    </row>
    <row r="219" spans="1:15" s="29" customFormat="1" ht="20.25" hidden="1" customHeight="1" outlineLevel="2">
      <c r="A219" s="48">
        <v>182084</v>
      </c>
      <c r="B219" s="52">
        <v>41312</v>
      </c>
      <c r="C219" s="48" t="s">
        <v>45</v>
      </c>
      <c r="D219" s="48" t="s">
        <v>25</v>
      </c>
      <c r="E219" s="50">
        <v>140</v>
      </c>
      <c r="G219" s="65"/>
      <c r="H219" s="65"/>
      <c r="I219" s="65"/>
      <c r="J219" s="65"/>
      <c r="K219" s="65"/>
      <c r="L219" s="65"/>
      <c r="M219" s="65"/>
      <c r="N219" s="65"/>
      <c r="O219" s="65"/>
    </row>
    <row r="220" spans="1:15" s="29" customFormat="1" ht="20.25" hidden="1" customHeight="1" outlineLevel="2">
      <c r="A220" s="48">
        <v>182150</v>
      </c>
      <c r="B220" s="52">
        <v>41316</v>
      </c>
      <c r="C220" s="48" t="s">
        <v>45</v>
      </c>
      <c r="D220" s="48" t="s">
        <v>51</v>
      </c>
      <c r="E220" s="50">
        <v>235</v>
      </c>
      <c r="G220" s="65"/>
      <c r="H220" s="65"/>
      <c r="I220" s="65"/>
      <c r="J220" s="65"/>
      <c r="K220" s="65"/>
      <c r="L220" s="65"/>
      <c r="M220" s="65"/>
      <c r="N220" s="65"/>
      <c r="O220" s="65"/>
    </row>
    <row r="221" spans="1:15" s="29" customFormat="1" ht="20.25" hidden="1" customHeight="1" outlineLevel="2">
      <c r="A221" s="48">
        <v>182175</v>
      </c>
      <c r="B221" s="52">
        <v>41318</v>
      </c>
      <c r="C221" s="48" t="s">
        <v>45</v>
      </c>
      <c r="D221" s="48" t="s">
        <v>43</v>
      </c>
      <c r="E221" s="50">
        <v>120</v>
      </c>
      <c r="G221" s="65"/>
      <c r="H221" s="65"/>
      <c r="I221" s="65"/>
      <c r="J221" s="65"/>
      <c r="K221" s="65"/>
      <c r="L221" s="65"/>
      <c r="M221" s="65"/>
      <c r="N221" s="65"/>
      <c r="O221" s="65"/>
    </row>
    <row r="222" spans="1:15" s="29" customFormat="1" ht="20.25" hidden="1" customHeight="1" outlineLevel="2">
      <c r="A222" s="48">
        <v>182240</v>
      </c>
      <c r="B222" s="52">
        <v>41319</v>
      </c>
      <c r="C222" s="48" t="s">
        <v>45</v>
      </c>
      <c r="D222" s="48" t="s">
        <v>29</v>
      </c>
      <c r="E222" s="50">
        <v>168</v>
      </c>
      <c r="G222" s="65"/>
      <c r="H222" s="65"/>
      <c r="I222" s="65"/>
      <c r="J222" s="65"/>
      <c r="K222" s="65"/>
      <c r="L222" s="65"/>
      <c r="M222" s="65"/>
      <c r="N222" s="65"/>
      <c r="O222" s="65"/>
    </row>
    <row r="223" spans="1:15" s="29" customFormat="1" ht="20.25" hidden="1" customHeight="1" outlineLevel="2">
      <c r="A223" s="48">
        <v>182263</v>
      </c>
      <c r="B223" s="52">
        <v>41320</v>
      </c>
      <c r="C223" s="48" t="s">
        <v>45</v>
      </c>
      <c r="D223" s="48" t="s">
        <v>25</v>
      </c>
      <c r="E223" s="50">
        <v>140</v>
      </c>
      <c r="F223" s="51"/>
      <c r="G223" s="20"/>
      <c r="H223" s="20"/>
      <c r="I223" s="20"/>
      <c r="J223" s="20"/>
      <c r="K223" s="20"/>
      <c r="L223" s="20"/>
      <c r="M223" s="20"/>
      <c r="N223" s="20"/>
      <c r="O223" s="20"/>
    </row>
    <row r="224" spans="1:15" s="58" customFormat="1" ht="20.25" customHeight="1" outlineLevel="1" collapsed="1">
      <c r="B224" s="59"/>
      <c r="C224" s="62" t="s">
        <v>89</v>
      </c>
      <c r="E224" s="61">
        <f>SUBTOTAL(9,E216:E223)</f>
        <v>1251</v>
      </c>
      <c r="G224" s="64">
        <f t="shared" ref="G224:N224" si="28">SUBTOTAL(9,G216:G223)</f>
        <v>8</v>
      </c>
      <c r="H224" s="64">
        <f t="shared" si="28"/>
        <v>0</v>
      </c>
      <c r="I224" s="64">
        <f t="shared" si="28"/>
        <v>0</v>
      </c>
      <c r="J224" s="64">
        <f t="shared" si="28"/>
        <v>0</v>
      </c>
      <c r="K224" s="64">
        <f t="shared" si="28"/>
        <v>0</v>
      </c>
      <c r="L224" s="64">
        <f t="shared" si="28"/>
        <v>0</v>
      </c>
      <c r="M224" s="64">
        <f t="shared" si="28"/>
        <v>0</v>
      </c>
      <c r="N224" s="64">
        <f t="shared" si="28"/>
        <v>0</v>
      </c>
      <c r="O224" s="64">
        <f>E224-SUM(G224:N224)</f>
        <v>1243</v>
      </c>
    </row>
    <row r="225" spans="1:15" s="29" customFormat="1" ht="20.25" hidden="1" customHeight="1" outlineLevel="2">
      <c r="A225" s="48">
        <v>181966</v>
      </c>
      <c r="B225" s="52">
        <v>41309</v>
      </c>
      <c r="C225" s="48" t="s">
        <v>49</v>
      </c>
      <c r="D225" s="48" t="s">
        <v>25</v>
      </c>
      <c r="E225" s="50">
        <v>140</v>
      </c>
      <c r="G225" s="65"/>
      <c r="H225" s="65">
        <v>206.44</v>
      </c>
      <c r="I225" s="65">
        <v>37</v>
      </c>
      <c r="J225" s="65"/>
      <c r="K225" s="65"/>
      <c r="L225" s="65"/>
      <c r="M225" s="65"/>
      <c r="N225" s="65"/>
      <c r="O225" s="65"/>
    </row>
    <row r="226" spans="1:15" s="29" customFormat="1" ht="20.25" hidden="1" customHeight="1" outlineLevel="2">
      <c r="A226" s="48">
        <v>182011</v>
      </c>
      <c r="B226" s="52">
        <v>41310</v>
      </c>
      <c r="C226" s="48" t="s">
        <v>49</v>
      </c>
      <c r="D226" s="48" t="s">
        <v>25</v>
      </c>
      <c r="E226" s="50">
        <v>140</v>
      </c>
      <c r="F226" s="51"/>
      <c r="G226" s="65"/>
      <c r="H226" s="65"/>
      <c r="I226" s="65"/>
      <c r="J226" s="65"/>
      <c r="K226" s="65"/>
      <c r="L226" s="65"/>
      <c r="M226" s="65"/>
      <c r="N226" s="65"/>
      <c r="O226" s="65"/>
    </row>
    <row r="227" spans="1:15" s="29" customFormat="1" ht="20.25" hidden="1" customHeight="1" outlineLevel="2">
      <c r="A227" s="48">
        <v>182044</v>
      </c>
      <c r="B227" s="52">
        <v>41311</v>
      </c>
      <c r="C227" s="48" t="s">
        <v>49</v>
      </c>
      <c r="D227" s="48" t="s">
        <v>25</v>
      </c>
      <c r="E227" s="50">
        <v>140</v>
      </c>
      <c r="G227" s="65"/>
      <c r="H227" s="65"/>
      <c r="I227" s="65"/>
      <c r="J227" s="65"/>
      <c r="K227" s="65"/>
      <c r="L227" s="65"/>
      <c r="M227" s="65"/>
      <c r="N227" s="65"/>
      <c r="O227" s="65"/>
    </row>
    <row r="228" spans="1:15" s="29" customFormat="1" ht="20.25" hidden="1" customHeight="1" outlineLevel="2">
      <c r="A228" s="48">
        <v>182173</v>
      </c>
      <c r="B228" s="52">
        <v>41318</v>
      </c>
      <c r="C228" s="48" t="s">
        <v>49</v>
      </c>
      <c r="D228" s="48" t="s">
        <v>43</v>
      </c>
      <c r="E228" s="50">
        <v>120</v>
      </c>
      <c r="G228" s="65"/>
      <c r="H228" s="65"/>
      <c r="I228" s="65"/>
      <c r="J228" s="65"/>
      <c r="K228" s="65"/>
      <c r="L228" s="65"/>
      <c r="M228" s="65"/>
      <c r="N228" s="65"/>
      <c r="O228" s="65"/>
    </row>
    <row r="229" spans="1:15" s="58" customFormat="1" ht="20.25" customHeight="1" outlineLevel="1" collapsed="1">
      <c r="B229" s="59"/>
      <c r="C229" s="62" t="s">
        <v>90</v>
      </c>
      <c r="E229" s="61">
        <f>SUBTOTAL(9,E225:E228)</f>
        <v>540</v>
      </c>
      <c r="G229" s="64">
        <f t="shared" ref="G229:N229" si="29">SUBTOTAL(9,G225:G228)</f>
        <v>0</v>
      </c>
      <c r="H229" s="64">
        <f t="shared" si="29"/>
        <v>206.44</v>
      </c>
      <c r="I229" s="64">
        <f t="shared" si="29"/>
        <v>37</v>
      </c>
      <c r="J229" s="64">
        <f t="shared" si="29"/>
        <v>0</v>
      </c>
      <c r="K229" s="64">
        <f t="shared" si="29"/>
        <v>0</v>
      </c>
      <c r="L229" s="64">
        <f t="shared" si="29"/>
        <v>0</v>
      </c>
      <c r="M229" s="64">
        <f t="shared" si="29"/>
        <v>0</v>
      </c>
      <c r="N229" s="64">
        <f t="shared" si="29"/>
        <v>0</v>
      </c>
      <c r="O229" s="64">
        <f>E229-SUM(G229:N229)</f>
        <v>296.56</v>
      </c>
    </row>
    <row r="230" spans="1:15" s="29" customFormat="1" ht="20.25" hidden="1" customHeight="1" outlineLevel="2">
      <c r="A230" s="48">
        <v>181921</v>
      </c>
      <c r="B230" s="52">
        <v>41306</v>
      </c>
      <c r="C230" s="48" t="s">
        <v>118</v>
      </c>
      <c r="D230" s="48" t="s">
        <v>25</v>
      </c>
      <c r="E230" s="50">
        <v>207</v>
      </c>
      <c r="F230" s="51"/>
      <c r="G230" s="20"/>
      <c r="H230" s="20">
        <v>738.43</v>
      </c>
      <c r="I230" s="20">
        <v>37</v>
      </c>
      <c r="J230" s="20"/>
      <c r="K230" s="20"/>
      <c r="L230" s="20"/>
      <c r="M230" s="20"/>
      <c r="N230" s="20"/>
      <c r="O230" s="20"/>
    </row>
    <row r="231" spans="1:15" s="29" customFormat="1" ht="20.25" hidden="1" customHeight="1" outlineLevel="2">
      <c r="A231" s="48">
        <v>182042</v>
      </c>
      <c r="B231" s="52">
        <v>41311</v>
      </c>
      <c r="C231" s="48" t="s">
        <v>118</v>
      </c>
      <c r="D231" s="48" t="s">
        <v>25</v>
      </c>
      <c r="E231" s="50">
        <v>207</v>
      </c>
      <c r="G231" s="65"/>
      <c r="H231" s="65"/>
      <c r="I231" s="65"/>
      <c r="J231" s="65"/>
      <c r="K231" s="65"/>
      <c r="L231" s="65"/>
      <c r="M231" s="65"/>
      <c r="N231" s="65"/>
      <c r="O231" s="65"/>
    </row>
    <row r="232" spans="1:15" s="29" customFormat="1" ht="20.25" hidden="1" customHeight="1" outlineLevel="2">
      <c r="A232" s="48">
        <v>182091</v>
      </c>
      <c r="B232" s="52">
        <v>41312</v>
      </c>
      <c r="C232" s="48" t="s">
        <v>118</v>
      </c>
      <c r="D232" s="48" t="s">
        <v>31</v>
      </c>
      <c r="E232" s="50">
        <v>400</v>
      </c>
      <c r="F232" s="51"/>
      <c r="G232" s="65"/>
      <c r="H232" s="65"/>
      <c r="I232" s="65"/>
      <c r="J232" s="65"/>
      <c r="K232" s="65"/>
      <c r="L232" s="65"/>
      <c r="M232" s="65"/>
      <c r="N232" s="65"/>
      <c r="O232" s="65"/>
    </row>
    <row r="233" spans="1:15" s="29" customFormat="1" ht="20.25" hidden="1" customHeight="1" outlineLevel="2">
      <c r="A233" s="48">
        <v>182141</v>
      </c>
      <c r="B233" s="52">
        <v>41316</v>
      </c>
      <c r="C233" s="48" t="s">
        <v>118</v>
      </c>
      <c r="D233" s="48" t="s">
        <v>31</v>
      </c>
      <c r="E233" s="50">
        <v>400</v>
      </c>
      <c r="F233" s="51"/>
      <c r="G233" s="65"/>
      <c r="H233" s="65"/>
      <c r="I233" s="65"/>
      <c r="J233" s="65"/>
      <c r="K233" s="65"/>
      <c r="L233" s="65"/>
      <c r="M233" s="65"/>
      <c r="N233" s="65"/>
      <c r="O233" s="65"/>
    </row>
    <row r="234" spans="1:15" s="58" customFormat="1" ht="20.25" customHeight="1" outlineLevel="1" collapsed="1">
      <c r="B234" s="59"/>
      <c r="C234" s="62" t="s">
        <v>137</v>
      </c>
      <c r="E234" s="61">
        <f>SUBTOTAL(9,E230:E233)</f>
        <v>1214</v>
      </c>
      <c r="G234" s="64">
        <f t="shared" ref="G234:N234" si="30">SUBTOTAL(9,G230:G233)</f>
        <v>0</v>
      </c>
      <c r="H234" s="64">
        <f t="shared" si="30"/>
        <v>738.43</v>
      </c>
      <c r="I234" s="64">
        <f t="shared" si="30"/>
        <v>37</v>
      </c>
      <c r="J234" s="64">
        <f t="shared" si="30"/>
        <v>0</v>
      </c>
      <c r="K234" s="64">
        <f t="shared" si="30"/>
        <v>0</v>
      </c>
      <c r="L234" s="64">
        <f t="shared" si="30"/>
        <v>0</v>
      </c>
      <c r="M234" s="64">
        <f t="shared" si="30"/>
        <v>0</v>
      </c>
      <c r="N234" s="64">
        <f t="shared" si="30"/>
        <v>0</v>
      </c>
      <c r="O234" s="64">
        <f>E234-SUM(G234:N234)</f>
        <v>438.57000000000005</v>
      </c>
    </row>
    <row r="235" spans="1:15" s="29" customFormat="1" ht="20.25" hidden="1" customHeight="1" outlineLevel="2">
      <c r="A235" s="48">
        <v>181935</v>
      </c>
      <c r="B235" s="52">
        <v>41306</v>
      </c>
      <c r="C235" s="48" t="s">
        <v>44</v>
      </c>
      <c r="D235" s="48" t="s">
        <v>25</v>
      </c>
      <c r="E235" s="50">
        <v>90</v>
      </c>
      <c r="G235" s="65"/>
      <c r="H235" s="65">
        <v>50</v>
      </c>
      <c r="I235" s="65"/>
      <c r="J235" s="65"/>
      <c r="K235" s="65"/>
      <c r="L235" s="65"/>
      <c r="M235" s="65"/>
      <c r="N235" s="65"/>
      <c r="O235" s="65"/>
    </row>
    <row r="236" spans="1:15" s="29" customFormat="1" ht="20.25" hidden="1" customHeight="1" outlineLevel="2">
      <c r="A236" s="48">
        <v>181968</v>
      </c>
      <c r="B236" s="52">
        <v>41309</v>
      </c>
      <c r="C236" s="48" t="s">
        <v>44</v>
      </c>
      <c r="D236" s="48" t="s">
        <v>29</v>
      </c>
      <c r="E236" s="50">
        <v>116</v>
      </c>
      <c r="G236" s="65"/>
      <c r="H236" s="65"/>
      <c r="I236" s="65"/>
      <c r="J236" s="65"/>
      <c r="K236" s="65"/>
      <c r="L236" s="65"/>
      <c r="M236" s="65"/>
      <c r="N236" s="65"/>
      <c r="O236" s="65"/>
    </row>
    <row r="237" spans="1:15" s="29" customFormat="1" ht="20.25" hidden="1" customHeight="1" outlineLevel="2">
      <c r="A237" s="48">
        <v>182073</v>
      </c>
      <c r="B237" s="52">
        <v>41312</v>
      </c>
      <c r="C237" s="48" t="s">
        <v>44</v>
      </c>
      <c r="D237" s="48" t="s">
        <v>25</v>
      </c>
      <c r="E237" s="50">
        <v>90</v>
      </c>
      <c r="G237" s="65"/>
      <c r="H237" s="65"/>
      <c r="I237" s="65"/>
      <c r="J237" s="65"/>
      <c r="K237" s="65"/>
      <c r="L237" s="65"/>
      <c r="M237" s="65"/>
      <c r="N237" s="65"/>
      <c r="O237" s="65"/>
    </row>
    <row r="238" spans="1:15" s="58" customFormat="1" ht="20.25" customHeight="1" outlineLevel="1" collapsed="1">
      <c r="B238" s="59"/>
      <c r="C238" s="62" t="s">
        <v>91</v>
      </c>
      <c r="E238" s="61">
        <f>SUBTOTAL(9,E235:E237)</f>
        <v>296</v>
      </c>
      <c r="G238" s="64">
        <f t="shared" ref="G238:N238" si="31">SUBTOTAL(9,G235:G237)</f>
        <v>0</v>
      </c>
      <c r="H238" s="64">
        <f t="shared" si="31"/>
        <v>50</v>
      </c>
      <c r="I238" s="64">
        <f t="shared" si="31"/>
        <v>0</v>
      </c>
      <c r="J238" s="64">
        <f t="shared" si="31"/>
        <v>0</v>
      </c>
      <c r="K238" s="64">
        <f t="shared" si="31"/>
        <v>0</v>
      </c>
      <c r="L238" s="64">
        <f t="shared" si="31"/>
        <v>0</v>
      </c>
      <c r="M238" s="64">
        <f t="shared" si="31"/>
        <v>0</v>
      </c>
      <c r="N238" s="64">
        <f t="shared" si="31"/>
        <v>0</v>
      </c>
      <c r="O238" s="64">
        <f>E238-SUM(G238:N238)</f>
        <v>246</v>
      </c>
    </row>
    <row r="239" spans="1:15" s="29" customFormat="1" ht="20.25" hidden="1" customHeight="1" outlineLevel="2">
      <c r="A239" s="48">
        <v>181947</v>
      </c>
      <c r="B239" s="52">
        <v>41307</v>
      </c>
      <c r="C239" s="48" t="s">
        <v>7</v>
      </c>
      <c r="D239" s="48" t="s">
        <v>51</v>
      </c>
      <c r="E239" s="50">
        <v>413</v>
      </c>
      <c r="G239" s="65"/>
      <c r="H239" s="65">
        <v>1289.6300000000001</v>
      </c>
      <c r="I239" s="65">
        <v>37</v>
      </c>
      <c r="J239" s="65"/>
      <c r="K239" s="65"/>
      <c r="L239" s="65">
        <v>693.34</v>
      </c>
      <c r="M239" s="65"/>
      <c r="N239" s="65"/>
      <c r="O239" s="65"/>
    </row>
    <row r="240" spans="1:15" s="29" customFormat="1" ht="20.25" hidden="1" customHeight="1" outlineLevel="2">
      <c r="A240" s="48">
        <v>181948</v>
      </c>
      <c r="B240" s="52">
        <v>41307</v>
      </c>
      <c r="C240" s="48" t="s">
        <v>7</v>
      </c>
      <c r="D240" s="48" t="s">
        <v>25</v>
      </c>
      <c r="E240" s="50">
        <v>214</v>
      </c>
      <c r="G240" s="65"/>
      <c r="H240" s="65">
        <v>627.58000000000004</v>
      </c>
      <c r="I240" s="65">
        <v>37</v>
      </c>
      <c r="J240" s="65"/>
      <c r="K240" s="65"/>
      <c r="L240" s="65"/>
      <c r="M240" s="65"/>
      <c r="N240" s="65"/>
      <c r="O240" s="65"/>
    </row>
    <row r="241" spans="1:15" s="29" customFormat="1" ht="20.25" hidden="1" customHeight="1" outlineLevel="2">
      <c r="A241" s="48">
        <v>181949</v>
      </c>
      <c r="B241" s="52">
        <v>41307</v>
      </c>
      <c r="C241" s="48" t="s">
        <v>7</v>
      </c>
      <c r="D241" s="48" t="s">
        <v>51</v>
      </c>
      <c r="E241" s="50">
        <v>294</v>
      </c>
      <c r="G241" s="65"/>
      <c r="H241" s="65"/>
      <c r="I241" s="65"/>
      <c r="J241" s="65"/>
      <c r="K241" s="65"/>
      <c r="L241" s="65"/>
      <c r="M241" s="65"/>
      <c r="N241" s="65"/>
      <c r="O241" s="65"/>
    </row>
    <row r="242" spans="1:15" s="29" customFormat="1" ht="20.25" hidden="1" customHeight="1" outlineLevel="2">
      <c r="A242" s="48">
        <v>181990</v>
      </c>
      <c r="B242" s="52">
        <v>41309</v>
      </c>
      <c r="C242" s="48" t="s">
        <v>7</v>
      </c>
      <c r="D242" s="48" t="s">
        <v>51</v>
      </c>
      <c r="E242" s="50">
        <v>413</v>
      </c>
      <c r="F242" s="51"/>
      <c r="G242" s="65"/>
      <c r="H242" s="65"/>
      <c r="I242" s="65"/>
      <c r="J242" s="65"/>
      <c r="K242" s="65"/>
      <c r="L242" s="65"/>
      <c r="M242" s="65"/>
      <c r="N242" s="65"/>
      <c r="O242" s="65"/>
    </row>
    <row r="243" spans="1:15" s="29" customFormat="1" ht="20.25" hidden="1" customHeight="1" outlineLevel="2">
      <c r="A243" s="48">
        <v>182036</v>
      </c>
      <c r="B243" s="52">
        <v>41311</v>
      </c>
      <c r="C243" s="48" t="s">
        <v>7</v>
      </c>
      <c r="D243" s="48" t="s">
        <v>51</v>
      </c>
      <c r="E243" s="50">
        <v>294</v>
      </c>
      <c r="G243" s="65"/>
      <c r="H243" s="65"/>
      <c r="I243" s="65"/>
      <c r="J243" s="65"/>
      <c r="K243" s="65"/>
      <c r="L243" s="65"/>
      <c r="M243" s="65"/>
      <c r="N243" s="65"/>
      <c r="O243" s="65"/>
    </row>
    <row r="244" spans="1:15" s="29" customFormat="1" ht="20.25" hidden="1" customHeight="1" outlineLevel="2">
      <c r="A244" s="48">
        <v>182038</v>
      </c>
      <c r="B244" s="52">
        <v>41311</v>
      </c>
      <c r="C244" s="48" t="s">
        <v>7</v>
      </c>
      <c r="D244" s="48" t="s">
        <v>25</v>
      </c>
      <c r="E244" s="50">
        <v>214</v>
      </c>
      <c r="G244" s="65"/>
      <c r="H244" s="65"/>
      <c r="I244" s="65"/>
      <c r="J244" s="65"/>
      <c r="K244" s="65"/>
      <c r="L244" s="65"/>
      <c r="M244" s="65"/>
      <c r="N244" s="65"/>
      <c r="O244" s="65"/>
    </row>
    <row r="245" spans="1:15" s="29" customFormat="1" ht="20.25" hidden="1" customHeight="1" outlineLevel="2">
      <c r="A245" s="48">
        <v>182102</v>
      </c>
      <c r="B245" s="52">
        <v>41313</v>
      </c>
      <c r="C245" s="48" t="s">
        <v>7</v>
      </c>
      <c r="D245" s="48" t="s">
        <v>51</v>
      </c>
      <c r="E245" s="50">
        <v>294</v>
      </c>
      <c r="F245" s="51"/>
      <c r="G245" s="65"/>
      <c r="H245" s="65"/>
      <c r="I245" s="65"/>
      <c r="J245" s="65"/>
      <c r="K245" s="65"/>
      <c r="L245" s="65"/>
      <c r="M245" s="65"/>
      <c r="N245" s="65"/>
      <c r="O245" s="65"/>
    </row>
    <row r="246" spans="1:15" s="29" customFormat="1" ht="20.25" hidden="1" customHeight="1" outlineLevel="2">
      <c r="A246" s="48">
        <v>182103</v>
      </c>
      <c r="B246" s="52">
        <v>41313</v>
      </c>
      <c r="C246" s="48" t="s">
        <v>7</v>
      </c>
      <c r="D246" s="51" t="s">
        <v>25</v>
      </c>
      <c r="E246" s="50">
        <v>214</v>
      </c>
      <c r="F246" s="51"/>
      <c r="G246" s="65"/>
      <c r="H246" s="65"/>
      <c r="I246" s="65"/>
      <c r="J246" s="65"/>
      <c r="K246" s="65"/>
      <c r="L246" s="65"/>
      <c r="M246" s="65"/>
      <c r="N246" s="65"/>
      <c r="O246" s="65"/>
    </row>
    <row r="247" spans="1:15" s="29" customFormat="1" ht="20.25" hidden="1" customHeight="1" outlineLevel="2">
      <c r="A247" s="48">
        <v>182137</v>
      </c>
      <c r="B247" s="52">
        <v>41316</v>
      </c>
      <c r="C247" s="48" t="s">
        <v>7</v>
      </c>
      <c r="D247" s="48" t="s">
        <v>25</v>
      </c>
      <c r="E247" s="50">
        <v>214</v>
      </c>
      <c r="F247" s="51"/>
      <c r="G247" s="65"/>
      <c r="H247" s="65"/>
      <c r="I247" s="65"/>
      <c r="J247" s="65"/>
      <c r="K247" s="65"/>
      <c r="L247" s="65"/>
      <c r="M247" s="65"/>
      <c r="N247" s="65"/>
      <c r="O247" s="65"/>
    </row>
    <row r="248" spans="1:15" s="29" customFormat="1" ht="20.25" hidden="1" customHeight="1" outlineLevel="2">
      <c r="A248" s="48">
        <v>182160</v>
      </c>
      <c r="B248" s="52">
        <v>41316</v>
      </c>
      <c r="C248" s="48" t="s">
        <v>7</v>
      </c>
      <c r="D248" s="48" t="s">
        <v>25</v>
      </c>
      <c r="E248" s="50">
        <v>358</v>
      </c>
      <c r="G248" s="65"/>
      <c r="H248" s="65"/>
      <c r="I248" s="65"/>
      <c r="J248" s="65"/>
      <c r="K248" s="65"/>
      <c r="L248" s="65"/>
      <c r="M248" s="65"/>
      <c r="N248" s="65"/>
      <c r="O248" s="65"/>
    </row>
    <row r="249" spans="1:15" s="29" customFormat="1" ht="20.25" hidden="1" customHeight="1" outlineLevel="2">
      <c r="A249" s="48">
        <v>182199</v>
      </c>
      <c r="B249" s="52">
        <v>41318</v>
      </c>
      <c r="C249" s="48" t="s">
        <v>7</v>
      </c>
      <c r="D249" s="48" t="s">
        <v>25</v>
      </c>
      <c r="E249" s="50">
        <v>214</v>
      </c>
      <c r="G249" s="65"/>
      <c r="H249" s="65"/>
      <c r="I249" s="65"/>
      <c r="J249" s="65"/>
      <c r="K249" s="65"/>
      <c r="L249" s="65"/>
      <c r="M249" s="65"/>
      <c r="N249" s="65"/>
      <c r="O249" s="65"/>
    </row>
    <row r="250" spans="1:15" s="29" customFormat="1" ht="20.25" hidden="1" customHeight="1" outlineLevel="2">
      <c r="A250" s="48">
        <v>182202</v>
      </c>
      <c r="B250" s="52">
        <v>41318</v>
      </c>
      <c r="C250" s="48" t="s">
        <v>7</v>
      </c>
      <c r="D250" s="48" t="s">
        <v>51</v>
      </c>
      <c r="E250" s="50">
        <v>480</v>
      </c>
      <c r="G250" s="65"/>
      <c r="H250" s="65"/>
      <c r="I250" s="65"/>
      <c r="J250" s="65"/>
      <c r="K250" s="65"/>
      <c r="L250" s="65"/>
      <c r="M250" s="65"/>
      <c r="N250" s="65"/>
      <c r="O250" s="65"/>
    </row>
    <row r="251" spans="1:15" s="29" customFormat="1" ht="20.25" hidden="1" customHeight="1" outlineLevel="2">
      <c r="A251" s="48">
        <v>182213</v>
      </c>
      <c r="B251" s="52">
        <v>41285</v>
      </c>
      <c r="C251" s="48" t="s">
        <v>7</v>
      </c>
      <c r="D251" s="48" t="s">
        <v>31</v>
      </c>
      <c r="E251" s="50">
        <v>413</v>
      </c>
      <c r="G251" s="65"/>
      <c r="H251" s="65"/>
      <c r="I251" s="65"/>
      <c r="J251" s="65"/>
      <c r="K251" s="65"/>
      <c r="L251" s="65"/>
      <c r="M251" s="65"/>
      <c r="N251" s="65"/>
      <c r="O251" s="65"/>
    </row>
    <row r="252" spans="1:15" s="29" customFormat="1" ht="20.25" hidden="1" customHeight="1" outlineLevel="2">
      <c r="A252" s="48">
        <v>182236</v>
      </c>
      <c r="B252" s="52">
        <v>41319</v>
      </c>
      <c r="C252" s="48" t="s">
        <v>7</v>
      </c>
      <c r="D252" s="48" t="s">
        <v>25</v>
      </c>
      <c r="E252" s="50">
        <v>214</v>
      </c>
      <c r="G252" s="65"/>
      <c r="H252" s="65"/>
      <c r="I252" s="65"/>
      <c r="J252" s="65"/>
      <c r="K252" s="65"/>
      <c r="L252" s="65"/>
      <c r="M252" s="65"/>
      <c r="N252" s="65"/>
      <c r="O252" s="65"/>
    </row>
    <row r="253" spans="1:15" s="29" customFormat="1" ht="20.25" hidden="1" customHeight="1" outlineLevel="2">
      <c r="A253" s="48">
        <v>182276</v>
      </c>
      <c r="B253" s="52">
        <v>41320</v>
      </c>
      <c r="C253" s="48" t="s">
        <v>7</v>
      </c>
      <c r="D253" s="48" t="s">
        <v>25</v>
      </c>
      <c r="E253" s="50">
        <v>214</v>
      </c>
      <c r="F253" s="51"/>
      <c r="G253" s="20"/>
      <c r="H253" s="20"/>
      <c r="I253" s="20"/>
      <c r="J253" s="20"/>
      <c r="K253" s="20"/>
      <c r="L253" s="20"/>
      <c r="M253" s="20"/>
      <c r="N253" s="20"/>
      <c r="O253" s="20"/>
    </row>
    <row r="254" spans="1:15" s="29" customFormat="1" ht="20.25" hidden="1" customHeight="1" outlineLevel="2">
      <c r="A254" s="48">
        <v>182282</v>
      </c>
      <c r="B254" s="52">
        <v>41320</v>
      </c>
      <c r="C254" s="48" t="s">
        <v>7</v>
      </c>
      <c r="D254" s="48" t="s">
        <v>43</v>
      </c>
      <c r="E254" s="50">
        <v>185</v>
      </c>
      <c r="F254" s="51"/>
      <c r="G254" s="20"/>
      <c r="H254" s="20"/>
      <c r="I254" s="20"/>
      <c r="J254" s="20"/>
      <c r="K254" s="20"/>
      <c r="L254" s="20"/>
      <c r="M254" s="20"/>
      <c r="N254" s="20"/>
      <c r="O254" s="20"/>
    </row>
    <row r="255" spans="1:15" s="29" customFormat="1" ht="20.25" hidden="1" customHeight="1" outlineLevel="2">
      <c r="A255" s="48">
        <v>182285</v>
      </c>
      <c r="B255" s="52">
        <v>41320</v>
      </c>
      <c r="C255" s="48" t="s">
        <v>7</v>
      </c>
      <c r="D255" s="48" t="s">
        <v>31</v>
      </c>
      <c r="E255" s="50">
        <v>413</v>
      </c>
      <c r="F255" s="51"/>
      <c r="G255" s="20"/>
      <c r="H255" s="20"/>
      <c r="I255" s="20"/>
      <c r="J255" s="20"/>
      <c r="K255" s="20"/>
      <c r="L255" s="20"/>
      <c r="M255" s="20"/>
      <c r="N255" s="20"/>
      <c r="O255" s="20"/>
    </row>
    <row r="256" spans="1:15" s="29" customFormat="1" ht="20.25" hidden="1" customHeight="1" outlineLevel="2">
      <c r="A256" s="48">
        <v>182288</v>
      </c>
      <c r="B256" s="52">
        <v>41320</v>
      </c>
      <c r="C256" s="48" t="s">
        <v>7</v>
      </c>
      <c r="D256" s="48" t="s">
        <v>43</v>
      </c>
      <c r="E256" s="50">
        <v>185</v>
      </c>
      <c r="F256" s="51"/>
      <c r="G256" s="20"/>
      <c r="H256" s="20"/>
      <c r="I256" s="20"/>
      <c r="J256" s="20"/>
      <c r="K256" s="20"/>
      <c r="L256" s="20"/>
      <c r="M256" s="20"/>
      <c r="N256" s="20"/>
      <c r="O256" s="20"/>
    </row>
    <row r="257" spans="1:15" s="58" customFormat="1" ht="20.25" customHeight="1" outlineLevel="1" collapsed="1">
      <c r="B257" s="59"/>
      <c r="C257" s="62" t="s">
        <v>92</v>
      </c>
      <c r="E257" s="61">
        <f>SUBTOTAL(9,E239:E256)</f>
        <v>5240</v>
      </c>
      <c r="G257" s="64">
        <f t="shared" ref="G257:N257" si="32">SUBTOTAL(9,G239:G256)</f>
        <v>0</v>
      </c>
      <c r="H257" s="64">
        <f t="shared" si="32"/>
        <v>1917.21</v>
      </c>
      <c r="I257" s="64">
        <f t="shared" si="32"/>
        <v>74</v>
      </c>
      <c r="J257" s="64">
        <f t="shared" si="32"/>
        <v>0</v>
      </c>
      <c r="K257" s="64">
        <f t="shared" si="32"/>
        <v>0</v>
      </c>
      <c r="L257" s="64">
        <f t="shared" si="32"/>
        <v>693.34</v>
      </c>
      <c r="M257" s="64">
        <f t="shared" si="32"/>
        <v>0</v>
      </c>
      <c r="N257" s="64">
        <f t="shared" si="32"/>
        <v>0</v>
      </c>
      <c r="O257" s="64">
        <f>E257-SUM(G257:N257)</f>
        <v>2555.4499999999998</v>
      </c>
    </row>
    <row r="258" spans="1:15" s="29" customFormat="1" ht="20.25" hidden="1" customHeight="1" outlineLevel="2">
      <c r="A258" s="48">
        <v>181944</v>
      </c>
      <c r="B258" s="52">
        <v>41306</v>
      </c>
      <c r="C258" s="48" t="s">
        <v>48</v>
      </c>
      <c r="D258" s="48" t="s">
        <v>25</v>
      </c>
      <c r="E258" s="50">
        <v>452</v>
      </c>
      <c r="G258" s="65"/>
      <c r="H258" s="65">
        <v>1423.87</v>
      </c>
      <c r="I258" s="65"/>
      <c r="J258" s="65"/>
      <c r="K258" s="65"/>
      <c r="L258" s="65"/>
      <c r="M258" s="65"/>
      <c r="N258" s="65"/>
      <c r="O258" s="65"/>
    </row>
    <row r="259" spans="1:15" s="29" customFormat="1" ht="20.25" hidden="1" customHeight="1" outlineLevel="2">
      <c r="A259" s="48">
        <v>182024</v>
      </c>
      <c r="B259" s="52">
        <v>41310</v>
      </c>
      <c r="C259" s="48" t="s">
        <v>48</v>
      </c>
      <c r="D259" s="48" t="s">
        <v>29</v>
      </c>
      <c r="E259" s="50">
        <v>452</v>
      </c>
      <c r="G259" s="65"/>
      <c r="H259" s="65"/>
      <c r="I259" s="65"/>
      <c r="J259" s="65"/>
      <c r="K259" s="65"/>
      <c r="L259" s="65"/>
      <c r="M259" s="65"/>
      <c r="N259" s="65"/>
      <c r="O259" s="65"/>
    </row>
    <row r="260" spans="1:15" s="29" customFormat="1" ht="20.25" hidden="1" customHeight="1" outlineLevel="2">
      <c r="A260" s="48">
        <v>182052</v>
      </c>
      <c r="B260" s="52">
        <v>41311</v>
      </c>
      <c r="C260" s="48" t="s">
        <v>48</v>
      </c>
      <c r="D260" s="48" t="s">
        <v>25</v>
      </c>
      <c r="E260" s="50">
        <v>452</v>
      </c>
      <c r="G260" s="65"/>
      <c r="H260" s="65"/>
      <c r="I260" s="65"/>
      <c r="J260" s="65"/>
      <c r="K260" s="65"/>
      <c r="L260" s="65"/>
      <c r="M260" s="65"/>
      <c r="N260" s="65"/>
      <c r="O260" s="65"/>
    </row>
    <row r="261" spans="1:15" s="29" customFormat="1" ht="20.25" hidden="1" customHeight="1" outlineLevel="2">
      <c r="A261" s="48">
        <v>182055</v>
      </c>
      <c r="B261" s="52">
        <v>41311</v>
      </c>
      <c r="C261" s="48" t="s">
        <v>48</v>
      </c>
      <c r="D261" s="48" t="s">
        <v>25</v>
      </c>
      <c r="E261" s="50">
        <v>452</v>
      </c>
      <c r="G261" s="65"/>
      <c r="H261" s="65"/>
      <c r="I261" s="65"/>
      <c r="J261" s="65"/>
      <c r="K261" s="65"/>
      <c r="L261" s="65"/>
      <c r="M261" s="65"/>
      <c r="N261" s="65"/>
      <c r="O261" s="65"/>
    </row>
    <row r="262" spans="1:15" s="29" customFormat="1" ht="20.25" hidden="1" customHeight="1" outlineLevel="2">
      <c r="A262" s="48">
        <v>182156</v>
      </c>
      <c r="B262" s="52">
        <v>41316</v>
      </c>
      <c r="C262" s="48" t="s">
        <v>48</v>
      </c>
      <c r="D262" s="48" t="s">
        <v>29</v>
      </c>
      <c r="E262" s="50">
        <v>452</v>
      </c>
      <c r="G262" s="65"/>
      <c r="H262" s="65"/>
      <c r="I262" s="65"/>
      <c r="J262" s="65"/>
      <c r="K262" s="65"/>
      <c r="L262" s="65"/>
      <c r="M262" s="65"/>
      <c r="N262" s="65"/>
      <c r="O262" s="65"/>
    </row>
    <row r="263" spans="1:15" s="29" customFormat="1" ht="20.25" hidden="1" customHeight="1" outlineLevel="2">
      <c r="A263" s="48">
        <v>182194</v>
      </c>
      <c r="B263" s="52">
        <v>41318</v>
      </c>
      <c r="C263" s="48" t="s">
        <v>48</v>
      </c>
      <c r="D263" s="48" t="s">
        <v>29</v>
      </c>
      <c r="E263" s="50">
        <v>452</v>
      </c>
      <c r="G263" s="65"/>
      <c r="H263" s="65"/>
      <c r="I263" s="65"/>
      <c r="J263" s="65"/>
      <c r="K263" s="65"/>
      <c r="L263" s="65"/>
      <c r="M263" s="65"/>
      <c r="N263" s="65"/>
      <c r="O263" s="65"/>
    </row>
    <row r="264" spans="1:15" s="58" customFormat="1" ht="20.25" customHeight="1" outlineLevel="1" collapsed="1">
      <c r="B264" s="59"/>
      <c r="C264" s="62" t="s">
        <v>93</v>
      </c>
      <c r="E264" s="61">
        <f>SUBTOTAL(9,E258:E263)</f>
        <v>2712</v>
      </c>
      <c r="G264" s="64">
        <f t="shared" ref="G264:N264" si="33">SUBTOTAL(9,G258:G263)</f>
        <v>0</v>
      </c>
      <c r="H264" s="64">
        <f t="shared" si="33"/>
        <v>1423.87</v>
      </c>
      <c r="I264" s="64">
        <f t="shared" si="33"/>
        <v>0</v>
      </c>
      <c r="J264" s="64">
        <f t="shared" si="33"/>
        <v>0</v>
      </c>
      <c r="K264" s="64">
        <f t="shared" si="33"/>
        <v>0</v>
      </c>
      <c r="L264" s="64">
        <f t="shared" si="33"/>
        <v>0</v>
      </c>
      <c r="M264" s="64">
        <f t="shared" si="33"/>
        <v>0</v>
      </c>
      <c r="N264" s="64">
        <f t="shared" si="33"/>
        <v>0</v>
      </c>
      <c r="O264" s="64">
        <f>E264-SUM(G264:N264)</f>
        <v>1288.1300000000001</v>
      </c>
    </row>
    <row r="265" spans="1:15" s="29" customFormat="1" ht="20.25" hidden="1" customHeight="1" outlineLevel="2">
      <c r="A265" s="48">
        <v>181932</v>
      </c>
      <c r="B265" s="52">
        <v>41306</v>
      </c>
      <c r="C265" s="48" t="s">
        <v>32</v>
      </c>
      <c r="D265" s="48" t="s">
        <v>25</v>
      </c>
      <c r="E265" s="50">
        <v>194</v>
      </c>
      <c r="G265" s="65">
        <v>8</v>
      </c>
      <c r="H265" s="65">
        <v>397.29</v>
      </c>
      <c r="I265" s="65">
        <v>37</v>
      </c>
      <c r="J265" s="65"/>
      <c r="K265" s="65"/>
      <c r="L265" s="65"/>
      <c r="M265" s="65"/>
      <c r="N265" s="65"/>
      <c r="O265" s="65"/>
    </row>
    <row r="266" spans="1:15" s="29" customFormat="1" ht="20.25" hidden="1" customHeight="1" outlineLevel="2">
      <c r="A266" s="48">
        <v>181974</v>
      </c>
      <c r="B266" s="52">
        <v>41309</v>
      </c>
      <c r="C266" s="48" t="s">
        <v>32</v>
      </c>
      <c r="D266" s="48" t="s">
        <v>25</v>
      </c>
      <c r="E266" s="50">
        <v>194</v>
      </c>
      <c r="G266" s="65"/>
      <c r="H266" s="65"/>
      <c r="I266" s="65"/>
      <c r="J266" s="65"/>
      <c r="K266" s="65"/>
      <c r="L266" s="65"/>
      <c r="M266" s="65"/>
      <c r="N266" s="65"/>
      <c r="O266" s="65"/>
    </row>
    <row r="267" spans="1:15" s="29" customFormat="1" ht="20.25" hidden="1" customHeight="1" outlineLevel="2">
      <c r="A267" s="48">
        <v>182012</v>
      </c>
      <c r="B267" s="52">
        <v>41310</v>
      </c>
      <c r="C267" s="48" t="s">
        <v>32</v>
      </c>
      <c r="D267" s="48" t="s">
        <v>25</v>
      </c>
      <c r="E267" s="50">
        <v>194</v>
      </c>
      <c r="F267" s="51"/>
      <c r="G267" s="65"/>
      <c r="H267" s="65"/>
      <c r="I267" s="65"/>
      <c r="J267" s="65"/>
      <c r="K267" s="65"/>
      <c r="L267" s="65"/>
      <c r="M267" s="65"/>
      <c r="N267" s="65"/>
      <c r="O267" s="65"/>
    </row>
    <row r="268" spans="1:15" s="29" customFormat="1" ht="20.25" hidden="1" customHeight="1" outlineLevel="2">
      <c r="A268" s="48">
        <v>182046</v>
      </c>
      <c r="B268" s="52">
        <v>41311</v>
      </c>
      <c r="C268" s="48" t="s">
        <v>32</v>
      </c>
      <c r="D268" s="48" t="s">
        <v>25</v>
      </c>
      <c r="E268" s="50">
        <v>194</v>
      </c>
      <c r="G268" s="65"/>
      <c r="H268" s="65"/>
      <c r="I268" s="65"/>
      <c r="J268" s="65"/>
      <c r="K268" s="65"/>
      <c r="L268" s="65"/>
      <c r="M268" s="65"/>
      <c r="N268" s="65"/>
      <c r="O268" s="65"/>
    </row>
    <row r="269" spans="1:15" s="29" customFormat="1" ht="20.25" hidden="1" customHeight="1" outlineLevel="2">
      <c r="A269" s="48">
        <v>182086</v>
      </c>
      <c r="B269" s="52">
        <v>41312</v>
      </c>
      <c r="C269" s="48" t="s">
        <v>32</v>
      </c>
      <c r="D269" s="48" t="s">
        <v>31</v>
      </c>
      <c r="E269" s="50">
        <v>262</v>
      </c>
      <c r="G269" s="65"/>
      <c r="H269" s="65"/>
      <c r="I269" s="65"/>
      <c r="J269" s="65"/>
      <c r="K269" s="65"/>
      <c r="L269" s="65"/>
      <c r="M269" s="65"/>
      <c r="N269" s="65"/>
      <c r="O269" s="65"/>
    </row>
    <row r="270" spans="1:15" s="29" customFormat="1" ht="20.25" hidden="1" customHeight="1" outlineLevel="2">
      <c r="A270" s="48">
        <v>182125</v>
      </c>
      <c r="B270" s="52">
        <v>41313</v>
      </c>
      <c r="C270" s="48" t="s">
        <v>32</v>
      </c>
      <c r="D270" s="48" t="s">
        <v>25</v>
      </c>
      <c r="E270" s="50">
        <v>194</v>
      </c>
      <c r="G270" s="65"/>
      <c r="H270" s="65"/>
      <c r="I270" s="65"/>
      <c r="J270" s="65"/>
      <c r="K270" s="65"/>
      <c r="L270" s="65"/>
      <c r="M270" s="65"/>
      <c r="N270" s="65"/>
      <c r="O270" s="65"/>
    </row>
    <row r="271" spans="1:15" s="29" customFormat="1" ht="20.25" hidden="1" customHeight="1" outlineLevel="2">
      <c r="A271" s="48">
        <v>182146</v>
      </c>
      <c r="B271" s="52">
        <v>41316</v>
      </c>
      <c r="C271" s="48" t="s">
        <v>32</v>
      </c>
      <c r="D271" s="48" t="s">
        <v>25</v>
      </c>
      <c r="E271" s="50">
        <v>194</v>
      </c>
      <c r="G271" s="65"/>
      <c r="H271" s="65"/>
      <c r="I271" s="65"/>
      <c r="J271" s="65"/>
      <c r="K271" s="65"/>
      <c r="L271" s="65"/>
      <c r="M271" s="65"/>
      <c r="N271" s="65"/>
      <c r="O271" s="65"/>
    </row>
    <row r="272" spans="1:15" s="29" customFormat="1" ht="20.25" hidden="1" customHeight="1" outlineLevel="2">
      <c r="A272" s="48">
        <v>182179</v>
      </c>
      <c r="B272" s="52">
        <v>41318</v>
      </c>
      <c r="C272" s="48" t="s">
        <v>32</v>
      </c>
      <c r="D272" s="48" t="s">
        <v>29</v>
      </c>
      <c r="E272" s="50">
        <v>194</v>
      </c>
      <c r="G272" s="65"/>
      <c r="H272" s="65"/>
      <c r="I272" s="65"/>
      <c r="J272" s="65"/>
      <c r="K272" s="65"/>
      <c r="L272" s="65"/>
      <c r="M272" s="65"/>
      <c r="N272" s="65"/>
      <c r="O272" s="65"/>
    </row>
    <row r="273" spans="1:15" s="29" customFormat="1" ht="20.25" hidden="1" customHeight="1" outlineLevel="2">
      <c r="A273" s="48">
        <v>182227</v>
      </c>
      <c r="B273" s="52">
        <v>41319</v>
      </c>
      <c r="C273" s="48" t="s">
        <v>32</v>
      </c>
      <c r="D273" s="48" t="s">
        <v>25</v>
      </c>
      <c r="E273" s="50">
        <v>194</v>
      </c>
      <c r="G273" s="65"/>
      <c r="H273" s="65"/>
      <c r="I273" s="65"/>
      <c r="J273" s="65"/>
      <c r="K273" s="65"/>
      <c r="L273" s="65"/>
      <c r="M273" s="65"/>
      <c r="N273" s="65"/>
      <c r="O273" s="65"/>
    </row>
    <row r="274" spans="1:15" s="29" customFormat="1" ht="20.25" hidden="1" customHeight="1" outlineLevel="2">
      <c r="A274" s="48">
        <v>182271</v>
      </c>
      <c r="B274" s="52">
        <v>41320</v>
      </c>
      <c r="C274" s="48" t="s">
        <v>32</v>
      </c>
      <c r="D274" s="48" t="s">
        <v>25</v>
      </c>
      <c r="E274" s="50">
        <v>194</v>
      </c>
      <c r="F274" s="51"/>
      <c r="G274" s="20"/>
      <c r="H274" s="20"/>
      <c r="I274" s="20"/>
      <c r="J274" s="20"/>
      <c r="K274" s="20"/>
      <c r="L274" s="20"/>
      <c r="M274" s="20"/>
      <c r="N274" s="20"/>
      <c r="O274" s="20"/>
    </row>
    <row r="275" spans="1:15" s="58" customFormat="1" ht="20.25" customHeight="1" outlineLevel="1" collapsed="1">
      <c r="B275" s="59"/>
      <c r="C275" s="62" t="s">
        <v>94</v>
      </c>
      <c r="E275" s="61">
        <f>SUBTOTAL(9,E265:E274)</f>
        <v>2008</v>
      </c>
      <c r="G275" s="64">
        <f t="shared" ref="G275:N275" si="34">SUBTOTAL(9,G265:G274)</f>
        <v>8</v>
      </c>
      <c r="H275" s="64">
        <f t="shared" si="34"/>
        <v>397.29</v>
      </c>
      <c r="I275" s="64">
        <f t="shared" si="34"/>
        <v>37</v>
      </c>
      <c r="J275" s="64">
        <f t="shared" si="34"/>
        <v>0</v>
      </c>
      <c r="K275" s="64">
        <f t="shared" si="34"/>
        <v>0</v>
      </c>
      <c r="L275" s="64">
        <f t="shared" si="34"/>
        <v>0</v>
      </c>
      <c r="M275" s="64">
        <f t="shared" si="34"/>
        <v>0</v>
      </c>
      <c r="N275" s="64">
        <f t="shared" si="34"/>
        <v>0</v>
      </c>
      <c r="O275" s="64">
        <f>E275-SUM(G275:N275)</f>
        <v>1565.71</v>
      </c>
    </row>
    <row r="276" spans="1:15" s="29" customFormat="1" ht="20.25" hidden="1" customHeight="1" outlineLevel="2">
      <c r="A276" s="48">
        <v>182031</v>
      </c>
      <c r="B276" s="52">
        <v>41311</v>
      </c>
      <c r="C276" s="48" t="s">
        <v>8</v>
      </c>
      <c r="D276" s="48" t="s">
        <v>51</v>
      </c>
      <c r="E276" s="50">
        <v>362</v>
      </c>
      <c r="G276" s="65"/>
      <c r="H276" s="65">
        <v>3478.4</v>
      </c>
      <c r="I276" s="65">
        <v>37</v>
      </c>
      <c r="J276" s="65"/>
      <c r="K276" s="65"/>
      <c r="L276" s="65">
        <v>339.76</v>
      </c>
      <c r="M276" s="65"/>
      <c r="N276" s="65"/>
      <c r="O276" s="65"/>
    </row>
    <row r="277" spans="1:15" s="29" customFormat="1" ht="20.25" hidden="1" customHeight="1" outlineLevel="2">
      <c r="A277" s="48">
        <v>182032</v>
      </c>
      <c r="B277" s="52">
        <v>41311</v>
      </c>
      <c r="C277" s="48" t="s">
        <v>8</v>
      </c>
      <c r="D277" s="48" t="s">
        <v>51</v>
      </c>
      <c r="E277" s="50">
        <v>362</v>
      </c>
      <c r="G277" s="65"/>
      <c r="H277" s="65"/>
      <c r="I277" s="65">
        <v>37</v>
      </c>
      <c r="J277" s="65"/>
      <c r="K277" s="65"/>
      <c r="L277" s="65">
        <v>40</v>
      </c>
      <c r="M277" s="65"/>
      <c r="N277" s="65"/>
      <c r="O277" s="65"/>
    </row>
    <row r="278" spans="1:15" s="29" customFormat="1" ht="20.25" hidden="1" customHeight="1" outlineLevel="2">
      <c r="A278" s="48">
        <v>182033</v>
      </c>
      <c r="B278" s="52">
        <v>41311</v>
      </c>
      <c r="C278" s="48" t="s">
        <v>8</v>
      </c>
      <c r="D278" s="48" t="s">
        <v>51</v>
      </c>
      <c r="E278" s="50">
        <v>362</v>
      </c>
      <c r="G278" s="65"/>
      <c r="H278" s="65"/>
      <c r="I278" s="65">
        <v>37</v>
      </c>
      <c r="J278" s="65"/>
      <c r="K278" s="65"/>
      <c r="L278" s="65"/>
      <c r="M278" s="65"/>
      <c r="N278" s="65"/>
      <c r="O278" s="65"/>
    </row>
    <row r="279" spans="1:15" s="29" customFormat="1" ht="20.25" hidden="1" customHeight="1" outlineLevel="2">
      <c r="A279" s="48">
        <v>182047</v>
      </c>
      <c r="B279" s="52">
        <v>41311</v>
      </c>
      <c r="C279" s="48" t="s">
        <v>8</v>
      </c>
      <c r="D279" s="48" t="s">
        <v>25</v>
      </c>
      <c r="E279" s="50"/>
      <c r="F279" s="29" t="s">
        <v>145</v>
      </c>
      <c r="G279" s="65"/>
      <c r="H279" s="65"/>
      <c r="I279" s="71" t="s">
        <v>140</v>
      </c>
      <c r="J279" s="65"/>
      <c r="K279" s="65"/>
      <c r="L279" s="65"/>
      <c r="M279" s="65"/>
      <c r="N279" s="65"/>
      <c r="O279" s="65"/>
    </row>
    <row r="280" spans="1:15" s="29" customFormat="1" ht="20.25" hidden="1" customHeight="1" outlineLevel="2">
      <c r="A280" s="48">
        <v>182092</v>
      </c>
      <c r="B280" s="52">
        <v>41312</v>
      </c>
      <c r="C280" s="48" t="s">
        <v>8</v>
      </c>
      <c r="D280" s="48" t="s">
        <v>25</v>
      </c>
      <c r="E280" s="50">
        <v>294</v>
      </c>
      <c r="F280" s="51"/>
      <c r="G280" s="65"/>
      <c r="H280" s="65"/>
      <c r="I280" s="65"/>
      <c r="J280" s="65"/>
      <c r="K280" s="65"/>
      <c r="L280" s="65"/>
      <c r="M280" s="65"/>
      <c r="N280" s="65"/>
      <c r="O280" s="65"/>
    </row>
    <row r="281" spans="1:15" s="29" customFormat="1" ht="20.25" hidden="1" customHeight="1" outlineLevel="2">
      <c r="A281" s="48">
        <v>182218</v>
      </c>
      <c r="B281" s="52">
        <v>41319</v>
      </c>
      <c r="C281" s="48" t="s">
        <v>8</v>
      </c>
      <c r="D281" s="48" t="s">
        <v>51</v>
      </c>
      <c r="E281" s="50">
        <f>362+60</f>
        <v>422</v>
      </c>
      <c r="F281" s="29" t="s">
        <v>152</v>
      </c>
      <c r="G281" s="65"/>
      <c r="H281" s="65"/>
      <c r="I281" s="65"/>
      <c r="J281" s="65"/>
      <c r="K281" s="65"/>
      <c r="L281" s="65"/>
      <c r="M281" s="65"/>
      <c r="N281" s="65"/>
      <c r="O281" s="65"/>
    </row>
    <row r="282" spans="1:15" s="29" customFormat="1" ht="20.25" hidden="1" customHeight="1" outlineLevel="2">
      <c r="A282" s="48">
        <v>182219</v>
      </c>
      <c r="B282" s="52">
        <v>41319</v>
      </c>
      <c r="C282" s="48" t="s">
        <v>8</v>
      </c>
      <c r="D282" s="48" t="s">
        <v>51</v>
      </c>
      <c r="E282" s="50">
        <v>362</v>
      </c>
      <c r="G282" s="65"/>
      <c r="H282" s="65"/>
      <c r="I282" s="65"/>
      <c r="J282" s="65"/>
      <c r="K282" s="65"/>
      <c r="L282" s="65"/>
      <c r="M282" s="65"/>
      <c r="N282" s="65"/>
      <c r="O282" s="65"/>
    </row>
    <row r="283" spans="1:15" s="29" customFormat="1" ht="20.25" hidden="1" customHeight="1" outlineLevel="2">
      <c r="A283" s="48">
        <v>182220</v>
      </c>
      <c r="B283" s="52">
        <v>41319</v>
      </c>
      <c r="C283" s="48" t="s">
        <v>8</v>
      </c>
      <c r="D283" s="48" t="s">
        <v>51</v>
      </c>
      <c r="E283" s="50">
        <f>362+60</f>
        <v>422</v>
      </c>
      <c r="F283" s="29" t="s">
        <v>152</v>
      </c>
      <c r="G283" s="65"/>
      <c r="H283" s="65"/>
      <c r="I283" s="65"/>
      <c r="J283" s="65"/>
      <c r="K283" s="65"/>
      <c r="L283" s="65"/>
      <c r="M283" s="65"/>
      <c r="N283" s="65"/>
      <c r="O283" s="65"/>
    </row>
    <row r="284" spans="1:15" s="29" customFormat="1" ht="20.25" hidden="1" customHeight="1" outlineLevel="2">
      <c r="A284" s="48">
        <v>182281</v>
      </c>
      <c r="B284" s="52">
        <v>41320</v>
      </c>
      <c r="C284" s="48" t="s">
        <v>8</v>
      </c>
      <c r="D284" s="48" t="s">
        <v>25</v>
      </c>
      <c r="E284" s="50">
        <v>294</v>
      </c>
      <c r="F284" s="51"/>
      <c r="G284" s="20"/>
      <c r="H284" s="20"/>
      <c r="I284" s="20"/>
      <c r="J284" s="20"/>
      <c r="K284" s="20"/>
      <c r="L284" s="20"/>
      <c r="M284" s="20"/>
      <c r="N284" s="20"/>
      <c r="O284" s="20"/>
    </row>
    <row r="285" spans="1:15" s="29" customFormat="1" ht="20.25" hidden="1" customHeight="1" outlineLevel="2">
      <c r="A285" s="48">
        <v>1486</v>
      </c>
      <c r="B285" s="52">
        <v>41319</v>
      </c>
      <c r="C285" s="48" t="s">
        <v>8</v>
      </c>
      <c r="D285" s="48" t="s">
        <v>124</v>
      </c>
      <c r="E285" s="22">
        <v>362</v>
      </c>
      <c r="F285" s="51"/>
      <c r="G285" s="20"/>
      <c r="H285" s="20"/>
      <c r="I285" s="20"/>
      <c r="J285" s="20"/>
      <c r="K285" s="20"/>
      <c r="L285" s="20"/>
      <c r="M285" s="20"/>
      <c r="N285" s="20"/>
      <c r="O285" s="20"/>
    </row>
    <row r="286" spans="1:15" s="58" customFormat="1" ht="20.25" customHeight="1" outlineLevel="1" collapsed="1">
      <c r="B286" s="59"/>
      <c r="C286" s="62" t="s">
        <v>95</v>
      </c>
      <c r="E286" s="63">
        <f>SUBTOTAL(9,E276:E285)</f>
        <v>3242</v>
      </c>
      <c r="G286" s="64">
        <f t="shared" ref="G286:N286" si="35">SUBTOTAL(9,G276:G285)</f>
        <v>0</v>
      </c>
      <c r="H286" s="64">
        <f t="shared" si="35"/>
        <v>3478.4</v>
      </c>
      <c r="I286" s="64">
        <f t="shared" si="35"/>
        <v>111</v>
      </c>
      <c r="J286" s="64">
        <f t="shared" si="35"/>
        <v>0</v>
      </c>
      <c r="K286" s="64">
        <f t="shared" si="35"/>
        <v>0</v>
      </c>
      <c r="L286" s="64">
        <f t="shared" si="35"/>
        <v>379.76</v>
      </c>
      <c r="M286" s="64">
        <f t="shared" si="35"/>
        <v>0</v>
      </c>
      <c r="N286" s="64">
        <f t="shared" si="35"/>
        <v>0</v>
      </c>
      <c r="O286" s="64">
        <f>E286-SUM(G286:N286)</f>
        <v>-727.15999999999985</v>
      </c>
    </row>
    <row r="287" spans="1:15" ht="20.25" hidden="1" customHeight="1" outlineLevel="2">
      <c r="A287" s="51" t="s">
        <v>133</v>
      </c>
      <c r="B287" s="52">
        <v>41320</v>
      </c>
      <c r="C287" s="48" t="s">
        <v>117</v>
      </c>
      <c r="D287" s="51" t="s">
        <v>134</v>
      </c>
      <c r="E287" s="50">
        <v>3660.5</v>
      </c>
      <c r="G287" s="20"/>
      <c r="H287" s="20">
        <v>846.37</v>
      </c>
      <c r="I287" s="20">
        <f>37+37</f>
        <v>74</v>
      </c>
      <c r="J287" s="20"/>
      <c r="K287" s="20"/>
      <c r="L287" s="20">
        <v>747.5</v>
      </c>
      <c r="M287" s="20"/>
      <c r="N287" s="20"/>
      <c r="O287" s="20"/>
    </row>
    <row r="288" spans="1:15" s="58" customFormat="1" ht="20.25" customHeight="1" outlineLevel="1" collapsed="1">
      <c r="B288" s="59"/>
      <c r="C288" s="62" t="s">
        <v>138</v>
      </c>
      <c r="E288" s="61">
        <f>SUBTOTAL(9,E287:E287)</f>
        <v>3660.5</v>
      </c>
      <c r="G288" s="64">
        <f t="shared" ref="G288:N288" si="36">SUBTOTAL(9,G287:G287)</f>
        <v>0</v>
      </c>
      <c r="H288" s="64">
        <f t="shared" si="36"/>
        <v>846.37</v>
      </c>
      <c r="I288" s="64">
        <f t="shared" si="36"/>
        <v>74</v>
      </c>
      <c r="J288" s="64">
        <f t="shared" si="36"/>
        <v>0</v>
      </c>
      <c r="K288" s="64">
        <f t="shared" si="36"/>
        <v>0</v>
      </c>
      <c r="L288" s="64">
        <f t="shared" si="36"/>
        <v>747.5</v>
      </c>
      <c r="M288" s="64">
        <f t="shared" si="36"/>
        <v>0</v>
      </c>
      <c r="N288" s="64">
        <f t="shared" si="36"/>
        <v>0</v>
      </c>
      <c r="O288" s="64">
        <f>E288-SUM(G288:N288)</f>
        <v>1992.63</v>
      </c>
    </row>
    <row r="289" spans="1:15" ht="20.25" hidden="1" customHeight="1" outlineLevel="2">
      <c r="A289" s="48">
        <v>181960</v>
      </c>
      <c r="B289" s="52">
        <v>41309</v>
      </c>
      <c r="C289" s="48" t="s">
        <v>35</v>
      </c>
      <c r="D289" s="48" t="s">
        <v>25</v>
      </c>
      <c r="E289" s="50"/>
      <c r="F289" s="29" t="s">
        <v>146</v>
      </c>
      <c r="G289" s="65"/>
      <c r="H289" s="65"/>
      <c r="I289" s="65"/>
      <c r="J289" s="65"/>
      <c r="K289" s="65"/>
      <c r="L289" s="65"/>
      <c r="M289" s="65"/>
      <c r="N289" s="65"/>
      <c r="O289" s="65"/>
    </row>
    <row r="290" spans="1:15" s="58" customFormat="1" ht="20.25" customHeight="1" outlineLevel="1" collapsed="1">
      <c r="B290" s="59"/>
      <c r="C290" s="62" t="s">
        <v>96</v>
      </c>
      <c r="E290" s="61">
        <f>SUBTOTAL(9,E289:E289)</f>
        <v>0</v>
      </c>
      <c r="G290" s="64">
        <f t="shared" ref="G290:N290" si="37">SUBTOTAL(9,G289:G289)</f>
        <v>0</v>
      </c>
      <c r="H290" s="64">
        <f t="shared" si="37"/>
        <v>0</v>
      </c>
      <c r="I290" s="64">
        <f t="shared" si="37"/>
        <v>0</v>
      </c>
      <c r="J290" s="64">
        <f t="shared" si="37"/>
        <v>0</v>
      </c>
      <c r="K290" s="64">
        <f t="shared" si="37"/>
        <v>0</v>
      </c>
      <c r="L290" s="64">
        <f t="shared" si="37"/>
        <v>0</v>
      </c>
      <c r="M290" s="64">
        <f t="shared" si="37"/>
        <v>0</v>
      </c>
      <c r="N290" s="64">
        <f t="shared" si="37"/>
        <v>0</v>
      </c>
      <c r="O290" s="64">
        <f>E290-SUM(G290:N290)</f>
        <v>0</v>
      </c>
    </row>
    <row r="291" spans="1:15" ht="20.25" hidden="1" customHeight="1" outlineLevel="2">
      <c r="A291" s="48">
        <v>181933</v>
      </c>
      <c r="B291" s="52">
        <v>41306</v>
      </c>
      <c r="C291" s="48" t="s">
        <v>60</v>
      </c>
      <c r="D291" s="48" t="s">
        <v>25</v>
      </c>
      <c r="E291" s="50">
        <v>170</v>
      </c>
      <c r="F291" s="29"/>
      <c r="G291" s="65"/>
      <c r="H291" s="65"/>
      <c r="I291" s="65"/>
      <c r="J291" s="65"/>
      <c r="K291" s="65"/>
      <c r="L291" s="65"/>
      <c r="M291" s="65"/>
      <c r="N291" s="65"/>
      <c r="O291" s="65"/>
    </row>
    <row r="292" spans="1:15" ht="20.25" hidden="1" customHeight="1" outlineLevel="2">
      <c r="A292" s="48">
        <v>181971</v>
      </c>
      <c r="B292" s="52">
        <v>41309</v>
      </c>
      <c r="C292" s="48" t="s">
        <v>60</v>
      </c>
      <c r="D292" s="48" t="s">
        <v>43</v>
      </c>
      <c r="E292" s="50">
        <v>146</v>
      </c>
      <c r="F292" s="29"/>
      <c r="G292" s="65"/>
      <c r="H292" s="65"/>
      <c r="I292" s="65"/>
      <c r="J292" s="65"/>
      <c r="K292" s="65"/>
      <c r="L292" s="65"/>
      <c r="M292" s="65"/>
      <c r="N292" s="65"/>
      <c r="O292" s="65"/>
    </row>
    <row r="293" spans="1:15" ht="20.25" hidden="1" customHeight="1" outlineLevel="2">
      <c r="A293" s="48">
        <v>181972</v>
      </c>
      <c r="B293" s="52">
        <v>41309</v>
      </c>
      <c r="C293" s="48" t="s">
        <v>60</v>
      </c>
      <c r="D293" s="48" t="s">
        <v>25</v>
      </c>
      <c r="E293" s="50">
        <v>170</v>
      </c>
      <c r="F293" s="29"/>
      <c r="G293" s="65"/>
      <c r="H293" s="65"/>
      <c r="I293" s="65"/>
      <c r="J293" s="65"/>
      <c r="K293" s="65"/>
      <c r="L293" s="65"/>
      <c r="M293" s="65"/>
      <c r="N293" s="65"/>
      <c r="O293" s="65"/>
    </row>
    <row r="294" spans="1:15" ht="20.25" hidden="1" customHeight="1" outlineLevel="2">
      <c r="A294" s="48">
        <v>182015</v>
      </c>
      <c r="B294" s="52">
        <v>41310</v>
      </c>
      <c r="C294" s="48" t="s">
        <v>60</v>
      </c>
      <c r="D294" s="48" t="s">
        <v>25</v>
      </c>
      <c r="E294" s="50">
        <v>170</v>
      </c>
      <c r="F294" s="29"/>
      <c r="G294" s="65"/>
      <c r="H294" s="65"/>
      <c r="I294" s="65"/>
      <c r="J294" s="65"/>
      <c r="K294" s="65"/>
      <c r="L294" s="65"/>
      <c r="M294" s="65"/>
      <c r="N294" s="65"/>
      <c r="O294" s="65"/>
    </row>
    <row r="295" spans="1:15" ht="20.25" hidden="1" customHeight="1" outlineLevel="2">
      <c r="A295" s="48">
        <v>182048</v>
      </c>
      <c r="B295" s="52">
        <v>41311</v>
      </c>
      <c r="C295" s="48" t="s">
        <v>60</v>
      </c>
      <c r="D295" s="48" t="s">
        <v>29</v>
      </c>
      <c r="E295" s="50">
        <v>226</v>
      </c>
      <c r="F295" s="29"/>
      <c r="G295" s="65"/>
      <c r="H295" s="65"/>
      <c r="I295" s="65"/>
      <c r="J295" s="65"/>
      <c r="K295" s="65"/>
      <c r="L295" s="65"/>
      <c r="M295" s="65"/>
      <c r="N295" s="65"/>
      <c r="O295" s="65"/>
    </row>
    <row r="296" spans="1:15" ht="20.25" hidden="1" customHeight="1" outlineLevel="2">
      <c r="A296" s="48">
        <v>182127</v>
      </c>
      <c r="B296" s="52">
        <v>41313</v>
      </c>
      <c r="C296" s="48" t="s">
        <v>60</v>
      </c>
      <c r="D296" s="48" t="s">
        <v>25</v>
      </c>
      <c r="E296" s="50">
        <v>170</v>
      </c>
      <c r="F296" s="29"/>
      <c r="G296" s="65"/>
      <c r="H296" s="65"/>
      <c r="I296" s="65"/>
      <c r="J296" s="65"/>
      <c r="K296" s="65"/>
      <c r="L296" s="65"/>
      <c r="M296" s="65"/>
      <c r="N296" s="65"/>
      <c r="O296" s="65"/>
    </row>
    <row r="297" spans="1:15" ht="20.25" hidden="1" customHeight="1" outlineLevel="2">
      <c r="A297" s="48">
        <v>182185</v>
      </c>
      <c r="B297" s="52">
        <v>41318</v>
      </c>
      <c r="C297" s="48" t="s">
        <v>60</v>
      </c>
      <c r="D297" s="48" t="s">
        <v>25</v>
      </c>
      <c r="E297" s="50">
        <v>170</v>
      </c>
      <c r="F297" s="29"/>
      <c r="G297" s="65"/>
      <c r="H297" s="65"/>
      <c r="I297" s="65"/>
      <c r="J297" s="65"/>
      <c r="K297" s="65"/>
      <c r="L297" s="65"/>
      <c r="M297" s="65"/>
      <c r="N297" s="65"/>
      <c r="O297" s="65"/>
    </row>
    <row r="298" spans="1:15" ht="20.25" hidden="1" customHeight="1" outlineLevel="2">
      <c r="A298" s="48">
        <v>182267</v>
      </c>
      <c r="B298" s="52">
        <v>41320</v>
      </c>
      <c r="C298" s="48" t="s">
        <v>60</v>
      </c>
      <c r="D298" s="48" t="s">
        <v>29</v>
      </c>
      <c r="E298" s="50">
        <v>226</v>
      </c>
      <c r="G298" s="20"/>
      <c r="H298" s="20"/>
      <c r="I298" s="20"/>
      <c r="J298" s="20"/>
      <c r="K298" s="20"/>
      <c r="L298" s="20"/>
      <c r="M298" s="20"/>
      <c r="N298" s="20"/>
      <c r="O298" s="20"/>
    </row>
    <row r="299" spans="1:15" s="58" customFormat="1" ht="20.25" customHeight="1" outlineLevel="1" collapsed="1">
      <c r="B299" s="59"/>
      <c r="C299" s="62" t="s">
        <v>97</v>
      </c>
      <c r="E299" s="61">
        <f>SUBTOTAL(9,E291:E298)</f>
        <v>1448</v>
      </c>
      <c r="G299" s="64">
        <f t="shared" ref="G299:N299" si="38">SUBTOTAL(9,G291:G298)</f>
        <v>0</v>
      </c>
      <c r="H299" s="64">
        <f t="shared" si="38"/>
        <v>0</v>
      </c>
      <c r="I299" s="64">
        <f t="shared" si="38"/>
        <v>0</v>
      </c>
      <c r="J299" s="64">
        <f t="shared" si="38"/>
        <v>0</v>
      </c>
      <c r="K299" s="64">
        <f t="shared" si="38"/>
        <v>0</v>
      </c>
      <c r="L299" s="64">
        <f t="shared" si="38"/>
        <v>0</v>
      </c>
      <c r="M299" s="64">
        <f t="shared" si="38"/>
        <v>0</v>
      </c>
      <c r="N299" s="64">
        <f t="shared" si="38"/>
        <v>0</v>
      </c>
      <c r="O299" s="64">
        <f>E299-SUM(G299:N299)</f>
        <v>1448</v>
      </c>
    </row>
    <row r="300" spans="1:15" ht="20.25" hidden="1" customHeight="1" outlineLevel="2">
      <c r="A300" s="48">
        <v>181978</v>
      </c>
      <c r="B300" s="52">
        <v>41309</v>
      </c>
      <c r="C300" s="48" t="s">
        <v>46</v>
      </c>
      <c r="D300" s="48" t="s">
        <v>43</v>
      </c>
      <c r="E300" s="50">
        <v>176</v>
      </c>
      <c r="F300" s="29"/>
      <c r="G300" s="65">
        <v>8</v>
      </c>
      <c r="H300" s="65">
        <v>79.27</v>
      </c>
      <c r="I300" s="65"/>
      <c r="J300" s="65"/>
      <c r="K300" s="65"/>
      <c r="L300" s="65"/>
      <c r="M300" s="65"/>
      <c r="N300" s="65"/>
      <c r="O300" s="65"/>
    </row>
    <row r="301" spans="1:15" ht="20.25" hidden="1" customHeight="1" outlineLevel="2">
      <c r="A301" s="48">
        <v>182065</v>
      </c>
      <c r="B301" s="52">
        <v>41311</v>
      </c>
      <c r="C301" s="48" t="s">
        <v>46</v>
      </c>
      <c r="D301" s="48" t="s">
        <v>25</v>
      </c>
      <c r="E301" s="50">
        <v>201</v>
      </c>
      <c r="F301" s="29"/>
      <c r="G301" s="65"/>
      <c r="H301" s="65"/>
      <c r="I301" s="65"/>
      <c r="J301" s="65"/>
      <c r="K301" s="65"/>
      <c r="L301" s="65"/>
      <c r="M301" s="65"/>
      <c r="N301" s="65"/>
      <c r="O301" s="65"/>
    </row>
    <row r="302" spans="1:15" ht="20.25" hidden="1" customHeight="1" outlineLevel="2">
      <c r="A302" s="48">
        <v>182132</v>
      </c>
      <c r="B302" s="52">
        <v>41313</v>
      </c>
      <c r="C302" s="48" t="s">
        <v>46</v>
      </c>
      <c r="D302" s="48" t="s">
        <v>29</v>
      </c>
      <c r="E302" s="50">
        <v>255</v>
      </c>
      <c r="G302" s="65"/>
      <c r="H302" s="65"/>
      <c r="I302" s="65"/>
      <c r="J302" s="65"/>
      <c r="K302" s="65"/>
      <c r="L302" s="65"/>
      <c r="M302" s="65"/>
      <c r="N302" s="65"/>
      <c r="O302" s="65"/>
    </row>
    <row r="303" spans="1:15" ht="20.25" hidden="1" customHeight="1" outlineLevel="2">
      <c r="A303" s="48">
        <v>182264</v>
      </c>
      <c r="B303" s="52">
        <v>41320</v>
      </c>
      <c r="C303" s="48" t="s">
        <v>46</v>
      </c>
      <c r="D303" s="48" t="s">
        <v>43</v>
      </c>
      <c r="E303" s="50">
        <v>176</v>
      </c>
      <c r="G303" s="20"/>
      <c r="H303" s="20"/>
      <c r="I303" s="20"/>
      <c r="J303" s="20"/>
      <c r="K303" s="20"/>
      <c r="L303" s="20"/>
      <c r="M303" s="20"/>
      <c r="N303" s="20"/>
      <c r="O303" s="20"/>
    </row>
    <row r="304" spans="1:15" s="58" customFormat="1" ht="20.25" customHeight="1" outlineLevel="1" collapsed="1">
      <c r="B304" s="59"/>
      <c r="C304" s="62" t="s">
        <v>98</v>
      </c>
      <c r="E304" s="61">
        <f>SUBTOTAL(9,E300:E303)</f>
        <v>808</v>
      </c>
      <c r="G304" s="64">
        <f t="shared" ref="G304:N304" si="39">SUBTOTAL(9,G300:G303)</f>
        <v>8</v>
      </c>
      <c r="H304" s="64">
        <f t="shared" si="39"/>
        <v>79.27</v>
      </c>
      <c r="I304" s="64">
        <f t="shared" si="39"/>
        <v>0</v>
      </c>
      <c r="J304" s="64">
        <f t="shared" si="39"/>
        <v>0</v>
      </c>
      <c r="K304" s="64">
        <f t="shared" si="39"/>
        <v>0</v>
      </c>
      <c r="L304" s="64">
        <f t="shared" si="39"/>
        <v>0</v>
      </c>
      <c r="M304" s="64">
        <f t="shared" si="39"/>
        <v>0</v>
      </c>
      <c r="N304" s="64">
        <f t="shared" si="39"/>
        <v>0</v>
      </c>
      <c r="O304" s="64">
        <f>E304-SUM(G304:N304)</f>
        <v>720.73</v>
      </c>
    </row>
    <row r="305" spans="1:15" ht="20.25" hidden="1" customHeight="1" outlineLevel="2">
      <c r="A305" s="48">
        <v>181931</v>
      </c>
      <c r="B305" s="52">
        <v>41306</v>
      </c>
      <c r="C305" s="48" t="s">
        <v>30</v>
      </c>
      <c r="D305" s="48" t="s">
        <v>25</v>
      </c>
      <c r="E305" s="50">
        <v>170</v>
      </c>
      <c r="G305" s="65"/>
      <c r="H305" s="65">
        <v>283.8</v>
      </c>
      <c r="I305" s="65">
        <v>37</v>
      </c>
      <c r="J305" s="65"/>
      <c r="K305" s="65"/>
      <c r="L305" s="65"/>
      <c r="M305" s="65"/>
      <c r="N305" s="65"/>
      <c r="O305" s="65"/>
    </row>
    <row r="306" spans="1:15" ht="20.25" hidden="1" customHeight="1" outlineLevel="2">
      <c r="A306" s="48">
        <v>181975</v>
      </c>
      <c r="B306" s="52">
        <v>41309</v>
      </c>
      <c r="C306" s="48" t="s">
        <v>30</v>
      </c>
      <c r="D306" s="48" t="s">
        <v>43</v>
      </c>
      <c r="E306" s="50">
        <v>146</v>
      </c>
      <c r="F306" s="29"/>
      <c r="G306" s="65"/>
      <c r="H306" s="65"/>
      <c r="I306" s="65">
        <v>37</v>
      </c>
      <c r="J306" s="65"/>
      <c r="K306" s="65"/>
      <c r="L306" s="65"/>
      <c r="M306" s="65"/>
      <c r="N306" s="65"/>
      <c r="O306" s="65"/>
    </row>
    <row r="307" spans="1:15" ht="20.25" hidden="1" customHeight="1" outlineLevel="2">
      <c r="A307" s="48">
        <v>182184</v>
      </c>
      <c r="B307" s="52">
        <v>41318</v>
      </c>
      <c r="C307" s="48" t="s">
        <v>30</v>
      </c>
      <c r="D307" s="48" t="s">
        <v>29</v>
      </c>
      <c r="E307" s="50">
        <v>226</v>
      </c>
      <c r="F307" s="29"/>
      <c r="G307" s="65"/>
      <c r="H307" s="65"/>
      <c r="I307" s="65"/>
      <c r="J307" s="65"/>
      <c r="K307" s="65"/>
      <c r="L307" s="65"/>
      <c r="M307" s="65"/>
      <c r="N307" s="65"/>
      <c r="O307" s="65"/>
    </row>
    <row r="308" spans="1:15" ht="20.25" hidden="1" customHeight="1" outlineLevel="2">
      <c r="A308" s="48">
        <v>182214</v>
      </c>
      <c r="B308" s="52">
        <v>41319</v>
      </c>
      <c r="C308" s="48" t="s">
        <v>30</v>
      </c>
      <c r="D308" s="48" t="s">
        <v>43</v>
      </c>
      <c r="E308" s="50">
        <v>146</v>
      </c>
      <c r="F308" s="29"/>
      <c r="G308" s="65"/>
      <c r="H308" s="65"/>
      <c r="I308" s="65"/>
      <c r="J308" s="65"/>
      <c r="K308" s="65"/>
      <c r="L308" s="65"/>
      <c r="M308" s="65"/>
      <c r="N308" s="65"/>
      <c r="O308" s="65"/>
    </row>
    <row r="309" spans="1:15" ht="20.25" hidden="1" customHeight="1" outlineLevel="2">
      <c r="A309" s="48">
        <v>182245</v>
      </c>
      <c r="B309" s="52">
        <v>41319</v>
      </c>
      <c r="C309" s="48" t="s">
        <v>30</v>
      </c>
      <c r="D309" s="48" t="s">
        <v>43</v>
      </c>
      <c r="E309" s="50">
        <v>146</v>
      </c>
      <c r="F309" s="29"/>
      <c r="G309" s="65"/>
      <c r="H309" s="65"/>
      <c r="I309" s="65"/>
      <c r="J309" s="65"/>
      <c r="K309" s="65"/>
      <c r="L309" s="65"/>
      <c r="M309" s="65"/>
      <c r="N309" s="65"/>
      <c r="O309" s="65"/>
    </row>
    <row r="310" spans="1:15" s="58" customFormat="1" ht="20.25" customHeight="1" outlineLevel="1" collapsed="1">
      <c r="B310" s="59"/>
      <c r="C310" s="62" t="s">
        <v>99</v>
      </c>
      <c r="E310" s="61">
        <f>SUBTOTAL(9,E305:E309)</f>
        <v>834</v>
      </c>
      <c r="G310" s="64">
        <f t="shared" ref="G310:N310" si="40">SUBTOTAL(9,G305:G309)</f>
        <v>0</v>
      </c>
      <c r="H310" s="64">
        <f t="shared" si="40"/>
        <v>283.8</v>
      </c>
      <c r="I310" s="64">
        <f t="shared" si="40"/>
        <v>74</v>
      </c>
      <c r="J310" s="64">
        <f t="shared" si="40"/>
        <v>0</v>
      </c>
      <c r="K310" s="64">
        <f t="shared" si="40"/>
        <v>0</v>
      </c>
      <c r="L310" s="64">
        <f t="shared" si="40"/>
        <v>0</v>
      </c>
      <c r="M310" s="64">
        <f t="shared" si="40"/>
        <v>0</v>
      </c>
      <c r="N310" s="64">
        <f t="shared" si="40"/>
        <v>0</v>
      </c>
      <c r="O310" s="64">
        <f>E310-SUM(G310:N310)</f>
        <v>476.2</v>
      </c>
    </row>
    <row r="311" spans="1:15" ht="20.25" hidden="1" customHeight="1" outlineLevel="2">
      <c r="A311">
        <v>181959</v>
      </c>
      <c r="B311" s="52">
        <v>41309</v>
      </c>
      <c r="C311" s="51" t="s">
        <v>14</v>
      </c>
      <c r="D311" s="51" t="s">
        <v>25</v>
      </c>
      <c r="E311" s="53"/>
      <c r="F311" s="29" t="s">
        <v>147</v>
      </c>
      <c r="G311" s="65"/>
      <c r="H311" s="65">
        <v>1688.81</v>
      </c>
      <c r="I311" s="65"/>
      <c r="J311" s="65"/>
      <c r="K311" s="65"/>
      <c r="L311" s="65">
        <v>108.25</v>
      </c>
      <c r="M311" s="65"/>
      <c r="N311" s="65"/>
      <c r="O311" s="65"/>
    </row>
    <row r="312" spans="1:15" ht="20.25" hidden="1" customHeight="1" outlineLevel="2">
      <c r="A312">
        <v>181962</v>
      </c>
      <c r="B312" s="52">
        <v>41309</v>
      </c>
      <c r="C312" s="51" t="s">
        <v>14</v>
      </c>
      <c r="D312" s="51" t="s">
        <v>43</v>
      </c>
      <c r="E312" s="53">
        <v>200</v>
      </c>
      <c r="F312" s="29"/>
      <c r="G312" s="65"/>
      <c r="H312" s="65"/>
      <c r="I312" s="65"/>
      <c r="J312" s="65"/>
      <c r="K312" s="65"/>
      <c r="L312" s="65"/>
      <c r="M312" s="65"/>
      <c r="N312" s="65"/>
      <c r="O312" s="65"/>
    </row>
    <row r="313" spans="1:15" ht="20.25" hidden="1" customHeight="1" outlineLevel="2">
      <c r="A313">
        <v>182025</v>
      </c>
      <c r="B313" s="52">
        <v>41310</v>
      </c>
      <c r="C313" s="51" t="s">
        <v>14</v>
      </c>
      <c r="D313" s="51" t="s">
        <v>25</v>
      </c>
      <c r="E313" s="53">
        <v>294</v>
      </c>
      <c r="F313" s="29"/>
      <c r="G313" s="65"/>
      <c r="H313" s="65"/>
      <c r="I313" s="65"/>
      <c r="J313" s="65"/>
      <c r="K313" s="65"/>
      <c r="L313" s="65"/>
      <c r="M313" s="65"/>
      <c r="N313" s="65"/>
      <c r="O313" s="65"/>
    </row>
    <row r="314" spans="1:15" ht="20.25" hidden="1" customHeight="1" outlineLevel="2">
      <c r="A314">
        <v>182030</v>
      </c>
      <c r="B314" s="52">
        <v>41311</v>
      </c>
      <c r="C314" s="51" t="s">
        <v>14</v>
      </c>
      <c r="D314" s="51" t="s">
        <v>43</v>
      </c>
      <c r="E314" s="53">
        <v>200</v>
      </c>
      <c r="F314" s="29"/>
      <c r="G314" s="65"/>
      <c r="H314" s="65"/>
      <c r="I314" s="65"/>
      <c r="J314" s="65"/>
      <c r="K314" s="65"/>
      <c r="L314" s="65"/>
      <c r="M314" s="65"/>
      <c r="N314" s="65"/>
      <c r="O314" s="65"/>
    </row>
    <row r="315" spans="1:15" ht="20.25" hidden="1" customHeight="1" outlineLevel="2">
      <c r="A315">
        <v>182256</v>
      </c>
      <c r="B315" s="52">
        <v>41320</v>
      </c>
      <c r="C315" s="51" t="s">
        <v>14</v>
      </c>
      <c r="D315" s="51" t="s">
        <v>25</v>
      </c>
      <c r="E315" s="53">
        <v>294</v>
      </c>
      <c r="G315" s="20"/>
      <c r="H315" s="20"/>
      <c r="I315" s="20"/>
      <c r="J315" s="20"/>
      <c r="K315" s="20"/>
      <c r="L315" s="20"/>
      <c r="M315" s="20"/>
      <c r="N315" s="20"/>
      <c r="O315" s="20"/>
    </row>
    <row r="316" spans="1:15" s="58" customFormat="1" ht="20.25" customHeight="1" outlineLevel="1" collapsed="1">
      <c r="B316" s="59"/>
      <c r="C316" s="62" t="s">
        <v>100</v>
      </c>
      <c r="E316" s="61">
        <f>SUBTOTAL(9,E311:E315)</f>
        <v>988</v>
      </c>
      <c r="G316" s="64">
        <f t="shared" ref="G316:N316" si="41">SUBTOTAL(9,G311:G315)</f>
        <v>0</v>
      </c>
      <c r="H316" s="64">
        <f t="shared" si="41"/>
        <v>1688.81</v>
      </c>
      <c r="I316" s="64">
        <f t="shared" si="41"/>
        <v>0</v>
      </c>
      <c r="J316" s="64">
        <f t="shared" si="41"/>
        <v>0</v>
      </c>
      <c r="K316" s="64">
        <f t="shared" si="41"/>
        <v>0</v>
      </c>
      <c r="L316" s="64">
        <f t="shared" si="41"/>
        <v>108.25</v>
      </c>
      <c r="M316" s="64">
        <f t="shared" si="41"/>
        <v>0</v>
      </c>
      <c r="N316" s="64">
        <f t="shared" si="41"/>
        <v>0</v>
      </c>
      <c r="O316" s="64">
        <f>E316-SUM(G316:N316)</f>
        <v>-809.06</v>
      </c>
    </row>
    <row r="317" spans="1:15" s="66" customFormat="1" ht="20.25" customHeight="1">
      <c r="B317" s="67"/>
      <c r="C317" s="66" t="s">
        <v>101</v>
      </c>
      <c r="E317" s="68">
        <f>SUBTOTAL(9,E2:E316)</f>
        <v>69845.5</v>
      </c>
      <c r="G317" s="69">
        <f t="shared" ref="G317:O317" si="42">SUBTOTAL(9,G2:G316)</f>
        <v>128</v>
      </c>
      <c r="H317" s="69">
        <f t="shared" si="42"/>
        <v>27961.279999999999</v>
      </c>
      <c r="I317" s="69">
        <f t="shared" si="42"/>
        <v>1073</v>
      </c>
      <c r="J317" s="69">
        <f t="shared" si="42"/>
        <v>0</v>
      </c>
      <c r="K317" s="69">
        <f t="shared" si="42"/>
        <v>0</v>
      </c>
      <c r="L317" s="69">
        <f t="shared" si="42"/>
        <v>3687.24</v>
      </c>
      <c r="M317" s="69">
        <f t="shared" si="42"/>
        <v>0</v>
      </c>
      <c r="N317" s="69">
        <f t="shared" si="42"/>
        <v>0</v>
      </c>
      <c r="O317" s="69">
        <f t="shared" si="42"/>
        <v>36995.98000000001</v>
      </c>
    </row>
    <row r="318" spans="1:15" ht="35.1" customHeight="1">
      <c r="I318" s="72"/>
      <c r="J318" s="72"/>
    </row>
    <row r="319" spans="1:15" ht="35.1" customHeight="1">
      <c r="D319" s="51" t="s">
        <v>139</v>
      </c>
      <c r="E319" s="19">
        <f>E317+Cerrado!E136</f>
        <v>103312</v>
      </c>
      <c r="F319" s="19"/>
      <c r="G319" s="19">
        <f>G317+Cerrado!G136</f>
        <v>160</v>
      </c>
      <c r="H319" s="19">
        <f>H317+Cerrado!H136</f>
        <v>32047.87</v>
      </c>
      <c r="I319" s="19">
        <f>I317+Cerrado!I136</f>
        <v>1073</v>
      </c>
      <c r="J319" s="19">
        <f>J317+Cerrado!J136</f>
        <v>0</v>
      </c>
      <c r="K319" s="19">
        <f>K317+Cerrado!K136</f>
        <v>0</v>
      </c>
      <c r="L319" s="19">
        <f>L317+Cerrado!L136</f>
        <v>4311.75</v>
      </c>
      <c r="M319" s="19">
        <f>M317+Cerrado!M136</f>
        <v>0</v>
      </c>
      <c r="N319" s="19">
        <f>N317+Cerrado!N136</f>
        <v>0</v>
      </c>
      <c r="O319" s="19">
        <f>O317+Cerrado!O136</f>
        <v>65719.38</v>
      </c>
    </row>
    <row r="321" spans="15:15" ht="35.1" customHeight="1">
      <c r="O321" s="19"/>
    </row>
    <row r="322" spans="15:15" ht="35.1" customHeight="1">
      <c r="O322" s="42"/>
    </row>
    <row r="323" spans="15:15" ht="20.25" customHeight="1"/>
    <row r="324" spans="15:15" ht="20.25" customHeight="1"/>
    <row r="325" spans="15:15" ht="20.25" customHeight="1"/>
    <row r="326" spans="15:15" ht="20.25" customHeight="1"/>
    <row r="327" spans="15:15" ht="20.25" customHeight="1"/>
    <row r="328" spans="15:15" ht="20.25" customHeight="1"/>
    <row r="329" spans="15:15" ht="20.25" customHeight="1"/>
    <row r="330" spans="15:15" ht="20.25" customHeight="1"/>
    <row r="331" spans="15:15" ht="20.25" customHeight="1"/>
    <row r="332" spans="15:15" ht="20.25" customHeight="1"/>
    <row r="333" spans="15:15" ht="20.25" customHeight="1"/>
    <row r="334" spans="15:15" ht="20.25" customHeight="1"/>
    <row r="335" spans="15:15" ht="20.25" customHeight="1"/>
    <row r="336" spans="15:15" ht="20.25" customHeight="1"/>
    <row r="337" ht="20.25" customHeight="1"/>
    <row r="338" ht="20.25" customHeight="1"/>
    <row r="339" ht="20.25" customHeight="1"/>
    <row r="340" ht="20.25" customHeight="1"/>
    <row r="341" ht="20.25" customHeight="1"/>
    <row r="342" ht="20.25" customHeight="1"/>
    <row r="343" ht="20.25" customHeight="1"/>
    <row r="344" ht="20.25" customHeight="1"/>
    <row r="345" ht="20.25" customHeight="1"/>
    <row r="346" ht="20.25" customHeight="1"/>
    <row r="347" ht="20.25" customHeight="1"/>
    <row r="348" ht="20.25" customHeight="1"/>
    <row r="349" ht="20.25" customHeight="1"/>
    <row r="350" ht="20.25" customHeight="1"/>
    <row r="351" ht="20.25" customHeight="1"/>
    <row r="352" ht="20.25" customHeight="1"/>
    <row r="353" ht="20.25" customHeight="1"/>
    <row r="354" ht="20.25" customHeight="1"/>
    <row r="355" ht="20.25" customHeight="1"/>
    <row r="356" ht="20.25" customHeight="1"/>
    <row r="357" ht="20.25" customHeight="1"/>
    <row r="358" ht="20.25" customHeight="1"/>
    <row r="359" ht="20.25" customHeight="1"/>
    <row r="360" ht="20.25" customHeight="1"/>
    <row r="361" ht="20.25" customHeight="1"/>
    <row r="362" ht="20.25" customHeight="1"/>
    <row r="363" ht="20.25" customHeight="1"/>
    <row r="364" ht="20.25" customHeight="1"/>
    <row r="365" ht="20.25" customHeight="1"/>
    <row r="366" ht="20.25" customHeight="1"/>
    <row r="367" ht="20.25" customHeight="1"/>
    <row r="368" ht="20.25" customHeight="1"/>
    <row r="369" ht="20.25" customHeight="1"/>
    <row r="370" ht="20.25" customHeight="1"/>
    <row r="371" ht="20.25" customHeight="1"/>
    <row r="372" ht="20.25" customHeight="1"/>
    <row r="373" ht="20.25" customHeight="1"/>
    <row r="374" ht="20.25" customHeight="1"/>
    <row r="375" ht="20.25" customHeight="1"/>
    <row r="376" ht="20.25" customHeight="1"/>
    <row r="377" ht="20.25" customHeight="1"/>
    <row r="378" ht="20.25" customHeight="1"/>
    <row r="379" ht="20.25" customHeight="1"/>
    <row r="380" ht="20.25" customHeight="1"/>
    <row r="381" ht="20.25" customHeight="1"/>
    <row r="382" ht="20.25" customHeight="1"/>
    <row r="383" ht="20.25" customHeight="1"/>
    <row r="384" ht="20.25" customHeight="1"/>
    <row r="385" ht="20.25" customHeight="1"/>
    <row r="386" ht="20.25" customHeight="1"/>
    <row r="387" ht="20.25" customHeight="1"/>
    <row r="388" ht="20.25" customHeight="1"/>
    <row r="389" ht="20.25" customHeight="1"/>
    <row r="390" ht="20.25" customHeight="1"/>
    <row r="391" ht="20.25" customHeight="1"/>
    <row r="392" ht="20.25" customHeight="1"/>
    <row r="393" ht="20.25" customHeight="1"/>
    <row r="394" ht="20.25" customHeight="1"/>
    <row r="395" ht="20.25" customHeight="1"/>
    <row r="396" ht="20.25" customHeight="1"/>
    <row r="397" ht="20.25" customHeight="1"/>
    <row r="398" ht="20.25" customHeight="1"/>
    <row r="399" ht="20.25" customHeight="1"/>
    <row r="400" ht="20.25" customHeight="1"/>
    <row r="401" ht="20.25" customHeight="1"/>
    <row r="402" ht="20.25" customHeight="1"/>
    <row r="403" ht="20.25" customHeight="1"/>
    <row r="404" ht="20.25" customHeight="1"/>
    <row r="405" ht="20.25" customHeight="1"/>
    <row r="406" ht="20.25" customHeight="1"/>
    <row r="407" ht="20.25" customHeight="1"/>
    <row r="408" ht="20.25" customHeight="1"/>
    <row r="409" ht="20.25" customHeight="1"/>
    <row r="410" ht="20.25" customHeight="1"/>
    <row r="411" ht="20.25" customHeight="1"/>
    <row r="412" ht="20.25" customHeight="1"/>
    <row r="413" ht="20.25" customHeight="1"/>
    <row r="414" ht="20.25" customHeight="1"/>
    <row r="415" ht="20.25" customHeight="1"/>
    <row r="416" ht="20.25" customHeight="1"/>
    <row r="417" ht="20.25" customHeight="1"/>
    <row r="418" ht="20.25" customHeight="1"/>
    <row r="419" ht="20.25" customHeight="1"/>
    <row r="420" ht="20.25" customHeight="1"/>
    <row r="421" ht="20.25" customHeight="1"/>
    <row r="422" ht="20.25" customHeight="1"/>
    <row r="423" ht="20.25" customHeight="1"/>
    <row r="424" ht="20.25" customHeight="1"/>
    <row r="425" ht="20.25" customHeight="1"/>
    <row r="426" ht="20.25" customHeight="1"/>
    <row r="427" ht="20.25" customHeight="1"/>
    <row r="428" ht="20.25" customHeight="1"/>
    <row r="429" ht="20.25" customHeight="1"/>
    <row r="430" ht="20.25" customHeight="1"/>
    <row r="431" ht="20.25" customHeight="1"/>
    <row r="432" ht="20.25" customHeight="1"/>
    <row r="433" ht="20.25" customHeight="1"/>
    <row r="434" ht="20.25" customHeight="1"/>
    <row r="435" ht="20.25" customHeight="1"/>
    <row r="436" ht="20.25" customHeight="1"/>
    <row r="437" ht="20.25" customHeight="1"/>
    <row r="438" ht="20.25" customHeight="1"/>
    <row r="439" ht="20.25" customHeight="1"/>
    <row r="440" ht="20.25" customHeight="1"/>
    <row r="441" ht="20.25" customHeight="1"/>
    <row r="442" ht="20.25" customHeight="1"/>
    <row r="443" ht="20.25" customHeight="1"/>
    <row r="444" ht="20.25" customHeight="1"/>
    <row r="445" ht="20.25" customHeight="1"/>
    <row r="446" ht="20.25" customHeight="1"/>
    <row r="447" ht="20.25" customHeight="1"/>
    <row r="448" ht="20.25" customHeight="1"/>
    <row r="449" ht="20.25" customHeight="1"/>
    <row r="450" ht="20.25" customHeight="1"/>
    <row r="451" ht="20.25" customHeight="1"/>
    <row r="452" ht="20.25" customHeight="1"/>
    <row r="453" ht="20.25" customHeight="1"/>
    <row r="454" ht="20.25" customHeight="1"/>
    <row r="455" ht="20.25" customHeight="1"/>
    <row r="456" ht="20.25" customHeight="1"/>
    <row r="457" ht="20.25" customHeight="1"/>
    <row r="458" ht="20.25" customHeight="1"/>
    <row r="459" ht="20.25" customHeight="1"/>
    <row r="460" ht="20.25" customHeight="1"/>
    <row r="461" ht="20.25" customHeight="1"/>
    <row r="462" ht="20.25" customHeight="1"/>
    <row r="463" ht="20.25" customHeight="1"/>
    <row r="464" ht="20.25" customHeight="1"/>
    <row r="465" ht="20.25" customHeight="1"/>
    <row r="466" ht="20.25" customHeight="1"/>
    <row r="467" ht="20.25" customHeight="1"/>
    <row r="468" ht="20.25" customHeight="1"/>
    <row r="469" ht="20.25" customHeight="1"/>
    <row r="470" ht="20.25" customHeight="1"/>
    <row r="471" ht="20.25" customHeight="1"/>
    <row r="472" ht="20.25" customHeight="1"/>
    <row r="473" ht="20.25" customHeight="1"/>
    <row r="474" ht="20.25" customHeight="1"/>
    <row r="475" ht="20.25" customHeight="1"/>
    <row r="476" ht="20.25" customHeight="1"/>
    <row r="477" ht="20.25" customHeight="1"/>
    <row r="478" ht="20.25" customHeight="1"/>
    <row r="479" ht="20.25" customHeight="1"/>
    <row r="480" ht="20.25" customHeight="1"/>
    <row r="481" ht="20.25" customHeight="1"/>
    <row r="482" ht="20.25" customHeight="1"/>
    <row r="483" ht="20.25" customHeight="1"/>
    <row r="484" ht="20.25" customHeight="1"/>
    <row r="485" ht="20.25" customHeight="1"/>
    <row r="486" ht="20.25" customHeight="1"/>
    <row r="487" ht="20.25" customHeight="1"/>
    <row r="488" ht="20.25" customHeight="1"/>
    <row r="489" ht="20.25" customHeight="1"/>
    <row r="490" ht="20.25" customHeight="1"/>
    <row r="491" ht="20.25" customHeight="1"/>
    <row r="492" ht="20.25" customHeight="1"/>
    <row r="493" ht="20.25" customHeight="1"/>
    <row r="494" ht="20.25" customHeight="1"/>
    <row r="495" ht="20.25" customHeight="1"/>
    <row r="496" ht="20.25" customHeight="1"/>
    <row r="497" ht="20.25" customHeight="1"/>
    <row r="498" ht="20.25" customHeight="1"/>
    <row r="499" ht="20.25" customHeight="1"/>
    <row r="500" ht="20.25" customHeight="1"/>
    <row r="501" ht="20.25" customHeight="1"/>
    <row r="502" ht="20.25" customHeight="1"/>
    <row r="503" ht="20.25" customHeight="1"/>
    <row r="504" ht="20.25" customHeight="1"/>
    <row r="505" ht="20.25" customHeight="1"/>
    <row r="506" ht="20.25" customHeight="1"/>
    <row r="507" ht="20.25" customHeight="1"/>
    <row r="508" ht="20.25" customHeight="1"/>
    <row r="509" ht="20.25" customHeight="1"/>
    <row r="510" ht="20.25" customHeight="1"/>
    <row r="511" ht="20.25" customHeight="1"/>
    <row r="512" ht="20.25" customHeight="1"/>
    <row r="513" ht="20.25" customHeight="1"/>
    <row r="514" ht="20.25" customHeight="1"/>
    <row r="515" ht="20.25" customHeight="1"/>
    <row r="516" ht="20.25" customHeight="1"/>
    <row r="517" ht="20.25" customHeight="1"/>
    <row r="518" ht="20.25" customHeight="1"/>
    <row r="519" ht="20.25" customHeight="1"/>
    <row r="520" ht="20.25" customHeight="1"/>
    <row r="521" ht="20.25" customHeight="1"/>
    <row r="522" ht="20.25" customHeight="1"/>
    <row r="523" ht="20.25" customHeight="1"/>
    <row r="524" ht="20.25" customHeight="1"/>
    <row r="525" ht="20.25" customHeight="1"/>
    <row r="526" ht="20.25" customHeight="1"/>
    <row r="527" ht="20.25" customHeight="1"/>
    <row r="528" ht="20.25" customHeight="1"/>
    <row r="529" ht="20.25" customHeight="1"/>
    <row r="530" ht="20.25" customHeight="1"/>
    <row r="531" ht="20.25" customHeight="1"/>
    <row r="532" ht="20.25" customHeight="1"/>
    <row r="533" ht="20.25" customHeight="1"/>
    <row r="534" ht="20.25" customHeight="1"/>
    <row r="535" ht="20.25" customHeight="1"/>
    <row r="536" ht="20.25" customHeight="1"/>
    <row r="537" ht="20.25" customHeight="1"/>
    <row r="538" ht="20.25" customHeight="1"/>
    <row r="539" ht="20.25" customHeight="1"/>
    <row r="540" ht="20.25" customHeight="1"/>
    <row r="541" ht="20.25" customHeight="1"/>
    <row r="542" ht="20.25" customHeight="1"/>
    <row r="543" ht="20.25" customHeight="1"/>
    <row r="544" ht="20.25" customHeight="1"/>
    <row r="545" ht="20.25" customHeight="1"/>
    <row r="546" ht="20.25" customHeight="1"/>
    <row r="547" ht="20.25" customHeight="1"/>
    <row r="548" ht="20.25" customHeight="1"/>
    <row r="549" ht="20.25" customHeight="1"/>
    <row r="550" ht="20.25" customHeight="1"/>
    <row r="551" ht="20.25" customHeight="1"/>
    <row r="552" ht="20.25" customHeight="1"/>
    <row r="553" ht="20.25" customHeight="1"/>
    <row r="554" ht="20.25" customHeight="1"/>
    <row r="555" ht="20.25" customHeight="1"/>
    <row r="556" ht="20.25" customHeight="1"/>
    <row r="557" ht="20.25" customHeight="1"/>
    <row r="558" ht="20.25" customHeight="1"/>
    <row r="559" ht="20.25" customHeight="1"/>
    <row r="560" ht="20.25" customHeight="1"/>
    <row r="561" ht="20.25" customHeight="1"/>
    <row r="562" ht="20.25" customHeight="1"/>
    <row r="563" ht="20.25" customHeight="1"/>
    <row r="564" ht="20.25" customHeight="1"/>
    <row r="565" ht="20.25" customHeight="1"/>
    <row r="566" ht="20.25" customHeight="1"/>
    <row r="567" ht="20.25" customHeight="1"/>
    <row r="568" ht="20.25" customHeight="1"/>
    <row r="569" ht="20.25" customHeight="1"/>
    <row r="570" ht="20.25" customHeight="1"/>
    <row r="571" ht="20.25" customHeight="1"/>
    <row r="572" ht="20.25" customHeight="1"/>
    <row r="573" ht="20.25" customHeight="1"/>
    <row r="574" ht="20.25" customHeight="1"/>
    <row r="575" ht="20.25" customHeight="1"/>
    <row r="576" ht="20.25" customHeight="1"/>
    <row r="577" ht="20.25" customHeight="1"/>
    <row r="578" ht="20.25" customHeight="1"/>
    <row r="579" ht="20.25" customHeight="1"/>
    <row r="580" ht="20.25" customHeight="1"/>
    <row r="581" ht="20.25" customHeight="1"/>
    <row r="582" ht="20.25" customHeight="1"/>
    <row r="583" ht="20.25" customHeight="1"/>
    <row r="584" ht="20.25" customHeight="1"/>
    <row r="585" ht="20.25" customHeight="1"/>
    <row r="586" ht="20.25" customHeight="1"/>
    <row r="587" ht="20.25" customHeight="1"/>
    <row r="588" ht="20.25" customHeight="1"/>
    <row r="589" ht="20.25" customHeight="1"/>
    <row r="590" ht="20.25" customHeight="1"/>
    <row r="591" ht="20.25" customHeight="1"/>
    <row r="592" ht="20.25" customHeight="1"/>
    <row r="593" ht="20.25" customHeight="1"/>
    <row r="594" ht="20.25" customHeight="1"/>
    <row r="595" ht="20.25" customHeight="1"/>
    <row r="596" ht="20.25" customHeight="1"/>
    <row r="597" ht="20.25" customHeight="1"/>
    <row r="598" ht="20.25" customHeight="1"/>
    <row r="599" ht="20.25" customHeight="1"/>
    <row r="600" ht="20.25" customHeight="1"/>
    <row r="601" ht="20.25" customHeight="1"/>
    <row r="602" ht="20.25" customHeight="1"/>
    <row r="603" ht="20.25" customHeight="1"/>
    <row r="604" ht="20.25" customHeight="1"/>
    <row r="605" ht="20.25" customHeight="1"/>
    <row r="606" ht="20.25" customHeight="1"/>
    <row r="607" ht="20.25" customHeight="1"/>
    <row r="608" ht="20.25" customHeight="1"/>
    <row r="609" ht="20.25" customHeight="1"/>
    <row r="610" ht="20.25" customHeight="1"/>
    <row r="611" ht="20.25" customHeight="1"/>
    <row r="612" ht="20.25" customHeight="1"/>
    <row r="613" ht="20.25" customHeight="1"/>
    <row r="614" ht="20.25" customHeight="1"/>
    <row r="615" ht="20.25" customHeight="1"/>
    <row r="616" ht="20.25" customHeight="1"/>
    <row r="617" ht="20.25" customHeight="1"/>
    <row r="618" ht="20.25" customHeight="1"/>
    <row r="619" ht="20.25" customHeight="1"/>
    <row r="620" ht="20.25" customHeight="1"/>
    <row r="621" ht="20.25" customHeight="1"/>
    <row r="622" ht="20.25" customHeight="1"/>
    <row r="623" ht="20.25" customHeight="1"/>
    <row r="624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  <row r="1001" ht="20.25" customHeight="1"/>
    <row r="1002" ht="20.25" customHeight="1"/>
    <row r="1003" ht="20.25" customHeight="1"/>
    <row r="1004" ht="20.25" customHeight="1"/>
    <row r="1005" ht="20.25" customHeight="1"/>
    <row r="1006" ht="20.25" customHeight="1"/>
    <row r="1007" ht="20.25" customHeight="1"/>
    <row r="1008" ht="20.25" customHeight="1"/>
    <row r="1009" ht="20.25" customHeight="1"/>
    <row r="1010" ht="20.25" customHeight="1"/>
    <row r="1011" ht="20.25" customHeight="1"/>
    <row r="1012" ht="20.25" customHeight="1"/>
    <row r="1013" ht="20.25" customHeight="1"/>
    <row r="1014" ht="20.25" customHeight="1"/>
    <row r="1015" ht="20.25" customHeight="1"/>
    <row r="1016" ht="20.25" customHeight="1"/>
    <row r="1017" ht="20.25" customHeight="1"/>
    <row r="1018" ht="20.25" customHeight="1"/>
    <row r="1019" ht="20.25" customHeight="1"/>
    <row r="1020" ht="20.25" customHeight="1"/>
    <row r="1021" ht="20.25" customHeight="1"/>
    <row r="1022" ht="20.25" customHeight="1"/>
    <row r="1023" ht="20.25" customHeight="1"/>
    <row r="1024" ht="20.25" customHeight="1"/>
    <row r="1025" ht="20.25" customHeight="1"/>
    <row r="1026" ht="20.25" customHeight="1"/>
    <row r="1027" ht="20.25" customHeight="1"/>
    <row r="1028" ht="20.25" customHeight="1"/>
    <row r="1029" ht="20.25" customHeight="1"/>
    <row r="1030" ht="20.25" customHeight="1"/>
    <row r="1031" ht="20.25" customHeight="1"/>
    <row r="1032" ht="20.25" customHeight="1"/>
    <row r="1033" ht="20.25" customHeight="1"/>
    <row r="1034" ht="20.25" customHeight="1"/>
    <row r="1035" ht="20.25" customHeight="1"/>
    <row r="1036" ht="20.25" customHeight="1"/>
    <row r="1037" ht="20.25" customHeight="1"/>
    <row r="1038" ht="20.25" customHeight="1"/>
    <row r="1039" ht="20.25" customHeight="1"/>
    <row r="1040" ht="20.25" customHeight="1"/>
    <row r="1041" ht="20.25" customHeight="1"/>
    <row r="1042" ht="20.25" customHeight="1"/>
    <row r="1043" ht="20.25" customHeight="1"/>
    <row r="1044" ht="20.25" customHeight="1"/>
    <row r="1045" ht="20.25" customHeight="1"/>
    <row r="1046" ht="20.25" customHeight="1"/>
    <row r="1047" ht="20.25" customHeight="1"/>
    <row r="1048" ht="20.25" customHeight="1"/>
    <row r="1049" ht="20.25" customHeight="1"/>
    <row r="1050" ht="20.25" customHeight="1"/>
    <row r="1051" ht="20.25" customHeight="1"/>
    <row r="1052" ht="20.25" customHeight="1"/>
    <row r="1053" ht="20.25" customHeight="1"/>
    <row r="1054" ht="20.25" customHeight="1"/>
    <row r="1055" ht="20.25" customHeight="1"/>
    <row r="1056" ht="20.25" customHeight="1"/>
    <row r="1057" ht="20.25" customHeight="1"/>
    <row r="1058" ht="20.25" customHeight="1"/>
    <row r="1059" ht="20.25" customHeight="1"/>
    <row r="1060" ht="20.25" customHeight="1"/>
    <row r="1061" ht="20.25" customHeight="1"/>
    <row r="1062" ht="20.25" customHeight="1"/>
    <row r="1063" ht="20.25" customHeight="1"/>
    <row r="1064" ht="20.25" customHeight="1"/>
    <row r="1065" ht="20.25" customHeight="1"/>
    <row r="1066" ht="20.25" customHeight="1"/>
    <row r="1067" ht="20.25" customHeight="1"/>
    <row r="1068" ht="20.25" customHeight="1"/>
    <row r="1069" ht="20.25" customHeight="1"/>
    <row r="1070" ht="20.25" customHeight="1"/>
    <row r="1071" ht="20.25" customHeight="1"/>
    <row r="1072" ht="20.25" customHeight="1"/>
    <row r="1073" ht="20.25" customHeight="1"/>
    <row r="1074" ht="20.25" customHeight="1"/>
    <row r="1075" ht="20.25" customHeight="1"/>
    <row r="1076" ht="20.25" customHeight="1"/>
    <row r="1077" ht="20.25" customHeight="1"/>
    <row r="1078" ht="20.25" customHeight="1"/>
    <row r="1079" ht="20.25" customHeight="1"/>
    <row r="1080" ht="20.25" customHeight="1"/>
    <row r="1081" ht="20.25" customHeight="1"/>
    <row r="1082" ht="20.25" customHeight="1"/>
    <row r="1083" ht="20.25" customHeight="1"/>
    <row r="1084" ht="20.25" customHeight="1"/>
    <row r="1085" ht="20.25" customHeight="1"/>
    <row r="1086" ht="20.25" customHeight="1"/>
    <row r="1087" ht="20.25" customHeight="1"/>
    <row r="1088" ht="20.25" customHeight="1"/>
    <row r="1089" ht="20.25" customHeight="1"/>
    <row r="1090" ht="20.25" customHeight="1"/>
    <row r="1091" ht="20.25" customHeight="1"/>
    <row r="1092" ht="20.25" customHeight="1"/>
    <row r="1093" ht="20.25" customHeight="1"/>
    <row r="1094" ht="20.25" customHeight="1"/>
    <row r="1095" ht="20.25" customHeight="1"/>
    <row r="1096" ht="20.25" customHeight="1"/>
    <row r="1097" ht="20.25" customHeight="1"/>
    <row r="1098" ht="20.25" customHeight="1"/>
    <row r="1099" ht="20.25" customHeight="1"/>
    <row r="1100" ht="20.25" customHeight="1"/>
    <row r="1101" ht="20.25" customHeight="1"/>
    <row r="1102" ht="20.25" customHeight="1"/>
    <row r="1103" ht="20.25" customHeight="1"/>
    <row r="1104" ht="20.25" customHeight="1"/>
    <row r="1105" ht="20.25" customHeight="1"/>
    <row r="1106" ht="20.25" customHeight="1"/>
    <row r="1107" ht="20.25" customHeight="1"/>
    <row r="1108" ht="20.25" customHeight="1"/>
    <row r="1109" ht="20.25" customHeight="1"/>
    <row r="1110" ht="20.25" customHeight="1"/>
    <row r="1111" ht="20.25" customHeight="1"/>
    <row r="1112" ht="20.25" customHeight="1"/>
    <row r="1113" ht="20.25" customHeight="1"/>
    <row r="1114" ht="20.25" customHeight="1"/>
    <row r="1115" ht="20.25" customHeight="1"/>
    <row r="1116" ht="20.25" customHeight="1"/>
    <row r="1117" ht="20.25" customHeight="1"/>
    <row r="1118" ht="20.25" customHeight="1"/>
    <row r="1119" ht="20.25" customHeight="1"/>
    <row r="1120" ht="20.25" customHeight="1"/>
    <row r="1121" ht="20.25" customHeight="1"/>
    <row r="1122" ht="20.25" customHeight="1"/>
    <row r="1123" ht="20.25" customHeight="1"/>
    <row r="1124" ht="20.25" customHeight="1"/>
    <row r="1125" ht="20.25" customHeight="1"/>
    <row r="1126" ht="20.25" customHeight="1"/>
    <row r="1127" ht="20.25" customHeight="1"/>
    <row r="1128" ht="20.25" customHeight="1"/>
    <row r="1129" ht="20.25" customHeight="1"/>
    <row r="1130" ht="20.25" customHeight="1"/>
    <row r="1131" ht="20.25" customHeight="1"/>
    <row r="1132" ht="20.25" customHeight="1"/>
    <row r="1133" ht="20.25" customHeight="1"/>
    <row r="1134" ht="20.25" customHeight="1"/>
    <row r="1135" ht="20.25" customHeight="1"/>
    <row r="1136" ht="20.25" customHeight="1"/>
    <row r="1137" ht="20.25" customHeight="1"/>
    <row r="1138" ht="20.25" customHeight="1"/>
    <row r="1139" ht="20.25" customHeight="1"/>
    <row r="1140" ht="20.25" customHeight="1"/>
    <row r="1141" ht="20.25" customHeight="1"/>
    <row r="1142" ht="20.25" customHeight="1"/>
    <row r="1143" ht="20.25" customHeight="1"/>
    <row r="1144" ht="20.25" customHeight="1"/>
    <row r="1145" ht="20.25" customHeight="1"/>
    <row r="1146" ht="20.25" customHeight="1"/>
    <row r="1147" ht="20.25" customHeight="1"/>
    <row r="1148" ht="20.25" customHeight="1"/>
    <row r="1149" ht="20.25" customHeight="1"/>
    <row r="1150" ht="20.25" customHeight="1"/>
    <row r="1151" ht="20.25" customHeight="1"/>
    <row r="1152" ht="20.25" customHeight="1"/>
    <row r="1153" ht="20.25" customHeight="1"/>
    <row r="1154" ht="20.25" customHeight="1"/>
    <row r="1155" ht="20.25" customHeight="1"/>
    <row r="1156" ht="20.25" customHeight="1"/>
    <row r="1157" ht="20.25" customHeight="1"/>
    <row r="1158" ht="20.25" customHeight="1"/>
    <row r="1159" ht="20.25" customHeight="1"/>
    <row r="1160" ht="20.25" customHeight="1"/>
    <row r="1161" ht="20.25" customHeight="1"/>
    <row r="1162" ht="20.25" customHeight="1"/>
    <row r="1163" ht="20.25" customHeight="1"/>
    <row r="1164" ht="20.25" customHeight="1"/>
    <row r="1165" ht="20.25" customHeight="1"/>
    <row r="1166" ht="20.25" customHeight="1"/>
    <row r="1167" ht="20.25" customHeight="1"/>
    <row r="1168" ht="20.25" customHeight="1"/>
    <row r="1169" ht="20.25" customHeight="1"/>
    <row r="1170" ht="20.25" customHeight="1"/>
    <row r="1171" ht="20.25" customHeight="1"/>
    <row r="1172" ht="20.25" customHeight="1"/>
    <row r="1173" ht="20.25" customHeight="1"/>
    <row r="1174" ht="20.25" customHeight="1"/>
    <row r="1175" ht="20.25" customHeight="1"/>
    <row r="1176" ht="20.25" customHeight="1"/>
    <row r="1177" ht="20.25" customHeight="1"/>
    <row r="1178" ht="20.25" customHeight="1"/>
    <row r="1179" ht="20.25" customHeight="1"/>
    <row r="1180" ht="20.25" customHeight="1"/>
    <row r="1181" ht="20.25" customHeight="1"/>
    <row r="1182" ht="20.25" customHeight="1"/>
    <row r="1183" ht="20.25" customHeight="1"/>
    <row r="1184" ht="20.25" customHeight="1"/>
    <row r="1185" ht="20.25" customHeight="1"/>
    <row r="1186" ht="20.25" customHeight="1"/>
    <row r="1187" ht="20.25" customHeight="1"/>
    <row r="1188" ht="20.25" customHeight="1"/>
    <row r="1189" ht="20.25" customHeight="1"/>
    <row r="1190" ht="20.25" customHeight="1"/>
    <row r="1191" ht="20.25" customHeight="1"/>
    <row r="1192" ht="20.25" customHeight="1"/>
    <row r="1193" ht="20.25" customHeight="1"/>
    <row r="1194" ht="20.25" customHeight="1"/>
    <row r="1195" ht="20.25" customHeight="1"/>
    <row r="1196" ht="20.25" customHeight="1"/>
    <row r="1197" ht="20.25" customHeight="1"/>
    <row r="1198" ht="20.25" customHeight="1"/>
    <row r="1199" ht="20.25" customHeight="1"/>
    <row r="1200" ht="20.25" customHeight="1"/>
    <row r="1201" ht="20.25" customHeight="1"/>
    <row r="1202" ht="20.25" customHeight="1"/>
    <row r="1203" ht="20.25" customHeight="1"/>
    <row r="1204" ht="20.25" customHeight="1"/>
    <row r="1205" ht="20.25" customHeight="1"/>
    <row r="1206" ht="20.25" customHeight="1"/>
    <row r="1207" ht="20.25" customHeight="1"/>
    <row r="1208" ht="20.25" customHeight="1"/>
    <row r="1209" ht="20.25" customHeight="1"/>
    <row r="1210" ht="20.25" customHeight="1"/>
    <row r="1211" ht="20.25" customHeight="1"/>
    <row r="1212" ht="20.25" customHeight="1"/>
    <row r="1213" ht="20.25" customHeight="1"/>
    <row r="1214" ht="20.25" customHeight="1"/>
    <row r="1215" ht="20.25" customHeight="1"/>
    <row r="1216" ht="20.25" customHeight="1"/>
    <row r="1217" ht="20.25" customHeight="1"/>
    <row r="1218" ht="20.25" customHeight="1"/>
    <row r="1219" ht="20.25" customHeight="1"/>
    <row r="1220" ht="20.25" customHeight="1"/>
    <row r="1221" ht="20.25" customHeight="1"/>
    <row r="1222" ht="20.25" customHeight="1"/>
    <row r="1223" ht="20.25" customHeight="1"/>
    <row r="1224" ht="20.25" customHeight="1"/>
    <row r="1225" ht="20.25" customHeight="1"/>
    <row r="1226" ht="20.25" customHeight="1"/>
    <row r="1227" ht="20.25" customHeight="1"/>
    <row r="1228" ht="20.25" customHeight="1"/>
    <row r="1229" ht="20.25" customHeight="1"/>
    <row r="1230" ht="20.25" customHeight="1"/>
    <row r="1231" ht="20.25" customHeight="1"/>
    <row r="1232" ht="20.25" customHeight="1"/>
    <row r="1233" ht="20.25" customHeight="1"/>
    <row r="1234" ht="20.25" customHeight="1"/>
    <row r="1235" ht="20.25" customHeight="1"/>
    <row r="1236" ht="20.25" customHeight="1"/>
    <row r="1237" ht="20.25" customHeight="1"/>
    <row r="1238" ht="20.25" customHeight="1"/>
    <row r="1239" ht="20.25" customHeight="1"/>
    <row r="1240" ht="20.25" customHeight="1"/>
    <row r="1241" ht="20.25" customHeight="1"/>
    <row r="1242" ht="20.25" customHeight="1"/>
    <row r="1243" ht="20.25" customHeight="1"/>
    <row r="1244" ht="20.25" customHeight="1"/>
    <row r="1245" ht="20.25" customHeight="1"/>
    <row r="1246" ht="20.25" customHeight="1"/>
    <row r="1247" ht="20.25" customHeight="1"/>
    <row r="1248" ht="20.25" customHeight="1"/>
    <row r="1249" ht="20.25" customHeight="1"/>
    <row r="1250" ht="20.25" customHeight="1"/>
    <row r="1251" ht="20.25" customHeight="1"/>
    <row r="1252" ht="20.25" customHeight="1"/>
    <row r="1253" ht="20.25" customHeight="1"/>
    <row r="1254" ht="20.25" customHeight="1"/>
    <row r="1255" ht="20.25" customHeight="1"/>
    <row r="1256" ht="20.25" customHeight="1"/>
    <row r="1257" ht="20.25" customHeight="1"/>
    <row r="1258" ht="20.25" customHeight="1"/>
    <row r="1259" ht="20.25" customHeight="1"/>
    <row r="1260" ht="20.25" customHeight="1"/>
    <row r="1261" ht="20.25" customHeight="1"/>
    <row r="1262" ht="20.25" customHeight="1"/>
    <row r="1263" ht="20.25" customHeight="1"/>
    <row r="1264" ht="20.25" customHeight="1"/>
    <row r="1265" ht="20.25" customHeight="1"/>
    <row r="1266" ht="20.25" customHeight="1"/>
    <row r="1267" ht="20.25" customHeight="1"/>
    <row r="1268" ht="20.25" customHeight="1"/>
    <row r="1269" ht="20.25" customHeight="1"/>
    <row r="1270" ht="20.25" customHeight="1"/>
    <row r="1271" ht="20.25" customHeight="1"/>
    <row r="1272" ht="20.25" customHeight="1"/>
    <row r="1273" ht="20.25" customHeight="1"/>
    <row r="1274" ht="20.25" customHeight="1"/>
    <row r="1275" ht="20.25" customHeight="1"/>
    <row r="1276" ht="20.25" customHeight="1"/>
    <row r="1277" ht="20.25" customHeight="1"/>
    <row r="1278" ht="20.25" customHeight="1"/>
    <row r="1279" ht="20.25" customHeight="1"/>
    <row r="1280" ht="20.25" customHeight="1"/>
    <row r="1281" ht="20.25" customHeight="1"/>
    <row r="1282" ht="20.25" customHeight="1"/>
    <row r="1283" ht="20.25" customHeight="1"/>
    <row r="1284" ht="20.25" customHeight="1"/>
    <row r="1285" ht="20.25" customHeight="1"/>
    <row r="1286" ht="20.25" customHeight="1"/>
    <row r="1287" ht="20.25" customHeight="1"/>
    <row r="1288" ht="20.25" customHeight="1"/>
    <row r="1289" ht="20.25" customHeight="1"/>
    <row r="1290" ht="20.25" customHeight="1"/>
    <row r="1291" ht="20.25" customHeight="1"/>
    <row r="1292" ht="20.25" customHeight="1"/>
    <row r="1293" ht="20.25" customHeight="1"/>
    <row r="1294" ht="20.25" customHeight="1"/>
    <row r="1295" ht="20.25" customHeight="1"/>
    <row r="1296" ht="20.25" customHeight="1"/>
    <row r="1297" ht="20.25" customHeight="1"/>
    <row r="1298" ht="20.25" customHeight="1"/>
    <row r="1299" ht="20.25" customHeight="1"/>
    <row r="1300" ht="20.25" customHeight="1"/>
    <row r="1301" ht="20.25" customHeight="1"/>
    <row r="1302" ht="20.25" customHeight="1"/>
    <row r="1303" ht="20.25" customHeight="1"/>
    <row r="1304" ht="20.25" customHeight="1"/>
    <row r="1305" ht="20.25" customHeight="1"/>
    <row r="1306" ht="20.25" customHeight="1"/>
    <row r="1307" ht="20.25" customHeight="1"/>
    <row r="1308" ht="20.25" customHeight="1"/>
    <row r="1309" ht="20.25" customHeight="1"/>
    <row r="1310" ht="20.25" customHeight="1"/>
    <row r="1311" ht="20.25" customHeight="1"/>
    <row r="1312" ht="20.25" customHeight="1"/>
    <row r="1313" ht="20.25" customHeight="1"/>
    <row r="1314" ht="20.25" customHeight="1"/>
    <row r="1315" ht="20.25" customHeight="1"/>
    <row r="1316" ht="20.25" customHeight="1"/>
    <row r="1317" ht="20.25" customHeight="1"/>
    <row r="1318" ht="20.25" customHeight="1"/>
    <row r="1319" ht="20.25" customHeight="1"/>
    <row r="1320" ht="20.25" customHeight="1"/>
    <row r="1321" ht="20.25" customHeight="1"/>
    <row r="1322" ht="20.25" customHeight="1"/>
    <row r="1323" ht="20.25" customHeight="1"/>
    <row r="1324" ht="20.25" customHeight="1"/>
    <row r="1325" ht="20.25" customHeight="1"/>
    <row r="1326" ht="20.25" customHeight="1"/>
    <row r="1327" ht="20.25" customHeight="1"/>
    <row r="1328" ht="20.25" customHeight="1"/>
    <row r="1329" ht="20.25" customHeight="1"/>
    <row r="1330" ht="20.25" customHeight="1"/>
    <row r="1331" ht="20.25" customHeight="1"/>
    <row r="1332" ht="20.25" customHeight="1"/>
    <row r="1333" ht="20.25" customHeight="1"/>
    <row r="1334" ht="20.25" customHeight="1"/>
    <row r="1335" ht="20.25" customHeight="1"/>
    <row r="1336" ht="20.25" customHeight="1"/>
    <row r="1337" ht="20.25" customHeight="1"/>
    <row r="1338" ht="20.25" customHeight="1"/>
    <row r="1339" ht="20.25" customHeight="1"/>
    <row r="1340" ht="20.25" customHeight="1"/>
    <row r="1341" ht="20.25" customHeight="1"/>
    <row r="1342" ht="20.25" customHeight="1"/>
    <row r="1343" ht="20.25" customHeight="1"/>
    <row r="1344" ht="20.25" customHeight="1"/>
    <row r="1345" ht="20.25" customHeight="1"/>
    <row r="1346" ht="20.25" customHeight="1"/>
    <row r="1347" ht="20.25" customHeight="1"/>
    <row r="1348" ht="20.25" customHeight="1"/>
    <row r="1349" ht="20.25" customHeight="1"/>
    <row r="1350" ht="20.25" customHeight="1"/>
    <row r="1351" ht="20.25" customHeight="1"/>
    <row r="1352" ht="20.25" customHeight="1"/>
    <row r="1353" ht="20.25" customHeight="1"/>
    <row r="1354" ht="20.25" customHeight="1"/>
    <row r="1355" ht="20.25" customHeight="1"/>
    <row r="1356" ht="20.25" customHeight="1"/>
    <row r="1357" ht="20.25" customHeight="1"/>
    <row r="1358" ht="20.25" customHeight="1"/>
    <row r="1359" ht="20.25" customHeight="1"/>
    <row r="1360" ht="20.25" customHeight="1"/>
    <row r="1361" ht="20.25" customHeight="1"/>
    <row r="1362" ht="20.25" customHeight="1"/>
    <row r="1363" ht="20.25" customHeight="1"/>
    <row r="1364" ht="20.25" customHeight="1"/>
    <row r="1365" ht="20.25" customHeight="1"/>
    <row r="1366" ht="20.25" customHeight="1"/>
    <row r="1367" ht="20.25" customHeight="1"/>
    <row r="1368" ht="20.25" customHeight="1"/>
    <row r="1369" ht="20.25" customHeight="1"/>
    <row r="1370" ht="20.25" customHeight="1"/>
    <row r="1371" ht="20.25" customHeight="1"/>
    <row r="1372" ht="20.25" customHeight="1"/>
    <row r="1373" ht="20.25" customHeight="1"/>
    <row r="1374" ht="20.25" customHeight="1"/>
    <row r="1375" ht="20.25" customHeight="1"/>
    <row r="1376" ht="20.25" customHeight="1"/>
    <row r="1377" ht="20.25" customHeight="1"/>
    <row r="1378" ht="20.25" customHeight="1"/>
    <row r="1379" ht="20.25" customHeight="1"/>
    <row r="1380" ht="20.25" customHeight="1"/>
    <row r="1381" ht="20.25" customHeight="1"/>
    <row r="1382" ht="20.25" customHeight="1"/>
    <row r="1383" ht="20.25" customHeight="1"/>
    <row r="1384" ht="20.25" customHeight="1"/>
    <row r="1385" ht="20.25" customHeight="1"/>
    <row r="1386" ht="20.25" customHeight="1"/>
    <row r="1387" ht="20.25" customHeight="1"/>
    <row r="1388" ht="20.25" customHeight="1"/>
    <row r="1389" ht="20.25" customHeight="1"/>
    <row r="1390" ht="20.25" customHeight="1"/>
    <row r="1391" ht="20.25" customHeight="1"/>
    <row r="1392" ht="20.25" customHeight="1"/>
    <row r="1393" ht="20.25" customHeight="1"/>
    <row r="1394" ht="20.25" customHeight="1"/>
    <row r="1395" ht="20.25" customHeight="1"/>
    <row r="1396" ht="20.25" customHeight="1"/>
    <row r="1397" ht="20.25" customHeight="1"/>
    <row r="1398" ht="20.25" customHeight="1"/>
    <row r="1399" ht="20.25" customHeight="1"/>
    <row r="1400" ht="20.25" customHeight="1"/>
    <row r="1401" ht="20.25" customHeight="1"/>
    <row r="1402" ht="20.25" customHeight="1"/>
    <row r="1403" ht="20.25" customHeight="1"/>
    <row r="1404" ht="20.25" customHeight="1"/>
    <row r="1405" ht="20.25" customHeight="1"/>
    <row r="1406" ht="20.25" customHeight="1"/>
    <row r="1407" ht="20.25" customHeight="1"/>
    <row r="1408" ht="20.25" customHeight="1"/>
    <row r="1409" ht="20.25" customHeight="1"/>
    <row r="1410" ht="20.25" customHeight="1"/>
    <row r="1411" ht="20.25" customHeight="1"/>
    <row r="1412" ht="20.25" customHeight="1"/>
    <row r="1413" ht="20.25" customHeight="1"/>
    <row r="1414" ht="20.25" customHeight="1"/>
    <row r="1415" ht="20.25" customHeight="1"/>
    <row r="1416" ht="20.25" customHeight="1"/>
    <row r="1417" ht="20.25" customHeight="1"/>
    <row r="1418" ht="20.25" customHeight="1"/>
    <row r="1419" ht="20.25" customHeight="1"/>
    <row r="1420" ht="20.25" customHeight="1"/>
    <row r="1421" ht="20.25" customHeight="1"/>
    <row r="1422" ht="20.25" customHeight="1"/>
    <row r="1423" ht="20.25" customHeight="1"/>
    <row r="1424" ht="20.25" customHeight="1"/>
    <row r="1425" ht="20.25" customHeight="1"/>
    <row r="1426" ht="20.25" customHeight="1"/>
    <row r="1427" ht="20.25" customHeight="1"/>
    <row r="1428" ht="20.25" customHeight="1"/>
    <row r="1429" ht="20.25" customHeight="1"/>
    <row r="1430" ht="20.25" customHeight="1"/>
    <row r="1431" ht="20.25" customHeight="1"/>
    <row r="1432" ht="20.25" customHeight="1"/>
    <row r="1433" ht="20.25" customHeight="1"/>
    <row r="1434" ht="20.25" customHeight="1"/>
    <row r="1435" ht="20.25" customHeight="1"/>
    <row r="1436" ht="20.25" customHeight="1"/>
    <row r="1437" ht="20.25" customHeight="1"/>
    <row r="1438" ht="20.25" customHeight="1"/>
    <row r="1439" ht="20.25" customHeight="1"/>
    <row r="1440" ht="20.25" customHeight="1"/>
    <row r="1441" ht="20.25" customHeight="1"/>
    <row r="1442" ht="20.25" customHeight="1"/>
    <row r="1443" ht="20.25" customHeight="1"/>
    <row r="1444" ht="20.25" customHeight="1"/>
    <row r="1445" ht="20.25" customHeight="1"/>
    <row r="1446" ht="20.25" customHeight="1"/>
    <row r="1447" ht="20.25" customHeight="1"/>
    <row r="1448" ht="20.25" customHeight="1"/>
    <row r="1449" ht="20.25" customHeight="1"/>
    <row r="1450" ht="20.25" customHeight="1"/>
    <row r="1451" ht="20.25" customHeight="1"/>
    <row r="1452" ht="20.25" customHeight="1"/>
    <row r="1453" ht="20.25" customHeight="1"/>
    <row r="1454" ht="20.25" customHeight="1"/>
    <row r="1455" ht="20.25" customHeight="1"/>
    <row r="1456" ht="20.25" customHeight="1"/>
    <row r="1457" ht="20.25" customHeight="1"/>
    <row r="1458" ht="20.25" customHeight="1"/>
    <row r="1459" ht="20.25" customHeight="1"/>
    <row r="1460" ht="20.25" customHeight="1"/>
    <row r="1461" ht="20.25" customHeight="1"/>
    <row r="1462" ht="20.25" customHeight="1"/>
    <row r="1463" ht="20.25" customHeight="1"/>
    <row r="1464" ht="20.25" customHeight="1"/>
    <row r="1465" ht="20.25" customHeight="1"/>
    <row r="1466" ht="20.25" customHeight="1"/>
    <row r="1467" ht="20.25" customHeight="1"/>
    <row r="1468" ht="20.25" customHeight="1"/>
    <row r="1469" ht="20.25" customHeight="1"/>
    <row r="1470" ht="20.25" customHeight="1"/>
    <row r="1471" ht="20.25" customHeight="1"/>
    <row r="1472" ht="20.25" customHeight="1"/>
    <row r="1473" ht="20.25" customHeight="1"/>
    <row r="1474" ht="20.25" customHeight="1"/>
    <row r="1475" ht="20.25" customHeight="1"/>
    <row r="1476" ht="20.25" customHeight="1"/>
    <row r="1477" ht="20.25" customHeight="1"/>
    <row r="1478" ht="20.25" customHeight="1"/>
    <row r="1479" ht="20.25" customHeight="1"/>
    <row r="1480" ht="20.25" customHeight="1"/>
    <row r="1481" ht="20.25" customHeight="1"/>
    <row r="1482" ht="20.25" customHeight="1"/>
    <row r="1483" ht="20.25" customHeight="1"/>
    <row r="1484" ht="20.25" customHeight="1"/>
    <row r="1485" ht="20.25" customHeight="1"/>
    <row r="1486" ht="20.25" customHeight="1"/>
    <row r="1487" ht="20.25" customHeight="1"/>
    <row r="1488" ht="20.25" customHeight="1"/>
    <row r="1489" ht="20.25" customHeight="1"/>
    <row r="1490" ht="20.25" customHeight="1"/>
    <row r="1491" ht="20.25" customHeight="1"/>
    <row r="1492" ht="20.25" customHeight="1"/>
    <row r="1493" ht="20.25" customHeight="1"/>
    <row r="1494" ht="20.25" customHeight="1"/>
    <row r="1495" ht="20.25" customHeight="1"/>
    <row r="1496" ht="20.25" customHeight="1"/>
    <row r="1497" ht="20.25" customHeight="1"/>
    <row r="1498" ht="20.25" customHeight="1"/>
    <row r="1499" ht="20.25" customHeight="1"/>
    <row r="1500" ht="20.25" customHeight="1"/>
    <row r="1501" ht="20.25" customHeight="1"/>
    <row r="1502" ht="20.25" customHeight="1"/>
    <row r="1503" ht="20.25" customHeight="1"/>
    <row r="1504" ht="20.25" customHeight="1"/>
    <row r="1505" ht="20.25" customHeight="1"/>
    <row r="1506" ht="20.25" customHeight="1"/>
    <row r="1507" ht="20.25" customHeight="1"/>
    <row r="1508" ht="20.25" customHeight="1"/>
    <row r="1509" ht="20.25" customHeight="1"/>
    <row r="1510" ht="20.25" customHeight="1"/>
    <row r="1511" ht="20.25" customHeight="1"/>
    <row r="1512" ht="20.25" customHeight="1"/>
    <row r="1513" ht="20.25" customHeight="1"/>
    <row r="1514" ht="20.25" customHeight="1"/>
    <row r="1515" ht="20.25" customHeight="1"/>
    <row r="1516" ht="20.25" customHeight="1"/>
    <row r="1517" ht="20.25" customHeight="1"/>
    <row r="1518" ht="20.25" customHeight="1"/>
    <row r="1519" ht="20.25" customHeight="1"/>
    <row r="1520" ht="20.25" customHeight="1"/>
    <row r="1521" ht="20.25" customHeight="1"/>
    <row r="1522" ht="20.25" customHeight="1"/>
    <row r="1523" ht="20.25" customHeight="1"/>
    <row r="1524" ht="20.25" customHeight="1"/>
    <row r="1525" ht="20.25" customHeight="1"/>
    <row r="1526" ht="20.25" customHeight="1"/>
    <row r="1527" ht="20.25" customHeight="1"/>
    <row r="1528" ht="20.25" customHeight="1"/>
    <row r="1529" ht="20.25" customHeight="1"/>
    <row r="1530" ht="20.25" customHeight="1"/>
    <row r="1531" ht="20.25" customHeight="1"/>
    <row r="1532" ht="20.25" customHeight="1"/>
    <row r="1533" ht="20.25" customHeight="1"/>
    <row r="1534" ht="20.25" customHeight="1"/>
    <row r="1535" ht="20.25" customHeight="1"/>
    <row r="1536" ht="20.25" customHeight="1"/>
    <row r="1537" ht="20.25" customHeight="1"/>
    <row r="1538" ht="20.25" customHeight="1"/>
    <row r="1539" ht="20.25" customHeight="1"/>
    <row r="1540" ht="20.25" customHeight="1"/>
    <row r="1541" ht="20.25" customHeight="1"/>
    <row r="1542" ht="20.25" customHeight="1"/>
    <row r="1543" ht="20.25" customHeight="1"/>
    <row r="1544" ht="20.25" customHeight="1"/>
    <row r="1545" ht="20.25" customHeight="1"/>
    <row r="1546" ht="20.25" customHeight="1"/>
    <row r="1547" ht="20.25" customHeight="1"/>
    <row r="1548" ht="20.25" customHeight="1"/>
    <row r="1549" ht="20.25" customHeight="1"/>
    <row r="1550" ht="20.25" customHeight="1"/>
    <row r="1551" ht="20.25" customHeight="1"/>
    <row r="1552" ht="20.25" customHeight="1"/>
    <row r="1553" ht="20.25" customHeight="1"/>
    <row r="1554" ht="20.25" customHeight="1"/>
    <row r="1555" ht="20.25" customHeight="1"/>
    <row r="1556" ht="20.25" customHeight="1"/>
    <row r="1557" ht="20.25" customHeight="1"/>
    <row r="1558" ht="20.25" customHeight="1"/>
    <row r="1559" ht="20.25" customHeight="1"/>
    <row r="1560" ht="20.25" customHeight="1"/>
    <row r="1561" ht="20.25" customHeight="1"/>
    <row r="1562" ht="20.25" customHeight="1"/>
    <row r="1563" ht="20.25" customHeight="1"/>
    <row r="1564" ht="20.25" customHeight="1"/>
    <row r="1565" ht="20.25" customHeight="1"/>
    <row r="1566" ht="20.25" customHeight="1"/>
    <row r="1567" ht="20.25" customHeight="1"/>
    <row r="1568" ht="20.25" customHeight="1"/>
    <row r="1569" ht="20.25" customHeight="1"/>
    <row r="1570" ht="20.25" customHeight="1"/>
    <row r="1571" ht="20.25" customHeight="1"/>
    <row r="1572" ht="20.25" customHeight="1"/>
    <row r="1573" ht="20.25" customHeight="1"/>
    <row r="1574" ht="20.25" customHeight="1"/>
    <row r="1575" ht="20.25" customHeight="1"/>
    <row r="1576" ht="20.25" customHeight="1"/>
    <row r="1577" ht="20.25" customHeight="1"/>
    <row r="1578" ht="20.25" customHeight="1"/>
    <row r="1579" ht="20.25" customHeight="1"/>
    <row r="1580" ht="20.25" customHeight="1"/>
    <row r="1581" ht="20.25" customHeight="1"/>
    <row r="1582" ht="20.25" customHeight="1"/>
    <row r="1583" ht="20.25" customHeight="1"/>
    <row r="1584" ht="20.25" customHeight="1"/>
    <row r="1585" ht="20.25" customHeight="1"/>
    <row r="1586" ht="20.25" customHeight="1"/>
    <row r="1587" ht="20.25" customHeight="1"/>
    <row r="1588" ht="20.25" customHeight="1"/>
    <row r="1589" ht="20.25" customHeight="1"/>
    <row r="1590" ht="20.25" customHeight="1"/>
    <row r="1591" ht="20.25" customHeight="1"/>
    <row r="1592" ht="20.25" customHeight="1"/>
    <row r="1593" ht="20.25" customHeight="1"/>
    <row r="1594" ht="20.25" customHeight="1"/>
    <row r="1595" ht="20.25" customHeight="1"/>
    <row r="1596" ht="20.25" customHeight="1"/>
    <row r="1597" ht="20.25" customHeight="1"/>
    <row r="1598" ht="20.25" customHeight="1"/>
    <row r="1599" ht="20.25" customHeight="1"/>
    <row r="1600" ht="20.25" customHeight="1"/>
    <row r="1601" ht="20.25" customHeight="1"/>
    <row r="1602" ht="20.25" customHeight="1"/>
    <row r="1603" ht="20.25" customHeight="1"/>
    <row r="1604" ht="20.25" customHeight="1"/>
    <row r="1605" ht="20.25" customHeight="1"/>
    <row r="1606" ht="20.25" customHeight="1"/>
    <row r="1607" ht="20.25" customHeight="1"/>
    <row r="1608" ht="20.25" customHeight="1"/>
    <row r="1609" ht="20.25" customHeight="1"/>
    <row r="1610" ht="20.25" customHeight="1"/>
    <row r="1611" ht="20.25" customHeight="1"/>
    <row r="1612" ht="20.25" customHeight="1"/>
    <row r="1613" ht="20.25" customHeight="1"/>
    <row r="1614" ht="20.25" customHeight="1"/>
    <row r="1615" ht="20.25" customHeight="1"/>
    <row r="1616" ht="20.25" customHeight="1"/>
    <row r="1617" ht="20.25" customHeight="1"/>
    <row r="1618" ht="20.25" customHeight="1"/>
    <row r="1619" ht="20.25" customHeight="1"/>
    <row r="1620" ht="20.25" customHeight="1"/>
    <row r="1621" ht="20.25" customHeight="1"/>
    <row r="1622" ht="20.25" customHeight="1"/>
    <row r="1623" ht="20.25" customHeight="1"/>
    <row r="1624" ht="20.25" customHeight="1"/>
    <row r="1625" ht="20.25" customHeight="1"/>
    <row r="1626" ht="20.25" customHeight="1"/>
    <row r="1627" ht="20.25" customHeight="1"/>
    <row r="1628" ht="20.25" customHeight="1"/>
    <row r="1629" ht="20.25" customHeight="1"/>
    <row r="1630" ht="20.25" customHeight="1"/>
    <row r="1631" ht="20.25" customHeight="1"/>
    <row r="1632" ht="20.25" customHeight="1"/>
    <row r="1633" ht="20.25" customHeight="1"/>
    <row r="1634" ht="20.25" customHeight="1"/>
    <row r="1635" ht="20.25" customHeight="1"/>
    <row r="1636" ht="20.25" customHeight="1"/>
    <row r="1637" ht="20.25" customHeight="1"/>
    <row r="1638" ht="20.25" customHeight="1"/>
    <row r="1639" ht="20.25" customHeight="1"/>
    <row r="1640" ht="20.25" customHeight="1"/>
    <row r="1641" ht="20.25" customHeight="1"/>
    <row r="1642" ht="20.25" customHeight="1"/>
    <row r="1643" ht="20.25" customHeight="1"/>
    <row r="1644" ht="20.25" customHeight="1"/>
    <row r="1645" ht="20.25" customHeight="1"/>
    <row r="1646" ht="20.25" customHeight="1"/>
    <row r="1647" ht="20.25" customHeight="1"/>
    <row r="1648" ht="20.25" customHeight="1"/>
    <row r="1649" ht="20.25" customHeight="1"/>
    <row r="1650" ht="20.25" customHeight="1"/>
    <row r="1651" ht="20.25" customHeight="1"/>
    <row r="1652" ht="20.25" customHeight="1"/>
    <row r="1653" ht="20.25" customHeight="1"/>
    <row r="1654" ht="20.25" customHeight="1"/>
    <row r="1655" ht="20.25" customHeight="1"/>
    <row r="1656" ht="20.25" customHeight="1"/>
    <row r="1657" ht="20.25" customHeight="1"/>
    <row r="1658" ht="20.25" customHeight="1"/>
    <row r="1659" ht="20.25" customHeight="1"/>
    <row r="1660" ht="20.25" customHeight="1"/>
    <row r="1661" ht="20.25" customHeight="1"/>
    <row r="1662" ht="20.25" customHeight="1"/>
    <row r="1663" ht="20.25" customHeight="1"/>
    <row r="1664" ht="20.25" customHeight="1"/>
    <row r="1665" ht="20.25" customHeight="1"/>
    <row r="1666" ht="20.25" customHeight="1"/>
    <row r="1667" ht="20.25" customHeight="1"/>
    <row r="1668" ht="20.25" customHeight="1"/>
    <row r="1669" ht="20.25" customHeight="1"/>
    <row r="1670" ht="20.25" customHeight="1"/>
    <row r="1671" ht="20.25" customHeight="1"/>
    <row r="1672" ht="20.25" customHeight="1"/>
    <row r="1673" ht="20.25" customHeight="1"/>
    <row r="1674" ht="20.25" customHeight="1"/>
    <row r="1675" ht="20.25" customHeight="1"/>
    <row r="1676" ht="20.25" customHeight="1"/>
    <row r="1677" ht="20.25" customHeight="1"/>
    <row r="1678" ht="20.25" customHeight="1"/>
    <row r="1679" ht="20.25" customHeight="1"/>
    <row r="1680" ht="20.25" customHeight="1"/>
    <row r="1681" ht="20.25" customHeight="1"/>
    <row r="1682" ht="20.25" customHeight="1"/>
    <row r="1683" ht="20.25" customHeight="1"/>
    <row r="1684" ht="20.25" customHeight="1"/>
    <row r="1685" ht="20.25" customHeight="1"/>
    <row r="1686" ht="20.25" customHeight="1"/>
    <row r="1687" ht="20.25" customHeight="1"/>
    <row r="1688" ht="20.25" customHeight="1"/>
    <row r="1689" ht="20.25" customHeight="1"/>
    <row r="1690" ht="20.25" customHeight="1"/>
    <row r="1691" ht="20.25" customHeight="1"/>
    <row r="1692" ht="20.25" customHeight="1"/>
    <row r="1693" ht="20.25" customHeight="1"/>
    <row r="1694" ht="20.25" customHeight="1"/>
    <row r="1695" ht="20.25" customHeight="1"/>
    <row r="1696" ht="20.25" customHeight="1"/>
    <row r="1697" ht="20.25" customHeight="1"/>
    <row r="1698" ht="20.25" customHeight="1"/>
    <row r="1699" ht="20.25" customHeight="1"/>
    <row r="1700" ht="20.25" customHeight="1"/>
    <row r="1701" ht="20.25" customHeight="1"/>
    <row r="1702" ht="20.25" customHeight="1"/>
    <row r="1703" ht="20.25" customHeight="1"/>
    <row r="1704" ht="20.25" customHeight="1"/>
    <row r="1705" ht="20.25" customHeight="1"/>
    <row r="1706" ht="20.25" customHeight="1"/>
    <row r="1707" ht="20.25" customHeight="1"/>
    <row r="1708" ht="20.25" customHeight="1"/>
    <row r="1709" ht="20.25" customHeight="1"/>
    <row r="1710" ht="20.25" customHeight="1"/>
    <row r="1711" ht="20.25" customHeight="1"/>
    <row r="1712" ht="20.25" customHeight="1"/>
    <row r="1713" ht="20.25" customHeight="1"/>
    <row r="1714" ht="20.25" customHeight="1"/>
    <row r="1715" ht="20.25" customHeight="1"/>
    <row r="1716" ht="20.25" customHeight="1"/>
    <row r="1717" ht="20.25" customHeight="1"/>
    <row r="1718" ht="20.25" customHeight="1"/>
    <row r="1719" ht="20.25" customHeight="1"/>
    <row r="1720" ht="20.25" customHeight="1"/>
    <row r="1721" ht="20.25" customHeight="1"/>
    <row r="1722" ht="20.25" customHeight="1"/>
    <row r="1723" ht="20.25" customHeight="1"/>
    <row r="1724" ht="20.25" customHeight="1"/>
    <row r="1725" ht="20.25" customHeight="1"/>
    <row r="1726" ht="20.25" customHeight="1"/>
    <row r="1727" ht="20.25" customHeight="1"/>
    <row r="1728" ht="20.25" customHeight="1"/>
    <row r="1729" ht="20.25" customHeight="1"/>
    <row r="1730" ht="20.25" customHeight="1"/>
    <row r="1731" ht="20.25" customHeight="1"/>
    <row r="1732" ht="20.25" customHeight="1"/>
    <row r="1733" ht="20.25" customHeight="1"/>
    <row r="1734" ht="20.25" customHeight="1"/>
    <row r="1735" ht="20.25" customHeight="1"/>
    <row r="1736" ht="20.25" customHeight="1"/>
    <row r="1737" ht="20.25" customHeight="1"/>
    <row r="1738" ht="20.25" customHeight="1"/>
    <row r="1739" ht="20.25" customHeight="1"/>
    <row r="1740" ht="20.25" customHeight="1"/>
    <row r="1741" ht="20.25" customHeight="1"/>
    <row r="1742" ht="20.25" customHeight="1"/>
    <row r="1743" ht="20.25" customHeight="1"/>
    <row r="1744" ht="20.25" customHeight="1"/>
    <row r="1745" ht="20.25" customHeight="1"/>
    <row r="1746" ht="20.25" customHeight="1"/>
    <row r="1747" ht="20.25" customHeight="1"/>
    <row r="1748" ht="20.25" customHeight="1"/>
    <row r="1749" ht="20.25" customHeight="1"/>
    <row r="1750" ht="20.25" customHeight="1"/>
    <row r="1751" ht="20.25" customHeight="1"/>
    <row r="1752" ht="20.25" customHeight="1"/>
    <row r="1753" ht="20.25" customHeight="1"/>
    <row r="1754" ht="20.25" customHeight="1"/>
    <row r="1755" ht="20.25" customHeight="1"/>
    <row r="1756" ht="20.25" customHeight="1"/>
    <row r="1757" ht="20.25" customHeight="1"/>
    <row r="1758" ht="20.25" customHeight="1"/>
    <row r="1759" ht="20.25" customHeight="1"/>
    <row r="1760" ht="20.25" customHeight="1"/>
    <row r="1761" ht="20.25" customHeight="1"/>
    <row r="1762" ht="20.25" customHeight="1"/>
    <row r="1763" ht="20.25" customHeight="1"/>
    <row r="1764" ht="20.25" customHeight="1"/>
    <row r="1765" ht="20.25" customHeight="1"/>
    <row r="1766" ht="20.25" customHeight="1"/>
    <row r="1767" ht="20.25" customHeight="1"/>
    <row r="1768" ht="20.25" customHeight="1"/>
    <row r="1769" ht="20.25" customHeight="1"/>
    <row r="1770" ht="20.25" customHeight="1"/>
    <row r="1771" ht="20.25" customHeight="1"/>
    <row r="1772" ht="20.25" customHeight="1"/>
    <row r="1773" ht="20.25" customHeight="1"/>
    <row r="1774" ht="20.25" customHeight="1"/>
    <row r="1775" ht="20.25" customHeight="1"/>
    <row r="1776" ht="20.25" customHeight="1"/>
    <row r="1777" ht="20.25" customHeight="1"/>
    <row r="1778" ht="20.25" customHeight="1"/>
    <row r="1779" ht="20.25" customHeight="1"/>
    <row r="1780" ht="20.25" customHeight="1"/>
    <row r="1781" ht="20.25" customHeight="1"/>
    <row r="1782" ht="20.25" customHeight="1"/>
    <row r="1783" ht="20.25" customHeight="1"/>
    <row r="1784" ht="20.25" customHeight="1"/>
    <row r="1785" ht="20.25" customHeight="1"/>
    <row r="1786" ht="20.25" customHeight="1"/>
    <row r="1787" ht="20.25" customHeight="1"/>
    <row r="1788" ht="20.25" customHeight="1"/>
    <row r="1789" ht="20.25" customHeight="1"/>
    <row r="1790" ht="20.25" customHeight="1"/>
    <row r="1791" ht="20.25" customHeight="1"/>
    <row r="1792" ht="20.25" customHeight="1"/>
    <row r="1793" ht="20.25" customHeight="1"/>
    <row r="1794" ht="20.25" customHeight="1"/>
    <row r="1795" ht="20.25" customHeight="1"/>
    <row r="1796" ht="20.25" customHeight="1"/>
    <row r="1797" ht="20.25" customHeight="1"/>
    <row r="1798" ht="20.25" customHeight="1"/>
    <row r="1799" ht="20.25" customHeight="1"/>
    <row r="1800" ht="20.25" customHeight="1"/>
    <row r="1801" ht="20.25" customHeight="1"/>
    <row r="1802" ht="20.25" customHeight="1"/>
    <row r="1803" ht="20.25" customHeight="1"/>
    <row r="1804" ht="20.25" customHeight="1"/>
    <row r="1805" ht="20.25" customHeight="1"/>
    <row r="1806" ht="20.25" customHeight="1"/>
    <row r="1807" ht="20.25" customHeight="1"/>
    <row r="1808" ht="20.25" customHeight="1"/>
    <row r="1809" ht="20.25" customHeight="1"/>
    <row r="1810" ht="20.25" customHeight="1"/>
    <row r="1811" ht="20.25" customHeight="1"/>
    <row r="1812" ht="20.25" customHeight="1"/>
    <row r="1813" ht="20.25" customHeight="1"/>
    <row r="1814" ht="20.25" customHeight="1"/>
    <row r="1815" ht="20.25" customHeight="1"/>
    <row r="1816" ht="20.25" customHeight="1"/>
    <row r="1817" ht="20.25" customHeight="1"/>
    <row r="1818" ht="20.25" customHeight="1"/>
    <row r="1819" ht="20.25" customHeight="1"/>
    <row r="1820" ht="20.25" customHeight="1"/>
    <row r="1821" ht="20.25" customHeight="1"/>
    <row r="1822" ht="20.25" customHeight="1"/>
    <row r="1823" ht="20.25" customHeight="1"/>
    <row r="1824" ht="20.25" customHeight="1"/>
    <row r="1825" ht="20.25" customHeight="1"/>
    <row r="1826" ht="20.25" customHeight="1"/>
    <row r="1827" ht="20.25" customHeight="1"/>
    <row r="1828" ht="20.25" customHeight="1"/>
    <row r="1829" ht="20.25" customHeight="1"/>
    <row r="1830" ht="20.25" customHeight="1"/>
    <row r="1831" ht="20.25" customHeight="1"/>
    <row r="1832" ht="20.25" customHeight="1"/>
    <row r="1833" ht="20.25" customHeight="1"/>
    <row r="1834" ht="20.25" customHeight="1"/>
    <row r="1835" ht="20.25" customHeight="1"/>
    <row r="1836" ht="20.25" customHeight="1"/>
    <row r="1837" ht="20.25" customHeight="1"/>
    <row r="1838" ht="20.25" customHeight="1"/>
    <row r="1839" ht="20.25" customHeight="1"/>
    <row r="1840" ht="20.25" customHeight="1"/>
    <row r="1841" ht="20.25" customHeight="1"/>
    <row r="1842" ht="20.25" customHeight="1"/>
    <row r="1843" ht="20.25" customHeight="1"/>
    <row r="1844" ht="20.25" customHeight="1"/>
    <row r="1845" ht="20.25" customHeight="1"/>
    <row r="1846" ht="20.25" customHeight="1"/>
    <row r="1847" ht="20.25" customHeight="1"/>
    <row r="1848" ht="20.25" customHeight="1"/>
    <row r="1849" ht="20.25" customHeight="1"/>
    <row r="1850" ht="20.25" customHeight="1"/>
    <row r="1851" ht="20.25" customHeight="1"/>
    <row r="1852" ht="20.25" customHeight="1"/>
    <row r="1853" ht="20.25" customHeight="1"/>
    <row r="1854" ht="20.25" customHeight="1"/>
    <row r="1855" ht="20.25" customHeight="1"/>
    <row r="1856" ht="20.25" customHeight="1"/>
    <row r="1857" ht="20.25" customHeight="1"/>
    <row r="1858" ht="20.25" customHeight="1"/>
    <row r="1859" ht="20.25" customHeight="1"/>
    <row r="1860" ht="20.25" customHeight="1"/>
    <row r="1861" ht="20.25" customHeight="1"/>
    <row r="1862" ht="20.25" customHeight="1"/>
    <row r="1863" ht="20.25" customHeight="1"/>
    <row r="1864" ht="20.25" customHeight="1"/>
    <row r="1865" ht="20.25" customHeight="1"/>
    <row r="1866" ht="20.25" customHeight="1"/>
    <row r="1867" ht="20.25" customHeight="1"/>
    <row r="1868" ht="20.25" customHeight="1"/>
    <row r="1869" ht="20.25" customHeight="1"/>
    <row r="1870" ht="20.25" customHeight="1"/>
    <row r="1871" ht="20.25" customHeight="1"/>
    <row r="1872" ht="20.25" customHeight="1"/>
    <row r="1873" ht="20.25" customHeight="1"/>
    <row r="1874" ht="20.25" customHeight="1"/>
    <row r="1875" ht="20.25" customHeight="1"/>
    <row r="1876" ht="20.25" customHeight="1"/>
    <row r="1877" ht="20.25" customHeight="1"/>
    <row r="1878" ht="20.25" customHeight="1"/>
    <row r="1879" ht="20.25" customHeight="1"/>
    <row r="1880" ht="20.25" customHeight="1"/>
    <row r="1881" ht="20.25" customHeight="1"/>
    <row r="1882" ht="20.25" customHeight="1"/>
    <row r="1883" ht="20.25" customHeight="1"/>
    <row r="1884" ht="20.25" customHeight="1"/>
    <row r="1885" ht="20.25" customHeight="1"/>
    <row r="1886" ht="20.25" customHeight="1"/>
    <row r="1887" ht="20.25" customHeight="1"/>
    <row r="1888" ht="20.25" customHeight="1"/>
    <row r="1889" ht="20.25" customHeight="1"/>
    <row r="1890" ht="20.25" customHeight="1"/>
    <row r="1891" ht="20.25" customHeight="1"/>
    <row r="1892" ht="20.25" customHeight="1"/>
    <row r="1893" ht="20.25" customHeight="1"/>
    <row r="1894" ht="20.25" customHeight="1"/>
    <row r="1895" ht="20.25" customHeight="1"/>
    <row r="1896" ht="20.25" customHeight="1"/>
    <row r="1897" ht="20.25" customHeight="1"/>
    <row r="1898" ht="20.25" customHeight="1"/>
    <row r="1899" ht="20.25" customHeight="1"/>
    <row r="1900" ht="20.25" customHeight="1"/>
    <row r="1901" ht="20.25" customHeight="1"/>
    <row r="1902" ht="20.25" customHeight="1"/>
    <row r="1903" ht="20.25" customHeight="1"/>
    <row r="1904" ht="20.25" customHeight="1"/>
    <row r="1905" ht="20.25" customHeight="1"/>
    <row r="1906" ht="20.25" customHeight="1"/>
    <row r="1907" ht="20.25" customHeight="1"/>
    <row r="1908" ht="20.25" customHeight="1"/>
    <row r="1909" ht="20.25" customHeight="1"/>
    <row r="1910" ht="20.25" customHeight="1"/>
    <row r="1911" ht="20.25" customHeight="1"/>
    <row r="1912" ht="20.25" customHeight="1"/>
    <row r="1913" ht="20.25" customHeight="1"/>
    <row r="1914" ht="20.25" customHeight="1"/>
    <row r="1915" ht="20.25" customHeight="1"/>
    <row r="1916" ht="20.25" customHeight="1"/>
    <row r="1917" ht="20.25" customHeight="1"/>
    <row r="1918" ht="20.25" customHeight="1"/>
    <row r="1919" ht="20.25" customHeight="1"/>
    <row r="1920" ht="20.25" customHeight="1"/>
    <row r="1921" ht="20.25" customHeight="1"/>
    <row r="1922" ht="20.25" customHeight="1"/>
    <row r="1923" ht="20.25" customHeight="1"/>
    <row r="1924" ht="20.25" customHeight="1"/>
    <row r="1925" ht="20.25" customHeight="1"/>
    <row r="1926" ht="20.25" customHeight="1"/>
    <row r="1927" ht="20.25" customHeight="1"/>
    <row r="1928" ht="20.25" customHeight="1"/>
    <row r="1929" ht="20.25" customHeight="1"/>
    <row r="1930" ht="20.25" customHeight="1"/>
    <row r="1931" ht="20.25" customHeight="1"/>
    <row r="1932" ht="20.25" customHeight="1"/>
    <row r="1933" ht="20.25" customHeight="1"/>
    <row r="1934" ht="20.25" customHeight="1"/>
    <row r="1935" ht="20.25" customHeight="1"/>
    <row r="1936" ht="20.25" customHeight="1"/>
    <row r="1937" ht="20.25" customHeight="1"/>
    <row r="1938" ht="20.25" customHeight="1"/>
    <row r="1939" ht="20.25" customHeight="1"/>
    <row r="1940" ht="20.25" customHeight="1"/>
    <row r="1941" ht="20.25" customHeight="1"/>
    <row r="1942" ht="20.25" customHeight="1"/>
    <row r="1943" ht="20.25" customHeight="1"/>
    <row r="1944" ht="20.25" customHeight="1"/>
    <row r="1945" ht="20.25" customHeight="1"/>
    <row r="1946" ht="20.25" customHeight="1"/>
    <row r="1947" ht="20.25" customHeight="1"/>
    <row r="1948" ht="20.25" customHeight="1"/>
    <row r="1949" ht="20.25" customHeight="1"/>
  </sheetData>
  <autoFilter ref="A1:O285"/>
  <sortState ref="A2:O274">
    <sortCondition ref="C2:C274"/>
  </sortState>
  <printOptions horizontalCentered="1"/>
  <pageMargins left="0.15748031496062992" right="0.15748031496062992" top="0.43307086614173229" bottom="0.78740157480314965" header="0.19685039370078741" footer="0.15748031496062992"/>
  <pageSetup paperSize="9" orientation="landscape" r:id="rId1"/>
  <headerFooter>
    <oddHeader>&amp;L&amp;D&amp;CFrete 2ª Quinzena de Janeiro de 2013 - &amp;A</oddHeader>
    <oddFooter>&amp;LDiferenças com Bete
44636*33
11 4360 6300&amp;CDiferenças até 14/02/2013 as 17:00 hs
Após essa data, não serão aceitas diferenças.&amp;RPagamento dia  15/02/2013 após as 15:00hs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O298"/>
  <sheetViews>
    <sheetView zoomScale="80" zoomScaleNormal="80" workbookViewId="0">
      <pane ySplit="1" topLeftCell="A11" activePane="bottomLeft" state="frozen"/>
      <selection activeCell="C1" sqref="C1"/>
      <selection pane="bottomLeft" activeCell="A23" sqref="A23"/>
    </sheetView>
  </sheetViews>
  <sheetFormatPr defaultRowHeight="30" customHeight="1" outlineLevelRow="2"/>
  <cols>
    <col min="1" max="1" width="10.7109375" style="15" customWidth="1"/>
    <col min="2" max="2" width="11.5703125" style="1" customWidth="1"/>
    <col min="3" max="3" width="44.42578125" customWidth="1"/>
    <col min="4" max="4" width="23.85546875" customWidth="1"/>
    <col min="5" max="5" width="13.85546875" customWidth="1"/>
    <col min="6" max="6" width="12.28515625" customWidth="1"/>
    <col min="7" max="7" width="10.7109375" style="19" bestFit="1" customWidth="1"/>
    <col min="8" max="8" width="13.42578125" style="19" customWidth="1"/>
    <col min="9" max="11" width="9.140625" style="19" customWidth="1"/>
    <col min="12" max="12" width="11.5703125" style="19" customWidth="1"/>
    <col min="13" max="14" width="9.140625" style="19" customWidth="1"/>
    <col min="15" max="15" width="13.7109375" style="19" customWidth="1"/>
  </cols>
  <sheetData>
    <row r="1" spans="1:15" s="1" customFormat="1" ht="30" customHeight="1">
      <c r="A1" s="10" t="s">
        <v>0</v>
      </c>
      <c r="B1" s="11" t="s">
        <v>1</v>
      </c>
      <c r="C1" s="12" t="s">
        <v>2</v>
      </c>
      <c r="D1" s="12" t="s">
        <v>3</v>
      </c>
      <c r="E1" s="13" t="s">
        <v>4</v>
      </c>
      <c r="F1" s="14" t="s">
        <v>15</v>
      </c>
      <c r="G1" s="17" t="s">
        <v>16</v>
      </c>
      <c r="H1" s="18" t="s">
        <v>17</v>
      </c>
      <c r="I1" s="17" t="s">
        <v>18</v>
      </c>
      <c r="J1" s="17" t="s">
        <v>19</v>
      </c>
      <c r="K1" s="17" t="s">
        <v>20</v>
      </c>
      <c r="L1" s="17" t="s">
        <v>21</v>
      </c>
      <c r="M1" s="17" t="s">
        <v>22</v>
      </c>
      <c r="N1" s="17" t="s">
        <v>23</v>
      </c>
      <c r="O1" s="18" t="s">
        <v>24</v>
      </c>
    </row>
    <row r="2" spans="1:15" ht="21" customHeight="1" outlineLevel="2">
      <c r="A2" s="51">
        <v>11841</v>
      </c>
      <c r="B2" s="52">
        <v>41306</v>
      </c>
      <c r="C2" s="51" t="s">
        <v>9</v>
      </c>
      <c r="D2" s="51" t="s">
        <v>31</v>
      </c>
      <c r="E2" s="53">
        <v>483</v>
      </c>
      <c r="F2" s="16"/>
    </row>
    <row r="3" spans="1:15" ht="21" customHeight="1" outlineLevel="2">
      <c r="A3" s="51">
        <v>11913</v>
      </c>
      <c r="B3" s="52">
        <v>41313</v>
      </c>
      <c r="C3" s="51" t="s">
        <v>9</v>
      </c>
      <c r="D3" s="51" t="s">
        <v>29</v>
      </c>
      <c r="E3" s="53">
        <v>362</v>
      </c>
      <c r="F3" s="16"/>
    </row>
    <row r="4" spans="1:15" ht="21" customHeight="1" outlineLevel="2">
      <c r="A4" s="51">
        <v>11923</v>
      </c>
      <c r="B4" s="52">
        <v>41316</v>
      </c>
      <c r="C4" s="51" t="s">
        <v>9</v>
      </c>
      <c r="D4" s="51" t="s">
        <v>25</v>
      </c>
      <c r="E4" s="53">
        <v>294</v>
      </c>
      <c r="F4" s="16"/>
    </row>
    <row r="5" spans="1:15" ht="21" customHeight="1" outlineLevel="2">
      <c r="A5" s="51">
        <v>11934</v>
      </c>
      <c r="B5" s="52">
        <v>41318</v>
      </c>
      <c r="C5" s="51" t="s">
        <v>9</v>
      </c>
      <c r="D5" s="51" t="s">
        <v>31</v>
      </c>
      <c r="E5" s="53">
        <v>483</v>
      </c>
      <c r="F5" s="16"/>
    </row>
    <row r="6" spans="1:15" ht="21" customHeight="1" outlineLevel="2">
      <c r="A6" s="51">
        <v>11934</v>
      </c>
      <c r="B6" s="52">
        <v>41318</v>
      </c>
      <c r="C6" s="51" t="s">
        <v>9</v>
      </c>
      <c r="D6" s="51" t="s">
        <v>131</v>
      </c>
      <c r="E6" s="53">
        <v>241.5</v>
      </c>
      <c r="F6" s="16"/>
    </row>
    <row r="7" spans="1:15" s="16" customFormat="1" ht="21" customHeight="1" outlineLevel="2">
      <c r="A7" s="51">
        <v>11935</v>
      </c>
      <c r="B7" s="52">
        <v>41318</v>
      </c>
      <c r="C7" s="51" t="s">
        <v>9</v>
      </c>
      <c r="D7" s="51" t="s">
        <v>25</v>
      </c>
      <c r="E7" s="53">
        <v>294</v>
      </c>
      <c r="G7" s="19"/>
      <c r="H7" s="19"/>
      <c r="I7" s="19"/>
      <c r="J7" s="19"/>
      <c r="K7" s="19"/>
      <c r="L7" s="19"/>
      <c r="M7" s="19"/>
      <c r="N7" s="19"/>
      <c r="O7" s="19"/>
    </row>
    <row r="8" spans="1:15" s="54" customFormat="1" ht="21" customHeight="1" outlineLevel="1">
      <c r="B8" s="55"/>
      <c r="C8" s="56" t="s">
        <v>65</v>
      </c>
      <c r="E8" s="70">
        <f>SUBTOTAL(9,E2:E7)</f>
        <v>2157.5</v>
      </c>
      <c r="F8" s="70"/>
      <c r="G8" s="70">
        <f t="shared" ref="G8:N8" si="0">SUBTOTAL(9,G2:G7)</f>
        <v>0</v>
      </c>
      <c r="H8" s="70">
        <f t="shared" si="0"/>
        <v>0</v>
      </c>
      <c r="I8" s="70">
        <f t="shared" si="0"/>
        <v>0</v>
      </c>
      <c r="J8" s="70">
        <f t="shared" si="0"/>
        <v>0</v>
      </c>
      <c r="K8" s="70">
        <f t="shared" si="0"/>
        <v>0</v>
      </c>
      <c r="L8" s="70">
        <f t="shared" si="0"/>
        <v>0</v>
      </c>
      <c r="M8" s="70">
        <f t="shared" si="0"/>
        <v>0</v>
      </c>
      <c r="N8" s="70">
        <f t="shared" si="0"/>
        <v>0</v>
      </c>
      <c r="O8" s="70">
        <f>E8-SUM(G8:N8)</f>
        <v>2157.5</v>
      </c>
    </row>
    <row r="9" spans="1:15" s="29" customFormat="1" ht="21" customHeight="1" outlineLevel="2">
      <c r="A9" s="29">
        <v>11845</v>
      </c>
      <c r="B9" s="46">
        <v>41306</v>
      </c>
      <c r="C9" s="29" t="s">
        <v>12</v>
      </c>
      <c r="D9" s="29" t="s">
        <v>25</v>
      </c>
      <c r="E9" s="65">
        <v>294</v>
      </c>
      <c r="F9" s="65"/>
      <c r="G9" s="65"/>
      <c r="H9" s="65">
        <v>2599.39</v>
      </c>
      <c r="I9" s="65"/>
      <c r="J9" s="65"/>
      <c r="K9" s="65"/>
      <c r="L9" s="65"/>
      <c r="M9" s="65"/>
      <c r="N9" s="65"/>
      <c r="O9" s="65"/>
    </row>
    <row r="10" spans="1:15" s="29" customFormat="1" ht="21" customHeight="1" outlineLevel="2">
      <c r="A10" s="29">
        <v>11847</v>
      </c>
      <c r="B10" s="46">
        <v>41306</v>
      </c>
      <c r="C10" s="29" t="s">
        <v>12</v>
      </c>
      <c r="D10" s="29" t="s">
        <v>25</v>
      </c>
      <c r="E10" s="65">
        <v>294</v>
      </c>
      <c r="F10" s="65"/>
      <c r="G10" s="65"/>
      <c r="H10" s="65"/>
      <c r="I10" s="65"/>
      <c r="J10" s="65"/>
      <c r="K10" s="65"/>
      <c r="L10" s="65"/>
      <c r="M10" s="65"/>
      <c r="N10" s="65"/>
      <c r="O10" s="65"/>
    </row>
    <row r="11" spans="1:15" s="29" customFormat="1" ht="21" customHeight="1" outlineLevel="2">
      <c r="A11" s="29">
        <v>11857</v>
      </c>
      <c r="B11" s="46">
        <v>41306</v>
      </c>
      <c r="C11" s="29" t="s">
        <v>12</v>
      </c>
      <c r="D11" s="29" t="s">
        <v>25</v>
      </c>
      <c r="E11" s="65">
        <v>294</v>
      </c>
      <c r="F11" s="65"/>
      <c r="G11" s="65"/>
      <c r="H11" s="65"/>
      <c r="I11" s="65"/>
      <c r="J11" s="65"/>
      <c r="K11" s="65"/>
      <c r="L11" s="65"/>
      <c r="M11" s="65"/>
      <c r="N11" s="65"/>
      <c r="O11" s="65"/>
    </row>
    <row r="12" spans="1:15" s="29" customFormat="1" ht="21" customHeight="1" outlineLevel="2">
      <c r="A12" s="29">
        <v>11860</v>
      </c>
      <c r="B12" s="46">
        <v>41306</v>
      </c>
      <c r="C12" s="29" t="s">
        <v>12</v>
      </c>
      <c r="D12" s="29" t="s">
        <v>25</v>
      </c>
      <c r="E12" s="65">
        <v>294</v>
      </c>
      <c r="F12" s="65"/>
      <c r="G12" s="65"/>
      <c r="H12" s="65"/>
      <c r="I12" s="65"/>
      <c r="J12" s="65"/>
      <c r="K12" s="65"/>
      <c r="L12" s="65"/>
      <c r="M12" s="65"/>
      <c r="N12" s="65"/>
      <c r="O12" s="65"/>
    </row>
    <row r="13" spans="1:15" s="29" customFormat="1" ht="21" customHeight="1" outlineLevel="2">
      <c r="A13" s="29">
        <v>11875</v>
      </c>
      <c r="B13" s="46">
        <v>41310</v>
      </c>
      <c r="C13" s="29" t="s">
        <v>12</v>
      </c>
      <c r="D13" s="29" t="s">
        <v>25</v>
      </c>
      <c r="E13" s="65">
        <v>294</v>
      </c>
      <c r="F13" s="65"/>
      <c r="G13" s="65"/>
      <c r="H13" s="65"/>
      <c r="I13" s="65"/>
      <c r="J13" s="65"/>
      <c r="K13" s="65"/>
      <c r="L13" s="65"/>
      <c r="M13" s="65"/>
      <c r="N13" s="65"/>
      <c r="O13" s="65"/>
    </row>
    <row r="14" spans="1:15" s="29" customFormat="1" ht="21" customHeight="1" outlineLevel="2">
      <c r="A14" s="29">
        <v>11883</v>
      </c>
      <c r="B14" s="46">
        <v>41311</v>
      </c>
      <c r="C14" s="29" t="s">
        <v>12</v>
      </c>
      <c r="D14" s="29" t="s">
        <v>25</v>
      </c>
      <c r="E14" s="65">
        <v>294</v>
      </c>
      <c r="F14" s="65"/>
      <c r="G14" s="65"/>
      <c r="H14" s="65"/>
      <c r="I14" s="65"/>
      <c r="J14" s="65"/>
      <c r="K14" s="65"/>
      <c r="L14" s="65"/>
      <c r="M14" s="65"/>
      <c r="N14" s="65"/>
      <c r="O14" s="65"/>
    </row>
    <row r="15" spans="1:15" s="29" customFormat="1" ht="21" customHeight="1" outlineLevel="2">
      <c r="A15" s="29">
        <v>11886</v>
      </c>
      <c r="B15" s="46">
        <v>41311</v>
      </c>
      <c r="C15" s="29" t="s">
        <v>12</v>
      </c>
      <c r="D15" s="29" t="s">
        <v>25</v>
      </c>
      <c r="E15" s="65">
        <v>294</v>
      </c>
      <c r="F15" s="65"/>
      <c r="G15" s="65"/>
      <c r="H15" s="65"/>
      <c r="I15" s="65"/>
      <c r="J15" s="65"/>
      <c r="K15" s="65"/>
      <c r="L15" s="65"/>
      <c r="M15" s="65"/>
      <c r="N15" s="65"/>
      <c r="O15" s="65"/>
    </row>
    <row r="16" spans="1:15" s="29" customFormat="1" ht="21" customHeight="1" outlineLevel="2">
      <c r="A16" s="29">
        <v>11892</v>
      </c>
      <c r="B16" s="46">
        <v>41312</v>
      </c>
      <c r="C16" s="29" t="s">
        <v>12</v>
      </c>
      <c r="D16" s="29" t="s">
        <v>25</v>
      </c>
      <c r="E16" s="65">
        <v>294</v>
      </c>
      <c r="F16" s="65"/>
      <c r="G16" s="65"/>
      <c r="H16" s="65"/>
      <c r="I16" s="65"/>
      <c r="J16" s="65"/>
      <c r="K16" s="65"/>
      <c r="L16" s="65"/>
      <c r="M16" s="65"/>
      <c r="N16" s="65"/>
      <c r="O16" s="65"/>
    </row>
    <row r="17" spans="1:15" s="29" customFormat="1" ht="21" customHeight="1" outlineLevel="2">
      <c r="A17" s="29">
        <v>11904</v>
      </c>
      <c r="B17" s="46">
        <v>41313</v>
      </c>
      <c r="C17" s="29" t="s">
        <v>12</v>
      </c>
      <c r="D17" s="29" t="s">
        <v>43</v>
      </c>
      <c r="E17" s="65">
        <v>200</v>
      </c>
      <c r="F17" s="65"/>
      <c r="G17" s="65"/>
      <c r="H17" s="65"/>
      <c r="I17" s="65"/>
      <c r="J17" s="65"/>
      <c r="K17" s="65"/>
      <c r="L17" s="65"/>
      <c r="M17" s="65"/>
      <c r="N17" s="65"/>
      <c r="O17" s="65"/>
    </row>
    <row r="18" spans="1:15" s="29" customFormat="1" ht="21" customHeight="1" outlineLevel="2">
      <c r="A18" s="29">
        <v>11909</v>
      </c>
      <c r="B18" s="46">
        <v>41313</v>
      </c>
      <c r="C18" s="29" t="s">
        <v>12</v>
      </c>
      <c r="D18" s="29" t="s">
        <v>25</v>
      </c>
      <c r="E18" s="65">
        <v>294</v>
      </c>
      <c r="F18" s="65"/>
      <c r="G18" s="65"/>
      <c r="H18" s="65"/>
      <c r="I18" s="65"/>
      <c r="J18" s="65"/>
      <c r="K18" s="65"/>
      <c r="L18" s="65"/>
      <c r="M18" s="65"/>
      <c r="N18" s="65"/>
      <c r="O18" s="65"/>
    </row>
    <row r="19" spans="1:15" s="29" customFormat="1" ht="21" customHeight="1" outlineLevel="2">
      <c r="A19" s="29">
        <v>11927</v>
      </c>
      <c r="B19" s="46">
        <v>41316</v>
      </c>
      <c r="C19" s="29" t="s">
        <v>12</v>
      </c>
      <c r="D19" s="29" t="s">
        <v>29</v>
      </c>
      <c r="E19" s="65">
        <v>362</v>
      </c>
      <c r="F19" s="65"/>
      <c r="G19" s="65"/>
      <c r="H19" s="65"/>
      <c r="I19" s="65"/>
      <c r="J19" s="65"/>
      <c r="K19" s="65"/>
      <c r="L19" s="65"/>
      <c r="M19" s="65"/>
      <c r="N19" s="65"/>
      <c r="O19" s="65"/>
    </row>
    <row r="20" spans="1:15" s="29" customFormat="1" ht="21" customHeight="1" outlineLevel="2">
      <c r="A20" s="29">
        <v>11946</v>
      </c>
      <c r="B20" s="46">
        <v>41319</v>
      </c>
      <c r="C20" s="29" t="s">
        <v>12</v>
      </c>
      <c r="D20" s="29" t="s">
        <v>29</v>
      </c>
      <c r="E20" s="65">
        <v>362</v>
      </c>
      <c r="F20" s="65"/>
      <c r="G20" s="65"/>
      <c r="H20" s="65"/>
      <c r="I20" s="65"/>
      <c r="J20" s="65"/>
      <c r="K20" s="65"/>
      <c r="L20" s="65"/>
      <c r="M20" s="65"/>
      <c r="N20" s="65"/>
      <c r="O20" s="65"/>
    </row>
    <row r="21" spans="1:15" s="29" customFormat="1" ht="21" customHeight="1" outlineLevel="2">
      <c r="A21" s="29">
        <v>11950</v>
      </c>
      <c r="B21" s="46">
        <v>41320</v>
      </c>
      <c r="C21" s="29" t="s">
        <v>12</v>
      </c>
      <c r="D21" s="29" t="s">
        <v>25</v>
      </c>
      <c r="E21" s="65">
        <v>294</v>
      </c>
      <c r="F21" s="65"/>
      <c r="G21" s="65"/>
      <c r="H21" s="65"/>
      <c r="I21" s="65"/>
      <c r="J21" s="65"/>
      <c r="K21" s="65"/>
      <c r="L21" s="65"/>
      <c r="M21" s="65"/>
      <c r="N21" s="65"/>
      <c r="O21" s="65"/>
    </row>
    <row r="22" spans="1:15" s="54" customFormat="1" ht="21" customHeight="1" outlineLevel="1">
      <c r="B22" s="55"/>
      <c r="C22" s="57" t="s">
        <v>67</v>
      </c>
      <c r="E22" s="70">
        <f>SUBTOTAL(9,E9:E21)</f>
        <v>3864</v>
      </c>
      <c r="F22" s="70"/>
      <c r="G22" s="70">
        <f t="shared" ref="G22:N22" si="1">SUBTOTAL(9,G9:G21)</f>
        <v>0</v>
      </c>
      <c r="H22" s="70">
        <f t="shared" si="1"/>
        <v>2599.39</v>
      </c>
      <c r="I22" s="70">
        <f t="shared" si="1"/>
        <v>0</v>
      </c>
      <c r="J22" s="70">
        <f t="shared" si="1"/>
        <v>0</v>
      </c>
      <c r="K22" s="70">
        <f t="shared" si="1"/>
        <v>0</v>
      </c>
      <c r="L22" s="70">
        <f t="shared" si="1"/>
        <v>0</v>
      </c>
      <c r="M22" s="70">
        <f t="shared" si="1"/>
        <v>0</v>
      </c>
      <c r="N22" s="70">
        <f t="shared" si="1"/>
        <v>0</v>
      </c>
      <c r="O22" s="70">
        <f>E22-SUM(G22:N22)</f>
        <v>1264.6100000000001</v>
      </c>
    </row>
    <row r="23" spans="1:15" s="29" customFormat="1" ht="21" customHeight="1" outlineLevel="2">
      <c r="A23" s="29">
        <v>11855</v>
      </c>
      <c r="B23" s="46">
        <v>41306</v>
      </c>
      <c r="C23" s="29" t="s">
        <v>52</v>
      </c>
      <c r="D23" s="29" t="s">
        <v>25</v>
      </c>
      <c r="E23" s="65">
        <v>0</v>
      </c>
      <c r="F23" s="65" t="s">
        <v>141</v>
      </c>
      <c r="G23" s="65"/>
      <c r="H23" s="65"/>
      <c r="I23" s="65"/>
      <c r="J23" s="65"/>
      <c r="K23" s="65"/>
      <c r="L23" s="65"/>
      <c r="M23" s="65"/>
      <c r="N23" s="65"/>
      <c r="O23" s="65"/>
    </row>
    <row r="24" spans="1:15" s="54" customFormat="1" ht="21" customHeight="1" outlineLevel="1">
      <c r="B24" s="55"/>
      <c r="C24" s="57" t="s">
        <v>68</v>
      </c>
      <c r="E24" s="70">
        <f>SUBTOTAL(9,E23:E23)</f>
        <v>0</v>
      </c>
      <c r="F24" s="70"/>
      <c r="G24" s="70">
        <f t="shared" ref="G24:N24" si="2">SUBTOTAL(9,G23:G23)</f>
        <v>0</v>
      </c>
      <c r="H24" s="70">
        <f t="shared" si="2"/>
        <v>0</v>
      </c>
      <c r="I24" s="70">
        <f t="shared" si="2"/>
        <v>0</v>
      </c>
      <c r="J24" s="70">
        <f t="shared" si="2"/>
        <v>0</v>
      </c>
      <c r="K24" s="70">
        <f t="shared" si="2"/>
        <v>0</v>
      </c>
      <c r="L24" s="70">
        <f t="shared" si="2"/>
        <v>0</v>
      </c>
      <c r="M24" s="70">
        <f t="shared" si="2"/>
        <v>0</v>
      </c>
      <c r="N24" s="70">
        <f t="shared" si="2"/>
        <v>0</v>
      </c>
      <c r="O24" s="70">
        <f>E24-SUM(G24:N24)</f>
        <v>0</v>
      </c>
    </row>
    <row r="25" spans="1:15" s="29" customFormat="1" ht="21" customHeight="1" outlineLevel="2">
      <c r="A25" s="29">
        <v>11877</v>
      </c>
      <c r="B25" s="46">
        <v>41310</v>
      </c>
      <c r="C25" s="29" t="s">
        <v>37</v>
      </c>
      <c r="D25" s="29" t="s">
        <v>25</v>
      </c>
      <c r="E25" s="65">
        <v>214</v>
      </c>
      <c r="F25" s="65"/>
      <c r="G25" s="65">
        <v>8</v>
      </c>
      <c r="H25" s="65"/>
      <c r="I25" s="65"/>
      <c r="J25" s="65"/>
      <c r="K25" s="65"/>
      <c r="L25" s="65"/>
      <c r="M25" s="65"/>
      <c r="N25" s="65"/>
      <c r="O25" s="65"/>
    </row>
    <row r="26" spans="1:15" s="29" customFormat="1" ht="21" customHeight="1" outlineLevel="2">
      <c r="A26" s="29">
        <v>11893</v>
      </c>
      <c r="B26" s="46">
        <v>41312</v>
      </c>
      <c r="C26" s="29" t="s">
        <v>37</v>
      </c>
      <c r="D26" s="29" t="s">
        <v>29</v>
      </c>
      <c r="E26" s="65">
        <v>291</v>
      </c>
      <c r="F26" s="65"/>
      <c r="G26" s="65"/>
      <c r="H26" s="65"/>
      <c r="I26" s="65"/>
      <c r="J26" s="65"/>
      <c r="K26" s="65"/>
      <c r="L26" s="65"/>
      <c r="M26" s="65"/>
      <c r="N26" s="65"/>
      <c r="O26" s="65"/>
    </row>
    <row r="27" spans="1:15" s="29" customFormat="1" ht="21" customHeight="1" outlineLevel="2">
      <c r="A27" s="29">
        <v>11902</v>
      </c>
      <c r="B27" s="46">
        <v>41313</v>
      </c>
      <c r="C27" s="29" t="s">
        <v>37</v>
      </c>
      <c r="D27" s="29" t="s">
        <v>29</v>
      </c>
      <c r="E27" s="65">
        <v>291</v>
      </c>
      <c r="F27" s="65"/>
      <c r="G27" s="65"/>
      <c r="H27" s="65"/>
      <c r="I27" s="65"/>
      <c r="J27" s="65"/>
      <c r="K27" s="65"/>
      <c r="L27" s="65"/>
      <c r="M27" s="65"/>
      <c r="N27" s="65"/>
      <c r="O27" s="65"/>
    </row>
    <row r="28" spans="1:15" s="29" customFormat="1" ht="21" customHeight="1" outlineLevel="2">
      <c r="A28" s="29">
        <v>11905</v>
      </c>
      <c r="B28" s="46">
        <v>41313</v>
      </c>
      <c r="C28" s="29" t="s">
        <v>37</v>
      </c>
      <c r="D28" s="29" t="s">
        <v>43</v>
      </c>
      <c r="E28" s="65">
        <v>185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</row>
    <row r="29" spans="1:15" s="29" customFormat="1" ht="21" customHeight="1" outlineLevel="2">
      <c r="A29" s="29">
        <v>11925</v>
      </c>
      <c r="B29" s="46">
        <v>41316</v>
      </c>
      <c r="C29" s="29" t="s">
        <v>37</v>
      </c>
      <c r="D29" s="29" t="s">
        <v>29</v>
      </c>
      <c r="E29" s="65">
        <v>291</v>
      </c>
      <c r="F29" s="65"/>
      <c r="G29" s="65"/>
      <c r="H29" s="65"/>
      <c r="I29" s="65"/>
      <c r="J29" s="65"/>
      <c r="K29" s="65"/>
      <c r="L29" s="65"/>
      <c r="M29" s="65"/>
      <c r="N29" s="65"/>
      <c r="O29" s="65"/>
    </row>
    <row r="30" spans="1:15" s="29" customFormat="1" ht="21" customHeight="1" outlineLevel="2">
      <c r="A30" s="29">
        <v>11939</v>
      </c>
      <c r="B30" s="46">
        <v>41318</v>
      </c>
      <c r="C30" s="29" t="s">
        <v>37</v>
      </c>
      <c r="D30" s="29" t="s">
        <v>31</v>
      </c>
      <c r="E30" s="65">
        <v>0</v>
      </c>
      <c r="F30" s="65"/>
      <c r="G30" s="65"/>
      <c r="H30" s="65"/>
      <c r="I30" s="65"/>
      <c r="J30" s="65"/>
      <c r="K30" s="65"/>
      <c r="L30" s="65"/>
      <c r="M30" s="65"/>
      <c r="N30" s="65"/>
      <c r="O30" s="65"/>
    </row>
    <row r="31" spans="1:15" s="54" customFormat="1" ht="21" customHeight="1" outlineLevel="1">
      <c r="B31" s="55"/>
      <c r="C31" s="57" t="s">
        <v>102</v>
      </c>
      <c r="E31" s="70">
        <f>SUBTOTAL(9,E25:E30)</f>
        <v>1272</v>
      </c>
      <c r="F31" s="70"/>
      <c r="G31" s="70">
        <f t="shared" ref="G31:N31" si="3">SUBTOTAL(9,G25:G30)</f>
        <v>8</v>
      </c>
      <c r="H31" s="70">
        <f t="shared" si="3"/>
        <v>0</v>
      </c>
      <c r="I31" s="70">
        <f t="shared" si="3"/>
        <v>0</v>
      </c>
      <c r="J31" s="70">
        <f t="shared" si="3"/>
        <v>0</v>
      </c>
      <c r="K31" s="70">
        <f t="shared" si="3"/>
        <v>0</v>
      </c>
      <c r="L31" s="70">
        <f t="shared" si="3"/>
        <v>0</v>
      </c>
      <c r="M31" s="70">
        <f t="shared" si="3"/>
        <v>0</v>
      </c>
      <c r="N31" s="70">
        <f t="shared" si="3"/>
        <v>0</v>
      </c>
      <c r="O31" s="70">
        <f>E31-SUM(G31:N31)</f>
        <v>1264</v>
      </c>
    </row>
    <row r="32" spans="1:15" s="29" customFormat="1" ht="21" customHeight="1" outlineLevel="2">
      <c r="A32" s="29">
        <v>11873</v>
      </c>
      <c r="B32" s="46">
        <v>41309</v>
      </c>
      <c r="C32" s="29" t="s">
        <v>13</v>
      </c>
      <c r="D32" s="29" t="s">
        <v>29</v>
      </c>
      <c r="E32" s="65">
        <v>362</v>
      </c>
      <c r="F32" s="65"/>
      <c r="G32" s="65"/>
      <c r="H32" s="65"/>
      <c r="I32" s="65"/>
      <c r="J32" s="65"/>
      <c r="K32" s="65"/>
      <c r="L32" s="65"/>
      <c r="M32" s="65"/>
      <c r="N32" s="65"/>
      <c r="O32" s="65"/>
    </row>
    <row r="33" spans="1:15" s="29" customFormat="1" ht="21" customHeight="1" outlineLevel="2">
      <c r="A33" s="29">
        <v>11920</v>
      </c>
      <c r="B33" s="46">
        <v>41316</v>
      </c>
      <c r="C33" s="29" t="s">
        <v>13</v>
      </c>
      <c r="D33" s="29" t="s">
        <v>25</v>
      </c>
      <c r="E33" s="65">
        <v>294</v>
      </c>
      <c r="F33" s="65"/>
      <c r="G33" s="65"/>
      <c r="H33" s="65"/>
      <c r="I33" s="65"/>
      <c r="J33" s="65"/>
      <c r="K33" s="65"/>
      <c r="L33" s="65"/>
      <c r="M33" s="65"/>
      <c r="N33" s="65"/>
      <c r="O33" s="65"/>
    </row>
    <row r="34" spans="1:15" s="29" customFormat="1" ht="21" customHeight="1" outlineLevel="2">
      <c r="A34" s="29">
        <v>11937</v>
      </c>
      <c r="B34" s="46">
        <v>41318</v>
      </c>
      <c r="C34" s="29" t="s">
        <v>13</v>
      </c>
      <c r="D34" s="29" t="s">
        <v>25</v>
      </c>
      <c r="E34" s="65">
        <v>294</v>
      </c>
      <c r="F34" s="65"/>
      <c r="G34" s="65"/>
      <c r="H34" s="65"/>
      <c r="I34" s="65"/>
      <c r="J34" s="65"/>
      <c r="K34" s="65"/>
      <c r="L34" s="65"/>
      <c r="M34" s="65"/>
      <c r="N34" s="65"/>
      <c r="O34" s="65"/>
    </row>
    <row r="35" spans="1:15" s="29" customFormat="1" ht="21" customHeight="1" outlineLevel="2">
      <c r="A35" s="29">
        <v>11952</v>
      </c>
      <c r="B35" s="46">
        <v>41320</v>
      </c>
      <c r="C35" s="29" t="s">
        <v>13</v>
      </c>
      <c r="D35" s="29" t="s">
        <v>25</v>
      </c>
      <c r="E35" s="65">
        <v>294</v>
      </c>
      <c r="F35" s="65"/>
      <c r="G35" s="65"/>
      <c r="H35" s="65"/>
      <c r="I35" s="65"/>
      <c r="J35" s="65"/>
      <c r="K35" s="65"/>
      <c r="L35" s="65"/>
      <c r="M35" s="65"/>
      <c r="N35" s="65"/>
      <c r="O35" s="65"/>
    </row>
    <row r="36" spans="1:15" s="54" customFormat="1" ht="21" customHeight="1" outlineLevel="1">
      <c r="B36" s="55"/>
      <c r="C36" s="57" t="s">
        <v>69</v>
      </c>
      <c r="E36" s="70">
        <f>SUBTOTAL(9,E32:E35)</f>
        <v>1244</v>
      </c>
      <c r="F36" s="70"/>
      <c r="G36" s="70">
        <f t="shared" ref="G36:N36" si="4">SUBTOTAL(9,G32:G35)</f>
        <v>0</v>
      </c>
      <c r="H36" s="70">
        <f t="shared" si="4"/>
        <v>0</v>
      </c>
      <c r="I36" s="70">
        <f t="shared" si="4"/>
        <v>0</v>
      </c>
      <c r="J36" s="70">
        <f t="shared" si="4"/>
        <v>0</v>
      </c>
      <c r="K36" s="70">
        <f t="shared" si="4"/>
        <v>0</v>
      </c>
      <c r="L36" s="70">
        <f t="shared" si="4"/>
        <v>0</v>
      </c>
      <c r="M36" s="70">
        <f t="shared" si="4"/>
        <v>0</v>
      </c>
      <c r="N36" s="70">
        <f t="shared" si="4"/>
        <v>0</v>
      </c>
      <c r="O36" s="70">
        <f>E36-SUM(G36:N36)</f>
        <v>1244</v>
      </c>
    </row>
    <row r="37" spans="1:15" s="29" customFormat="1" ht="21" customHeight="1" outlineLevel="2">
      <c r="A37" s="29">
        <v>11880</v>
      </c>
      <c r="B37" s="46">
        <v>41310</v>
      </c>
      <c r="C37" s="29" t="s">
        <v>10</v>
      </c>
      <c r="D37" s="29" t="s">
        <v>43</v>
      </c>
      <c r="E37" s="65">
        <v>200</v>
      </c>
      <c r="F37" s="65"/>
      <c r="G37" s="65">
        <v>8</v>
      </c>
      <c r="H37" s="65"/>
      <c r="I37" s="65"/>
      <c r="J37" s="65"/>
      <c r="K37" s="65"/>
      <c r="L37" s="65"/>
      <c r="M37" s="65"/>
      <c r="N37" s="65"/>
      <c r="O37" s="65"/>
    </row>
    <row r="38" spans="1:15" s="29" customFormat="1" ht="21" customHeight="1" outlineLevel="2">
      <c r="A38" s="29">
        <v>11884</v>
      </c>
      <c r="B38" s="46">
        <v>41311</v>
      </c>
      <c r="C38" s="29" t="s">
        <v>10</v>
      </c>
      <c r="D38" s="29" t="s">
        <v>25</v>
      </c>
      <c r="E38" s="65">
        <v>294</v>
      </c>
      <c r="F38" s="65"/>
      <c r="G38" s="65"/>
      <c r="H38" s="65"/>
      <c r="I38" s="65"/>
      <c r="J38" s="65"/>
      <c r="K38" s="65"/>
      <c r="L38" s="65"/>
      <c r="M38" s="65"/>
      <c r="N38" s="65"/>
      <c r="O38" s="65"/>
    </row>
    <row r="39" spans="1:15" s="29" customFormat="1" ht="21" customHeight="1" outlineLevel="2">
      <c r="A39" s="29">
        <v>11917</v>
      </c>
      <c r="B39" s="46">
        <v>41316</v>
      </c>
      <c r="C39" s="29" t="s">
        <v>10</v>
      </c>
      <c r="D39" s="29" t="s">
        <v>29</v>
      </c>
      <c r="E39" s="65">
        <v>362</v>
      </c>
      <c r="F39" s="65"/>
      <c r="G39" s="65"/>
      <c r="H39" s="65"/>
      <c r="I39" s="65"/>
      <c r="J39" s="65"/>
      <c r="K39" s="65"/>
      <c r="L39" s="65"/>
      <c r="M39" s="65"/>
      <c r="N39" s="65"/>
      <c r="O39" s="65"/>
    </row>
    <row r="40" spans="1:15" s="54" customFormat="1" ht="21" customHeight="1" outlineLevel="1">
      <c r="B40" s="55"/>
      <c r="C40" s="57" t="s">
        <v>70</v>
      </c>
      <c r="E40" s="70">
        <f>SUBTOTAL(9,E37:E39)</f>
        <v>856</v>
      </c>
      <c r="F40" s="70"/>
      <c r="G40" s="70">
        <f t="shared" ref="G40:N40" si="5">SUBTOTAL(9,G37:G39)</f>
        <v>8</v>
      </c>
      <c r="H40" s="70">
        <f t="shared" si="5"/>
        <v>0</v>
      </c>
      <c r="I40" s="70">
        <f t="shared" si="5"/>
        <v>0</v>
      </c>
      <c r="J40" s="70">
        <f t="shared" si="5"/>
        <v>0</v>
      </c>
      <c r="K40" s="70">
        <f t="shared" si="5"/>
        <v>0</v>
      </c>
      <c r="L40" s="70">
        <f t="shared" si="5"/>
        <v>0</v>
      </c>
      <c r="M40" s="70">
        <f t="shared" si="5"/>
        <v>0</v>
      </c>
      <c r="N40" s="70">
        <f t="shared" si="5"/>
        <v>0</v>
      </c>
      <c r="O40" s="70">
        <f>E40-SUM(G40:N40)</f>
        <v>848</v>
      </c>
    </row>
    <row r="41" spans="1:15" s="29" customFormat="1" ht="21" customHeight="1" outlineLevel="2">
      <c r="A41" s="29">
        <v>11840</v>
      </c>
      <c r="B41" s="46">
        <v>41306</v>
      </c>
      <c r="C41" s="29" t="s">
        <v>34</v>
      </c>
      <c r="D41" s="29" t="s">
        <v>25</v>
      </c>
      <c r="E41" s="65">
        <v>214</v>
      </c>
      <c r="F41" s="65"/>
      <c r="G41" s="65"/>
      <c r="H41" s="65"/>
      <c r="I41" s="65"/>
      <c r="J41" s="65"/>
      <c r="K41" s="65"/>
      <c r="L41" s="65"/>
      <c r="M41" s="65"/>
      <c r="N41" s="65"/>
      <c r="O41" s="65"/>
    </row>
    <row r="42" spans="1:15" s="29" customFormat="1" ht="21" customHeight="1" outlineLevel="2">
      <c r="A42" s="29">
        <v>11853</v>
      </c>
      <c r="B42" s="46">
        <v>41306</v>
      </c>
      <c r="C42" s="29" t="s">
        <v>34</v>
      </c>
      <c r="D42" s="29" t="s">
        <v>25</v>
      </c>
      <c r="E42" s="65">
        <v>214</v>
      </c>
      <c r="F42" s="65"/>
      <c r="G42" s="65"/>
      <c r="H42" s="65"/>
      <c r="I42" s="65"/>
      <c r="J42" s="65"/>
      <c r="K42" s="65"/>
      <c r="L42" s="65"/>
      <c r="M42" s="65"/>
      <c r="N42" s="65"/>
      <c r="O42" s="65"/>
    </row>
    <row r="43" spans="1:15" s="29" customFormat="1" ht="21" customHeight="1" outlineLevel="2">
      <c r="A43" s="29">
        <v>11858</v>
      </c>
      <c r="B43" s="46">
        <v>41306</v>
      </c>
      <c r="C43" s="29" t="s">
        <v>34</v>
      </c>
      <c r="D43" s="29" t="s">
        <v>25</v>
      </c>
      <c r="E43" s="65">
        <v>214</v>
      </c>
      <c r="F43" s="65"/>
      <c r="G43" s="65"/>
      <c r="H43" s="65"/>
      <c r="I43" s="65"/>
      <c r="J43" s="65"/>
      <c r="K43" s="65"/>
      <c r="L43" s="65"/>
      <c r="M43" s="65"/>
      <c r="N43" s="65"/>
      <c r="O43" s="65"/>
    </row>
    <row r="44" spans="1:15" s="29" customFormat="1" ht="21" customHeight="1" outlineLevel="2">
      <c r="A44" s="29">
        <v>11866</v>
      </c>
      <c r="B44" s="46">
        <v>41309</v>
      </c>
      <c r="C44" s="29" t="s">
        <v>34</v>
      </c>
      <c r="D44" s="29" t="s">
        <v>29</v>
      </c>
      <c r="E44" s="65">
        <v>291</v>
      </c>
      <c r="F44" s="65"/>
      <c r="G44" s="65"/>
      <c r="H44" s="65"/>
      <c r="I44" s="65"/>
      <c r="J44" s="65"/>
      <c r="K44" s="65"/>
      <c r="L44" s="65"/>
      <c r="M44" s="65"/>
      <c r="N44" s="65"/>
      <c r="O44" s="65"/>
    </row>
    <row r="45" spans="1:15" s="29" customFormat="1" ht="21" customHeight="1" outlineLevel="2">
      <c r="A45" s="29">
        <v>11870</v>
      </c>
      <c r="B45" s="46">
        <v>41309</v>
      </c>
      <c r="C45" s="29" t="s">
        <v>34</v>
      </c>
      <c r="D45" s="29" t="s">
        <v>43</v>
      </c>
      <c r="E45" s="65">
        <v>185</v>
      </c>
      <c r="F45" s="65"/>
      <c r="G45" s="65"/>
      <c r="H45" s="65"/>
      <c r="I45" s="65"/>
      <c r="J45" s="65"/>
      <c r="K45" s="65"/>
      <c r="L45" s="65"/>
      <c r="M45" s="65"/>
      <c r="N45" s="65"/>
      <c r="O45" s="65"/>
    </row>
    <row r="46" spans="1:15" s="29" customFormat="1" ht="21" customHeight="1" outlineLevel="2">
      <c r="A46" s="29">
        <v>11879</v>
      </c>
      <c r="B46" s="46">
        <v>41310</v>
      </c>
      <c r="C46" s="29" t="s">
        <v>34</v>
      </c>
      <c r="D46" s="29" t="s">
        <v>25</v>
      </c>
      <c r="E46" s="65">
        <v>214</v>
      </c>
      <c r="F46" s="65"/>
      <c r="G46" s="65"/>
      <c r="H46" s="65"/>
      <c r="I46" s="65"/>
      <c r="J46" s="65"/>
      <c r="K46" s="65"/>
      <c r="L46" s="65"/>
      <c r="M46" s="65"/>
      <c r="N46" s="65"/>
      <c r="O46" s="65"/>
    </row>
    <row r="47" spans="1:15" s="29" customFormat="1" ht="21" customHeight="1" outlineLevel="2">
      <c r="A47" s="29">
        <v>11931</v>
      </c>
      <c r="B47" s="46">
        <v>41318</v>
      </c>
      <c r="C47" s="29" t="s">
        <v>34</v>
      </c>
      <c r="D47" s="29" t="s">
        <v>25</v>
      </c>
      <c r="E47" s="65">
        <v>214</v>
      </c>
      <c r="F47" s="65"/>
      <c r="G47" s="65"/>
      <c r="H47" s="65"/>
      <c r="I47" s="65"/>
      <c r="J47" s="65"/>
      <c r="K47" s="65"/>
      <c r="L47" s="65"/>
      <c r="M47" s="65"/>
      <c r="N47" s="65"/>
      <c r="O47" s="65"/>
    </row>
    <row r="48" spans="1:15" s="29" customFormat="1" ht="21" customHeight="1" outlineLevel="2">
      <c r="A48" s="29">
        <v>11951</v>
      </c>
      <c r="B48" s="46">
        <v>41320</v>
      </c>
      <c r="C48" s="29" t="s">
        <v>34</v>
      </c>
      <c r="D48" s="29" t="s">
        <v>25</v>
      </c>
      <c r="E48" s="65">
        <v>214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</row>
    <row r="49" spans="1:15" s="29" customFormat="1" ht="21" customHeight="1" outlineLevel="2">
      <c r="A49" s="29">
        <v>4309</v>
      </c>
      <c r="B49" s="46">
        <v>41306</v>
      </c>
      <c r="C49" s="29" t="s">
        <v>34</v>
      </c>
      <c r="D49" s="29" t="s">
        <v>126</v>
      </c>
      <c r="E49" s="65">
        <v>291</v>
      </c>
      <c r="F49" s="65"/>
      <c r="G49" s="65"/>
      <c r="H49" s="65"/>
      <c r="I49" s="65"/>
      <c r="J49" s="65"/>
      <c r="K49" s="65"/>
      <c r="L49" s="65"/>
      <c r="M49" s="65"/>
      <c r="N49" s="65"/>
      <c r="O49" s="65"/>
    </row>
    <row r="50" spans="1:15" s="54" customFormat="1" ht="21" customHeight="1" outlineLevel="1">
      <c r="B50" s="55"/>
      <c r="C50" s="57" t="s">
        <v>71</v>
      </c>
      <c r="E50" s="70">
        <f>SUBTOTAL(9,E41:E49)</f>
        <v>2051</v>
      </c>
      <c r="F50" s="70"/>
      <c r="G50" s="70">
        <f t="shared" ref="G50:N50" si="6">SUBTOTAL(9,G41:G49)</f>
        <v>0</v>
      </c>
      <c r="H50" s="70">
        <f t="shared" si="6"/>
        <v>0</v>
      </c>
      <c r="I50" s="70">
        <f t="shared" si="6"/>
        <v>0</v>
      </c>
      <c r="J50" s="70">
        <f t="shared" si="6"/>
        <v>0</v>
      </c>
      <c r="K50" s="70">
        <f t="shared" si="6"/>
        <v>0</v>
      </c>
      <c r="L50" s="70">
        <f t="shared" si="6"/>
        <v>0</v>
      </c>
      <c r="M50" s="70">
        <f t="shared" si="6"/>
        <v>0</v>
      </c>
      <c r="N50" s="70">
        <f t="shared" si="6"/>
        <v>0</v>
      </c>
      <c r="O50" s="70">
        <f>E50-SUM(G50:N50)</f>
        <v>2051</v>
      </c>
    </row>
    <row r="51" spans="1:15" s="29" customFormat="1" ht="21" customHeight="1" outlineLevel="2">
      <c r="A51" s="29">
        <v>11869</v>
      </c>
      <c r="B51" s="46">
        <v>41309</v>
      </c>
      <c r="C51" s="29" t="s">
        <v>6</v>
      </c>
      <c r="D51" s="29" t="s">
        <v>43</v>
      </c>
      <c r="E51" s="65">
        <v>200</v>
      </c>
      <c r="F51" s="65"/>
      <c r="G51" s="65">
        <v>8</v>
      </c>
      <c r="H51" s="65"/>
      <c r="I51" s="65"/>
      <c r="J51" s="65"/>
      <c r="K51" s="65"/>
      <c r="L51" s="65"/>
      <c r="M51" s="65"/>
      <c r="N51" s="65"/>
      <c r="O51" s="65"/>
    </row>
    <row r="52" spans="1:15" s="29" customFormat="1" ht="21" customHeight="1" outlineLevel="2">
      <c r="A52" s="29">
        <v>11874</v>
      </c>
      <c r="B52" s="46">
        <v>41310</v>
      </c>
      <c r="C52" s="29" t="s">
        <v>6</v>
      </c>
      <c r="D52" s="29" t="s">
        <v>25</v>
      </c>
      <c r="E52" s="65">
        <v>294</v>
      </c>
      <c r="F52" s="65"/>
      <c r="G52" s="65"/>
      <c r="H52" s="65"/>
      <c r="I52" s="65"/>
      <c r="J52" s="65"/>
      <c r="K52" s="65"/>
      <c r="L52" s="65"/>
      <c r="M52" s="65"/>
      <c r="N52" s="65"/>
      <c r="O52" s="65"/>
    </row>
    <row r="53" spans="1:15" s="29" customFormat="1" ht="21" customHeight="1" outlineLevel="2">
      <c r="A53" s="29">
        <v>11912</v>
      </c>
      <c r="B53" s="46">
        <v>41313</v>
      </c>
      <c r="C53" s="29" t="s">
        <v>6</v>
      </c>
      <c r="D53" s="29" t="s">
        <v>25</v>
      </c>
      <c r="E53" s="65">
        <v>294</v>
      </c>
      <c r="F53" s="65"/>
      <c r="G53" s="65"/>
      <c r="H53" s="65"/>
      <c r="I53" s="65"/>
      <c r="J53" s="65"/>
      <c r="K53" s="65"/>
      <c r="L53" s="65"/>
      <c r="M53" s="65"/>
      <c r="N53" s="65"/>
      <c r="O53" s="65"/>
    </row>
    <row r="54" spans="1:15" s="29" customFormat="1" ht="21" customHeight="1" outlineLevel="2">
      <c r="A54" s="29">
        <v>11926</v>
      </c>
      <c r="B54" s="46">
        <v>41316</v>
      </c>
      <c r="C54" s="29" t="s">
        <v>6</v>
      </c>
      <c r="D54" s="29" t="s">
        <v>25</v>
      </c>
      <c r="E54" s="65">
        <v>294</v>
      </c>
      <c r="F54" s="65"/>
      <c r="G54" s="65"/>
      <c r="H54" s="65"/>
      <c r="I54" s="65"/>
      <c r="J54" s="65"/>
      <c r="K54" s="65"/>
      <c r="L54" s="65"/>
      <c r="M54" s="65"/>
      <c r="N54" s="65"/>
      <c r="O54" s="65"/>
    </row>
    <row r="55" spans="1:15" s="29" customFormat="1" ht="21" customHeight="1" outlineLevel="2">
      <c r="A55" s="29">
        <v>11932</v>
      </c>
      <c r="B55" s="46">
        <v>41318</v>
      </c>
      <c r="C55" s="29" t="s">
        <v>6</v>
      </c>
      <c r="D55" s="29" t="s">
        <v>25</v>
      </c>
      <c r="E55" s="65">
        <v>294</v>
      </c>
      <c r="F55" s="65"/>
      <c r="G55" s="65"/>
      <c r="H55" s="65"/>
      <c r="I55" s="65"/>
      <c r="J55" s="65"/>
      <c r="K55" s="65"/>
      <c r="L55" s="65"/>
      <c r="M55" s="65"/>
      <c r="N55" s="65"/>
      <c r="O55" s="65"/>
    </row>
    <row r="56" spans="1:15" s="29" customFormat="1" ht="21" customHeight="1" outlineLevel="2">
      <c r="A56" s="29">
        <v>11932</v>
      </c>
      <c r="B56" s="46">
        <v>41318</v>
      </c>
      <c r="C56" s="29" t="s">
        <v>6</v>
      </c>
      <c r="D56" s="29" t="s">
        <v>131</v>
      </c>
      <c r="E56" s="65">
        <v>147</v>
      </c>
      <c r="F56" s="65"/>
      <c r="G56" s="65"/>
      <c r="H56" s="65"/>
      <c r="I56" s="65"/>
      <c r="J56" s="65"/>
      <c r="K56" s="65"/>
      <c r="L56" s="65"/>
      <c r="M56" s="65"/>
      <c r="N56" s="65"/>
      <c r="O56" s="65"/>
    </row>
    <row r="57" spans="1:15" s="29" customFormat="1" ht="21" customHeight="1" outlineLevel="2">
      <c r="A57" s="29">
        <v>11938</v>
      </c>
      <c r="B57" s="46">
        <v>41318</v>
      </c>
      <c r="C57" s="29" t="s">
        <v>6</v>
      </c>
      <c r="D57" s="29" t="s">
        <v>25</v>
      </c>
      <c r="E57" s="65">
        <v>294</v>
      </c>
      <c r="F57" s="65"/>
      <c r="G57" s="65"/>
      <c r="H57" s="65"/>
      <c r="I57" s="65"/>
      <c r="J57" s="65"/>
      <c r="K57" s="65"/>
      <c r="L57" s="65"/>
      <c r="M57" s="65"/>
      <c r="N57" s="65"/>
      <c r="O57" s="65"/>
    </row>
    <row r="58" spans="1:15" s="54" customFormat="1" ht="21" customHeight="1" outlineLevel="1">
      <c r="B58" s="55"/>
      <c r="C58" s="57" t="s">
        <v>78</v>
      </c>
      <c r="E58" s="70">
        <f>SUBTOTAL(9,E51:E57)</f>
        <v>1817</v>
      </c>
      <c r="F58" s="70"/>
      <c r="G58" s="70">
        <f t="shared" ref="G58:N58" si="7">SUBTOTAL(9,G51:G57)</f>
        <v>8</v>
      </c>
      <c r="H58" s="70">
        <f t="shared" si="7"/>
        <v>0</v>
      </c>
      <c r="I58" s="70">
        <f t="shared" si="7"/>
        <v>0</v>
      </c>
      <c r="J58" s="70">
        <f t="shared" si="7"/>
        <v>0</v>
      </c>
      <c r="K58" s="70">
        <f t="shared" si="7"/>
        <v>0</v>
      </c>
      <c r="L58" s="70">
        <f t="shared" si="7"/>
        <v>0</v>
      </c>
      <c r="M58" s="70">
        <f t="shared" si="7"/>
        <v>0</v>
      </c>
      <c r="N58" s="70">
        <f t="shared" si="7"/>
        <v>0</v>
      </c>
      <c r="O58" s="70">
        <f>E58-SUM(G58:N58)</f>
        <v>1809</v>
      </c>
    </row>
    <row r="59" spans="1:15" s="29" customFormat="1" ht="21" customHeight="1" outlineLevel="2">
      <c r="A59" s="29">
        <v>11911</v>
      </c>
      <c r="B59" s="46">
        <v>41313</v>
      </c>
      <c r="C59" s="29" t="s">
        <v>5</v>
      </c>
      <c r="D59" s="29" t="s">
        <v>25</v>
      </c>
      <c r="E59" s="65">
        <v>294</v>
      </c>
      <c r="F59" s="65"/>
      <c r="G59" s="65"/>
      <c r="H59" s="65"/>
      <c r="I59" s="65"/>
      <c r="J59" s="65"/>
      <c r="K59" s="65"/>
      <c r="L59" s="65"/>
      <c r="M59" s="65"/>
      <c r="N59" s="65"/>
      <c r="O59" s="65"/>
    </row>
    <row r="60" spans="1:15" s="29" customFormat="1" ht="21" customHeight="1" outlineLevel="2">
      <c r="A60" s="29">
        <v>11915</v>
      </c>
      <c r="B60" s="46">
        <v>41313</v>
      </c>
      <c r="C60" s="29" t="s">
        <v>5</v>
      </c>
      <c r="D60" s="29" t="s">
        <v>29</v>
      </c>
      <c r="E60" s="65">
        <v>362</v>
      </c>
      <c r="F60" s="65"/>
      <c r="G60" s="65"/>
      <c r="H60" s="65"/>
      <c r="I60" s="65"/>
      <c r="J60" s="65"/>
      <c r="K60" s="65"/>
      <c r="L60" s="65"/>
      <c r="M60" s="65"/>
      <c r="N60" s="65"/>
      <c r="O60" s="65"/>
    </row>
    <row r="61" spans="1:15" s="29" customFormat="1" ht="21" customHeight="1" outlineLevel="2">
      <c r="A61" s="29">
        <v>11918</v>
      </c>
      <c r="B61" s="46">
        <v>41316</v>
      </c>
      <c r="C61" s="29" t="s">
        <v>5</v>
      </c>
      <c r="D61" s="29" t="s">
        <v>25</v>
      </c>
      <c r="E61" s="65">
        <v>294</v>
      </c>
      <c r="F61" s="65"/>
      <c r="G61" s="65"/>
      <c r="H61" s="65"/>
      <c r="I61" s="65"/>
      <c r="J61" s="65"/>
      <c r="K61" s="65"/>
      <c r="L61" s="65"/>
      <c r="M61" s="65"/>
      <c r="N61" s="65"/>
      <c r="O61" s="65"/>
    </row>
    <row r="62" spans="1:15" s="29" customFormat="1" ht="21" customHeight="1" outlineLevel="2">
      <c r="A62" s="29">
        <v>11941</v>
      </c>
      <c r="B62" s="46">
        <v>41319</v>
      </c>
      <c r="C62" s="29" t="s">
        <v>5</v>
      </c>
      <c r="D62" s="29" t="s">
        <v>25</v>
      </c>
      <c r="E62" s="65">
        <v>294</v>
      </c>
      <c r="F62" s="65"/>
      <c r="G62" s="65"/>
      <c r="H62" s="65"/>
      <c r="I62" s="65"/>
      <c r="J62" s="65"/>
      <c r="K62" s="65"/>
      <c r="L62" s="65"/>
      <c r="M62" s="65"/>
      <c r="N62" s="65"/>
      <c r="O62" s="65"/>
    </row>
    <row r="63" spans="1:15" s="29" customFormat="1" ht="21" customHeight="1" outlineLevel="2">
      <c r="A63" s="29">
        <v>11948</v>
      </c>
      <c r="B63" s="46">
        <v>41320</v>
      </c>
      <c r="C63" s="29" t="s">
        <v>5</v>
      </c>
      <c r="D63" s="29" t="s">
        <v>29</v>
      </c>
      <c r="E63" s="65">
        <v>362</v>
      </c>
      <c r="F63" s="65"/>
      <c r="G63" s="65"/>
      <c r="H63" s="65"/>
      <c r="I63" s="65"/>
      <c r="J63" s="65"/>
      <c r="K63" s="65"/>
      <c r="L63" s="65"/>
      <c r="M63" s="65"/>
      <c r="N63" s="65"/>
      <c r="O63" s="65"/>
    </row>
    <row r="64" spans="1:15" s="54" customFormat="1" ht="21" customHeight="1" outlineLevel="1">
      <c r="B64" s="55"/>
      <c r="C64" s="57" t="s">
        <v>81</v>
      </c>
      <c r="E64" s="70">
        <f>SUBTOTAL(9,E59:E63)</f>
        <v>1606</v>
      </c>
      <c r="F64" s="70"/>
      <c r="G64" s="70">
        <f t="shared" ref="G64:N64" si="8">SUBTOTAL(9,G59:G63)</f>
        <v>0</v>
      </c>
      <c r="H64" s="70">
        <f t="shared" si="8"/>
        <v>0</v>
      </c>
      <c r="I64" s="70">
        <f t="shared" si="8"/>
        <v>0</v>
      </c>
      <c r="J64" s="70">
        <f t="shared" si="8"/>
        <v>0</v>
      </c>
      <c r="K64" s="70">
        <f t="shared" si="8"/>
        <v>0</v>
      </c>
      <c r="L64" s="70">
        <f t="shared" si="8"/>
        <v>0</v>
      </c>
      <c r="M64" s="70">
        <f t="shared" si="8"/>
        <v>0</v>
      </c>
      <c r="N64" s="70">
        <f t="shared" si="8"/>
        <v>0</v>
      </c>
      <c r="O64" s="70">
        <f>E64-SUM(G64:N64)</f>
        <v>1606</v>
      </c>
    </row>
    <row r="65" spans="1:15" s="29" customFormat="1" ht="21" customHeight="1" outlineLevel="2">
      <c r="A65" s="29">
        <v>11887</v>
      </c>
      <c r="B65" s="46">
        <v>41311</v>
      </c>
      <c r="C65" s="29" t="s">
        <v>41</v>
      </c>
      <c r="D65" s="29" t="s">
        <v>25</v>
      </c>
      <c r="E65" s="65"/>
      <c r="F65" s="65" t="s">
        <v>151</v>
      </c>
      <c r="G65" s="65"/>
      <c r="H65" s="65"/>
      <c r="I65" s="65"/>
      <c r="J65" s="65"/>
      <c r="K65" s="65"/>
      <c r="L65" s="65"/>
      <c r="M65" s="65"/>
      <c r="N65" s="65"/>
      <c r="O65" s="65"/>
    </row>
    <row r="66" spans="1:15" s="54" customFormat="1" ht="21" customHeight="1" outlineLevel="1">
      <c r="B66" s="55"/>
      <c r="C66" s="57" t="s">
        <v>83</v>
      </c>
      <c r="E66" s="70">
        <f>SUBTOTAL(9,E65:E65)</f>
        <v>0</v>
      </c>
      <c r="F66" s="70"/>
      <c r="G66" s="70">
        <f t="shared" ref="G66:N66" si="9">SUBTOTAL(9,G65:G65)</f>
        <v>0</v>
      </c>
      <c r="H66" s="70">
        <f t="shared" si="9"/>
        <v>0</v>
      </c>
      <c r="I66" s="70">
        <f t="shared" si="9"/>
        <v>0</v>
      </c>
      <c r="J66" s="70">
        <f t="shared" si="9"/>
        <v>0</v>
      </c>
      <c r="K66" s="70">
        <f t="shared" si="9"/>
        <v>0</v>
      </c>
      <c r="L66" s="70">
        <f t="shared" si="9"/>
        <v>0</v>
      </c>
      <c r="M66" s="70">
        <f t="shared" si="9"/>
        <v>0</v>
      </c>
      <c r="N66" s="70">
        <f t="shared" si="9"/>
        <v>0</v>
      </c>
      <c r="O66" s="70">
        <f>E66-SUM(G66:N66)</f>
        <v>0</v>
      </c>
    </row>
    <row r="67" spans="1:15" s="29" customFormat="1" ht="21" customHeight="1" outlineLevel="2">
      <c r="A67" s="29">
        <v>11846</v>
      </c>
      <c r="B67" s="46">
        <v>41306</v>
      </c>
      <c r="C67" s="29" t="s">
        <v>38</v>
      </c>
      <c r="D67" s="29" t="s">
        <v>25</v>
      </c>
      <c r="E67" s="65">
        <v>207</v>
      </c>
      <c r="F67" s="65"/>
      <c r="G67" s="65">
        <v>8</v>
      </c>
      <c r="H67" s="65"/>
      <c r="I67" s="65"/>
      <c r="J67" s="65"/>
      <c r="K67" s="65"/>
      <c r="L67" s="65"/>
      <c r="M67" s="65"/>
      <c r="N67" s="65"/>
      <c r="O67" s="65"/>
    </row>
    <row r="68" spans="1:15" s="29" customFormat="1" ht="21" customHeight="1" outlineLevel="2">
      <c r="A68" s="29">
        <v>11864</v>
      </c>
      <c r="B68" s="46">
        <v>41307</v>
      </c>
      <c r="C68" s="29" t="s">
        <v>38</v>
      </c>
      <c r="D68" s="29" t="s">
        <v>25</v>
      </c>
      <c r="E68" s="65">
        <v>207</v>
      </c>
      <c r="F68" s="65"/>
      <c r="G68" s="65"/>
      <c r="H68" s="65"/>
      <c r="I68" s="65"/>
      <c r="J68" s="65"/>
      <c r="K68" s="65"/>
      <c r="L68" s="65"/>
      <c r="M68" s="65"/>
      <c r="N68" s="65"/>
      <c r="O68" s="65"/>
    </row>
    <row r="69" spans="1:15" s="29" customFormat="1" ht="21" customHeight="1" outlineLevel="2">
      <c r="A69" s="29">
        <v>11872</v>
      </c>
      <c r="B69" s="46">
        <v>41309</v>
      </c>
      <c r="C69" s="29" t="s">
        <v>38</v>
      </c>
      <c r="D69" s="29" t="s">
        <v>25</v>
      </c>
      <c r="E69" s="65">
        <v>207</v>
      </c>
      <c r="F69" s="65"/>
      <c r="G69" s="65"/>
      <c r="H69" s="65"/>
      <c r="I69" s="65"/>
      <c r="J69" s="65"/>
      <c r="K69" s="65"/>
      <c r="L69" s="65"/>
      <c r="M69" s="65"/>
      <c r="N69" s="65"/>
      <c r="O69" s="65"/>
    </row>
    <row r="70" spans="1:15" s="29" customFormat="1" ht="21" customHeight="1" outlineLevel="2">
      <c r="A70" s="29">
        <v>11898</v>
      </c>
      <c r="B70" s="46">
        <v>41313</v>
      </c>
      <c r="C70" s="29" t="s">
        <v>38</v>
      </c>
      <c r="D70" s="29" t="s">
        <v>25</v>
      </c>
      <c r="E70" s="65">
        <v>207</v>
      </c>
      <c r="F70" s="65"/>
      <c r="G70" s="65"/>
      <c r="H70" s="65"/>
      <c r="I70" s="65"/>
      <c r="J70" s="65"/>
      <c r="K70" s="65"/>
      <c r="L70" s="65"/>
      <c r="M70" s="65"/>
      <c r="N70" s="65"/>
      <c r="O70" s="65"/>
    </row>
    <row r="71" spans="1:15" s="29" customFormat="1" ht="21" customHeight="1" outlineLevel="2">
      <c r="A71" s="29">
        <v>11922</v>
      </c>
      <c r="B71" s="46">
        <v>41316</v>
      </c>
      <c r="C71" s="29" t="s">
        <v>38</v>
      </c>
      <c r="D71" s="29" t="s">
        <v>25</v>
      </c>
      <c r="E71" s="65">
        <v>207</v>
      </c>
      <c r="F71" s="65"/>
      <c r="G71" s="65"/>
      <c r="H71" s="65"/>
      <c r="I71" s="65"/>
      <c r="J71" s="65"/>
      <c r="K71" s="65"/>
      <c r="L71" s="65"/>
      <c r="M71" s="65"/>
      <c r="N71" s="65"/>
      <c r="O71" s="65"/>
    </row>
    <row r="72" spans="1:15" s="29" customFormat="1" ht="21" customHeight="1" outlineLevel="2">
      <c r="A72" s="29">
        <v>11945</v>
      </c>
      <c r="B72" s="46">
        <v>41319</v>
      </c>
      <c r="C72" s="29" t="s">
        <v>38</v>
      </c>
      <c r="D72" s="29" t="s">
        <v>25</v>
      </c>
      <c r="E72" s="65">
        <v>207</v>
      </c>
      <c r="F72" s="65"/>
      <c r="G72" s="65"/>
      <c r="H72" s="65"/>
      <c r="I72" s="65"/>
      <c r="J72" s="65"/>
      <c r="K72" s="65"/>
      <c r="L72" s="65"/>
      <c r="M72" s="65"/>
      <c r="N72" s="65"/>
      <c r="O72" s="65"/>
    </row>
    <row r="73" spans="1:15" s="54" customFormat="1" ht="21" customHeight="1" outlineLevel="1">
      <c r="B73" s="55"/>
      <c r="C73" s="57" t="s">
        <v>103</v>
      </c>
      <c r="E73" s="70">
        <f>SUBTOTAL(9,E67:E72)</f>
        <v>1242</v>
      </c>
      <c r="F73" s="70"/>
      <c r="G73" s="70">
        <f t="shared" ref="G73:N73" si="10">SUBTOTAL(9,G67:G72)</f>
        <v>8</v>
      </c>
      <c r="H73" s="70">
        <f t="shared" si="10"/>
        <v>0</v>
      </c>
      <c r="I73" s="70">
        <f t="shared" si="10"/>
        <v>0</v>
      </c>
      <c r="J73" s="70">
        <f t="shared" si="10"/>
        <v>0</v>
      </c>
      <c r="K73" s="70">
        <f t="shared" si="10"/>
        <v>0</v>
      </c>
      <c r="L73" s="70">
        <f t="shared" si="10"/>
        <v>0</v>
      </c>
      <c r="M73" s="70">
        <f t="shared" si="10"/>
        <v>0</v>
      </c>
      <c r="N73" s="70">
        <f t="shared" si="10"/>
        <v>0</v>
      </c>
      <c r="O73" s="70">
        <f>E73-SUM(G73:N73)</f>
        <v>1234</v>
      </c>
    </row>
    <row r="74" spans="1:15" s="29" customFormat="1" ht="21" customHeight="1" outlineLevel="2">
      <c r="A74" s="29">
        <v>11890</v>
      </c>
      <c r="B74" s="46">
        <v>41312</v>
      </c>
      <c r="C74" s="29" t="s">
        <v>39</v>
      </c>
      <c r="D74" s="29" t="s">
        <v>43</v>
      </c>
      <c r="E74" s="65">
        <v>346</v>
      </c>
      <c r="F74" s="65"/>
      <c r="G74" s="65"/>
      <c r="H74" s="65"/>
      <c r="I74" s="65"/>
      <c r="J74" s="65"/>
      <c r="K74" s="65"/>
      <c r="L74" s="65"/>
      <c r="M74" s="65"/>
      <c r="N74" s="65"/>
      <c r="O74" s="65"/>
    </row>
    <row r="75" spans="1:15" s="29" customFormat="1" ht="21" customHeight="1" outlineLevel="2">
      <c r="A75" s="29">
        <v>11895</v>
      </c>
      <c r="B75" s="46">
        <v>41312</v>
      </c>
      <c r="C75" s="29" t="s">
        <v>39</v>
      </c>
      <c r="D75" s="29" t="s">
        <v>25</v>
      </c>
      <c r="E75" s="65">
        <v>273</v>
      </c>
      <c r="F75" s="65"/>
      <c r="G75" s="65"/>
      <c r="H75" s="65"/>
      <c r="I75" s="65"/>
      <c r="J75" s="65"/>
      <c r="K75" s="65"/>
      <c r="L75" s="65"/>
      <c r="M75" s="65"/>
      <c r="N75" s="65"/>
      <c r="O75" s="65"/>
    </row>
    <row r="76" spans="1:15" s="29" customFormat="1" ht="21" customHeight="1" outlineLevel="2">
      <c r="A76" s="29">
        <v>11928</v>
      </c>
      <c r="B76" s="46">
        <v>41316</v>
      </c>
      <c r="C76" s="29" t="s">
        <v>39</v>
      </c>
      <c r="D76" s="29" t="s">
        <v>29</v>
      </c>
      <c r="E76" s="65">
        <v>273</v>
      </c>
      <c r="F76" s="65"/>
      <c r="G76" s="65"/>
      <c r="H76" s="65"/>
      <c r="I76" s="65"/>
      <c r="J76" s="65"/>
      <c r="K76" s="65"/>
      <c r="L76" s="65"/>
      <c r="M76" s="65"/>
      <c r="N76" s="65"/>
      <c r="O76" s="65"/>
    </row>
    <row r="77" spans="1:15" s="29" customFormat="1" ht="21" customHeight="1" outlineLevel="2">
      <c r="A77" s="29">
        <v>11944</v>
      </c>
      <c r="B77" s="46">
        <v>41319</v>
      </c>
      <c r="C77" s="29" t="s">
        <v>39</v>
      </c>
      <c r="D77" s="29" t="s">
        <v>43</v>
      </c>
      <c r="E77" s="65">
        <v>273</v>
      </c>
      <c r="F77" s="65"/>
      <c r="G77" s="65"/>
      <c r="H77" s="65"/>
      <c r="I77" s="65"/>
      <c r="J77" s="65"/>
      <c r="K77" s="65"/>
      <c r="L77" s="65"/>
      <c r="M77" s="65"/>
      <c r="N77" s="65"/>
      <c r="O77" s="65"/>
    </row>
    <row r="78" spans="1:15" s="54" customFormat="1" ht="21" customHeight="1" outlineLevel="1">
      <c r="B78" s="55"/>
      <c r="C78" s="57" t="s">
        <v>104</v>
      </c>
      <c r="E78" s="70">
        <f>SUBTOTAL(9,E74:E77)</f>
        <v>1165</v>
      </c>
      <c r="F78" s="70"/>
      <c r="G78" s="70">
        <f t="shared" ref="G78:N78" si="11">SUBTOTAL(9,G74:G77)</f>
        <v>0</v>
      </c>
      <c r="H78" s="70">
        <f t="shared" si="11"/>
        <v>0</v>
      </c>
      <c r="I78" s="70">
        <f t="shared" si="11"/>
        <v>0</v>
      </c>
      <c r="J78" s="70">
        <f t="shared" si="11"/>
        <v>0</v>
      </c>
      <c r="K78" s="70">
        <f t="shared" si="11"/>
        <v>0</v>
      </c>
      <c r="L78" s="70">
        <f t="shared" si="11"/>
        <v>0</v>
      </c>
      <c r="M78" s="70">
        <f t="shared" si="11"/>
        <v>0</v>
      </c>
      <c r="N78" s="70">
        <f t="shared" si="11"/>
        <v>0</v>
      </c>
      <c r="O78" s="70">
        <f>E78-SUM(G78:N78)</f>
        <v>1165</v>
      </c>
    </row>
    <row r="79" spans="1:15" s="29" customFormat="1" ht="21" customHeight="1" outlineLevel="2">
      <c r="A79" s="29">
        <v>11848</v>
      </c>
      <c r="B79" s="46">
        <v>41306</v>
      </c>
      <c r="C79" s="29" t="s">
        <v>11</v>
      </c>
      <c r="D79" s="29" t="s">
        <v>25</v>
      </c>
      <c r="E79" s="65">
        <v>294</v>
      </c>
      <c r="F79" s="65"/>
      <c r="G79" s="65"/>
      <c r="H79" s="65"/>
      <c r="I79" s="65"/>
      <c r="J79" s="65"/>
      <c r="K79" s="65"/>
      <c r="L79" s="65"/>
      <c r="M79" s="65"/>
      <c r="N79" s="65"/>
      <c r="O79" s="65"/>
    </row>
    <row r="80" spans="1:15" s="29" customFormat="1" ht="21" customHeight="1" outlineLevel="2">
      <c r="A80" s="29">
        <v>11896</v>
      </c>
      <c r="B80" s="46">
        <v>41312</v>
      </c>
      <c r="C80" s="29" t="s">
        <v>11</v>
      </c>
      <c r="D80" s="29" t="s">
        <v>25</v>
      </c>
      <c r="E80" s="65">
        <v>294</v>
      </c>
      <c r="F80" s="65"/>
      <c r="G80" s="65"/>
      <c r="H80" s="65"/>
      <c r="I80" s="65"/>
      <c r="J80" s="65"/>
      <c r="K80" s="65"/>
      <c r="L80" s="65"/>
      <c r="M80" s="65"/>
      <c r="N80" s="65"/>
      <c r="O80" s="65"/>
    </row>
    <row r="81" spans="1:15" s="29" customFormat="1" ht="21" customHeight="1" outlineLevel="2">
      <c r="A81" s="29">
        <v>11897</v>
      </c>
      <c r="B81" s="46">
        <v>41312</v>
      </c>
      <c r="C81" s="29" t="s">
        <v>11</v>
      </c>
      <c r="D81" s="29" t="s">
        <v>43</v>
      </c>
      <c r="E81" s="65">
        <v>200</v>
      </c>
      <c r="F81" s="65"/>
      <c r="G81" s="65"/>
      <c r="H81" s="65"/>
      <c r="I81" s="65"/>
      <c r="J81" s="65"/>
      <c r="K81" s="65"/>
      <c r="L81" s="65"/>
      <c r="M81" s="65"/>
      <c r="N81" s="65"/>
      <c r="O81" s="65"/>
    </row>
    <row r="82" spans="1:15" s="29" customFormat="1" ht="21" customHeight="1" outlineLevel="2">
      <c r="A82" s="29">
        <v>11910</v>
      </c>
      <c r="B82" s="46">
        <v>41313</v>
      </c>
      <c r="C82" s="29" t="s">
        <v>11</v>
      </c>
      <c r="D82" s="29" t="s">
        <v>25</v>
      </c>
      <c r="E82" s="65">
        <v>294</v>
      </c>
      <c r="F82" s="65"/>
      <c r="G82" s="65"/>
      <c r="H82" s="65"/>
      <c r="I82" s="65"/>
      <c r="J82" s="65"/>
      <c r="K82" s="65"/>
      <c r="L82" s="65"/>
      <c r="M82" s="65"/>
      <c r="N82" s="65"/>
      <c r="O82" s="65"/>
    </row>
    <row r="83" spans="1:15" s="29" customFormat="1" ht="21" customHeight="1" outlineLevel="2">
      <c r="A83" s="29">
        <v>11924</v>
      </c>
      <c r="B83" s="46">
        <v>41316</v>
      </c>
      <c r="C83" s="29" t="s">
        <v>11</v>
      </c>
      <c r="D83" s="29" t="s">
        <v>25</v>
      </c>
      <c r="E83" s="65">
        <v>294</v>
      </c>
      <c r="F83" s="65"/>
      <c r="G83" s="65"/>
      <c r="H83" s="65"/>
      <c r="I83" s="65"/>
      <c r="J83" s="65"/>
      <c r="K83" s="65"/>
      <c r="L83" s="65"/>
      <c r="M83" s="65"/>
      <c r="N83" s="65"/>
      <c r="O83" s="65"/>
    </row>
    <row r="84" spans="1:15" s="29" customFormat="1" ht="21" customHeight="1" outlineLevel="2">
      <c r="A84" s="29">
        <v>11930</v>
      </c>
      <c r="B84" s="46">
        <v>41318</v>
      </c>
      <c r="C84" s="29" t="s">
        <v>11</v>
      </c>
      <c r="D84" s="29" t="s">
        <v>29</v>
      </c>
      <c r="E84" s="65">
        <v>362</v>
      </c>
      <c r="F84" s="65"/>
      <c r="G84" s="65"/>
      <c r="H84" s="65"/>
      <c r="I84" s="65"/>
      <c r="J84" s="65"/>
      <c r="K84" s="65"/>
      <c r="L84" s="65"/>
      <c r="M84" s="65"/>
      <c r="N84" s="65"/>
      <c r="O84" s="65"/>
    </row>
    <row r="85" spans="1:15" s="29" customFormat="1" ht="21" customHeight="1" outlineLevel="2">
      <c r="A85" s="29">
        <v>4334</v>
      </c>
      <c r="B85" s="46">
        <v>41316</v>
      </c>
      <c r="C85" s="29" t="s">
        <v>11</v>
      </c>
      <c r="D85" s="29" t="s">
        <v>128</v>
      </c>
      <c r="E85" s="65">
        <v>294</v>
      </c>
      <c r="F85" s="65"/>
      <c r="G85" s="65"/>
      <c r="H85" s="65"/>
      <c r="I85" s="65"/>
      <c r="J85" s="65"/>
      <c r="K85" s="65"/>
      <c r="L85" s="65"/>
      <c r="M85" s="65"/>
      <c r="N85" s="65"/>
      <c r="O85" s="65"/>
    </row>
    <row r="86" spans="1:15" s="54" customFormat="1" ht="21" customHeight="1" outlineLevel="1">
      <c r="B86" s="55"/>
      <c r="C86" s="57" t="s">
        <v>87</v>
      </c>
      <c r="E86" s="70">
        <f>SUBTOTAL(9,E79:E85)</f>
        <v>2032</v>
      </c>
      <c r="F86" s="70"/>
      <c r="G86" s="70">
        <f t="shared" ref="G86:N86" si="12">SUBTOTAL(9,G79:G85)</f>
        <v>0</v>
      </c>
      <c r="H86" s="70">
        <f t="shared" si="12"/>
        <v>0</v>
      </c>
      <c r="I86" s="70">
        <f t="shared" si="12"/>
        <v>0</v>
      </c>
      <c r="J86" s="70">
        <f t="shared" si="12"/>
        <v>0</v>
      </c>
      <c r="K86" s="70">
        <f t="shared" si="12"/>
        <v>0</v>
      </c>
      <c r="L86" s="70">
        <f t="shared" si="12"/>
        <v>0</v>
      </c>
      <c r="M86" s="70">
        <f t="shared" si="12"/>
        <v>0</v>
      </c>
      <c r="N86" s="70">
        <f t="shared" si="12"/>
        <v>0</v>
      </c>
      <c r="O86" s="70">
        <f>E86-SUM(G86:N86)</f>
        <v>2032</v>
      </c>
    </row>
    <row r="87" spans="1:15" s="29" customFormat="1" ht="21" customHeight="1" outlineLevel="2">
      <c r="A87" s="29">
        <v>11843</v>
      </c>
      <c r="B87" s="46">
        <v>41306</v>
      </c>
      <c r="C87" s="29" t="s">
        <v>7</v>
      </c>
      <c r="D87" s="29" t="s">
        <v>25</v>
      </c>
      <c r="E87" s="65">
        <v>214</v>
      </c>
      <c r="F87" s="65"/>
      <c r="G87" s="65"/>
      <c r="H87" s="65"/>
      <c r="I87" s="65"/>
      <c r="J87" s="65"/>
      <c r="K87" s="65"/>
      <c r="L87" s="65"/>
      <c r="M87" s="65"/>
      <c r="N87" s="65"/>
      <c r="O87" s="65"/>
    </row>
    <row r="88" spans="1:15" s="29" customFormat="1" ht="21" customHeight="1" outlineLevel="2">
      <c r="A88" s="29">
        <v>11856</v>
      </c>
      <c r="B88" s="46">
        <v>41306</v>
      </c>
      <c r="C88" s="29" t="s">
        <v>7</v>
      </c>
      <c r="D88" s="29" t="s">
        <v>25</v>
      </c>
      <c r="E88" s="65">
        <v>214</v>
      </c>
      <c r="F88" s="65"/>
      <c r="G88" s="65"/>
      <c r="H88" s="65"/>
      <c r="I88" s="65"/>
      <c r="J88" s="65"/>
      <c r="K88" s="65"/>
      <c r="L88" s="65"/>
      <c r="M88" s="65"/>
      <c r="N88" s="65"/>
      <c r="O88" s="65"/>
    </row>
    <row r="89" spans="1:15" s="29" customFormat="1" ht="21" customHeight="1" outlineLevel="2">
      <c r="A89" s="29">
        <v>11899</v>
      </c>
      <c r="B89" s="46">
        <v>41313</v>
      </c>
      <c r="C89" s="29" t="s">
        <v>7</v>
      </c>
      <c r="D89" s="29" t="s">
        <v>25</v>
      </c>
      <c r="E89" s="65">
        <v>214</v>
      </c>
      <c r="F89" s="65"/>
      <c r="G89" s="65"/>
      <c r="H89" s="65"/>
      <c r="I89" s="65"/>
      <c r="J89" s="65"/>
      <c r="K89" s="65"/>
      <c r="L89" s="65"/>
      <c r="M89" s="65"/>
      <c r="N89" s="65"/>
      <c r="O89" s="65"/>
    </row>
    <row r="90" spans="1:15" s="29" customFormat="1" ht="21" customHeight="1" outlineLevel="2">
      <c r="A90" s="29">
        <v>11900</v>
      </c>
      <c r="B90" s="46">
        <v>41313</v>
      </c>
      <c r="C90" s="29" t="s">
        <v>7</v>
      </c>
      <c r="D90" s="29" t="s">
        <v>29</v>
      </c>
      <c r="E90" s="65">
        <v>291</v>
      </c>
      <c r="F90" s="65"/>
      <c r="G90" s="65"/>
      <c r="H90" s="65"/>
      <c r="I90" s="65"/>
      <c r="J90" s="65"/>
      <c r="K90" s="65"/>
      <c r="L90" s="65"/>
      <c r="M90" s="65"/>
      <c r="N90" s="65"/>
      <c r="O90" s="65"/>
    </row>
    <row r="91" spans="1:15" s="29" customFormat="1" ht="21" customHeight="1" outlineLevel="2">
      <c r="A91" s="29">
        <v>11921</v>
      </c>
      <c r="B91" s="46">
        <v>41316</v>
      </c>
      <c r="C91" s="29" t="s">
        <v>7</v>
      </c>
      <c r="D91" s="29" t="s">
        <v>25</v>
      </c>
      <c r="E91" s="65">
        <v>214</v>
      </c>
      <c r="F91" s="65"/>
      <c r="G91" s="65"/>
      <c r="H91" s="65"/>
      <c r="I91" s="65"/>
      <c r="J91" s="65"/>
      <c r="K91" s="65"/>
      <c r="L91" s="65"/>
      <c r="M91" s="65"/>
      <c r="N91" s="65"/>
      <c r="O91" s="65"/>
    </row>
    <row r="92" spans="1:15" s="54" customFormat="1" ht="21" customHeight="1" outlineLevel="1">
      <c r="B92" s="55"/>
      <c r="C92" s="57" t="s">
        <v>92</v>
      </c>
      <c r="E92" s="70">
        <f>SUBTOTAL(9,E87:E91)</f>
        <v>1147</v>
      </c>
      <c r="F92" s="70"/>
      <c r="G92" s="70">
        <f t="shared" ref="G92:N92" si="13">SUBTOTAL(9,G87:G91)</f>
        <v>0</v>
      </c>
      <c r="H92" s="70">
        <f t="shared" si="13"/>
        <v>0</v>
      </c>
      <c r="I92" s="70">
        <f t="shared" si="13"/>
        <v>0</v>
      </c>
      <c r="J92" s="70">
        <f t="shared" si="13"/>
        <v>0</v>
      </c>
      <c r="K92" s="70">
        <f t="shared" si="13"/>
        <v>0</v>
      </c>
      <c r="L92" s="70">
        <f t="shared" si="13"/>
        <v>0</v>
      </c>
      <c r="M92" s="70">
        <f t="shared" si="13"/>
        <v>0</v>
      </c>
      <c r="N92" s="70">
        <f t="shared" si="13"/>
        <v>0</v>
      </c>
      <c r="O92" s="70">
        <f>E92-SUM(G92:N92)</f>
        <v>1147</v>
      </c>
    </row>
    <row r="93" spans="1:15" s="29" customFormat="1" ht="21" customHeight="1" outlineLevel="2">
      <c r="A93" s="29">
        <v>11852</v>
      </c>
      <c r="B93" s="46">
        <v>41306</v>
      </c>
      <c r="C93" s="29" t="s">
        <v>48</v>
      </c>
      <c r="D93" s="29" t="s">
        <v>25</v>
      </c>
      <c r="E93" s="65">
        <v>452</v>
      </c>
      <c r="F93" s="65"/>
      <c r="G93" s="65"/>
      <c r="H93" s="65"/>
      <c r="I93" s="65"/>
      <c r="J93" s="65"/>
      <c r="K93" s="65"/>
      <c r="L93" s="65"/>
      <c r="M93" s="65"/>
      <c r="N93" s="65"/>
      <c r="O93" s="65"/>
    </row>
    <row r="94" spans="1:15" s="29" customFormat="1" ht="21" customHeight="1" outlineLevel="2">
      <c r="A94" s="29">
        <v>11867</v>
      </c>
      <c r="B94" s="46">
        <v>41309</v>
      </c>
      <c r="C94" s="29" t="s">
        <v>48</v>
      </c>
      <c r="D94" s="29" t="s">
        <v>29</v>
      </c>
      <c r="E94" s="65">
        <v>452</v>
      </c>
      <c r="F94" s="65"/>
      <c r="G94" s="65"/>
      <c r="H94" s="65"/>
      <c r="I94" s="65"/>
      <c r="J94" s="65"/>
      <c r="K94" s="65"/>
      <c r="L94" s="65"/>
      <c r="M94" s="65"/>
      <c r="N94" s="65"/>
      <c r="O94" s="65"/>
    </row>
    <row r="95" spans="1:15" s="29" customFormat="1" ht="21" customHeight="1" outlineLevel="2">
      <c r="A95" s="29">
        <v>11878</v>
      </c>
      <c r="B95" s="46">
        <v>41310</v>
      </c>
      <c r="C95" s="29" t="s">
        <v>48</v>
      </c>
      <c r="D95" s="29" t="s">
        <v>29</v>
      </c>
      <c r="E95" s="65">
        <v>452</v>
      </c>
      <c r="F95" s="65"/>
      <c r="G95" s="65"/>
      <c r="H95" s="65"/>
      <c r="I95" s="65"/>
      <c r="J95" s="65"/>
      <c r="K95" s="65"/>
      <c r="L95" s="65"/>
      <c r="M95" s="65"/>
      <c r="N95" s="65"/>
      <c r="O95" s="65"/>
    </row>
    <row r="96" spans="1:15" s="29" customFormat="1" ht="21" customHeight="1" outlineLevel="2">
      <c r="A96" s="29">
        <v>11881</v>
      </c>
      <c r="B96" s="46">
        <v>41311</v>
      </c>
      <c r="C96" s="29" t="s">
        <v>48</v>
      </c>
      <c r="D96" s="29" t="s">
        <v>43</v>
      </c>
      <c r="E96" s="65">
        <v>452</v>
      </c>
      <c r="F96" s="65"/>
      <c r="G96" s="65"/>
      <c r="H96" s="65"/>
      <c r="I96" s="65"/>
      <c r="J96" s="65"/>
      <c r="K96" s="65"/>
      <c r="L96" s="65"/>
      <c r="M96" s="65"/>
      <c r="N96" s="65"/>
      <c r="O96" s="65"/>
    </row>
    <row r="97" spans="1:15" s="29" customFormat="1" ht="21" customHeight="1" outlineLevel="2">
      <c r="A97" s="29">
        <v>11908</v>
      </c>
      <c r="B97" s="46">
        <v>41313</v>
      </c>
      <c r="C97" s="29" t="s">
        <v>48</v>
      </c>
      <c r="D97" s="29" t="s">
        <v>25</v>
      </c>
      <c r="E97" s="65">
        <v>452</v>
      </c>
      <c r="F97" s="65"/>
      <c r="G97" s="65"/>
      <c r="H97" s="65"/>
      <c r="I97" s="65"/>
      <c r="J97" s="65"/>
      <c r="K97" s="65"/>
      <c r="L97" s="65"/>
      <c r="M97" s="65"/>
      <c r="N97" s="65"/>
      <c r="O97" s="65"/>
    </row>
    <row r="98" spans="1:15" s="29" customFormat="1" ht="21" customHeight="1" outlineLevel="2">
      <c r="A98" s="29">
        <v>11943</v>
      </c>
      <c r="B98" s="46">
        <v>41319</v>
      </c>
      <c r="C98" s="29" t="s">
        <v>48</v>
      </c>
      <c r="D98" s="29" t="s">
        <v>29</v>
      </c>
      <c r="E98" s="65">
        <v>452</v>
      </c>
      <c r="F98" s="65"/>
      <c r="G98" s="65"/>
      <c r="H98" s="65"/>
      <c r="I98" s="65"/>
      <c r="J98" s="65"/>
      <c r="K98" s="65"/>
      <c r="L98" s="65"/>
      <c r="M98" s="65"/>
      <c r="N98" s="65"/>
      <c r="O98" s="65"/>
    </row>
    <row r="99" spans="1:15" s="54" customFormat="1" ht="21" customHeight="1" outlineLevel="1">
      <c r="B99" s="55"/>
      <c r="C99" s="57" t="s">
        <v>93</v>
      </c>
      <c r="E99" s="70">
        <f>SUBTOTAL(9,E93:E98)</f>
        <v>2712</v>
      </c>
      <c r="F99" s="70"/>
      <c r="G99" s="70">
        <f t="shared" ref="G99:N99" si="14">SUBTOTAL(9,G93:G98)</f>
        <v>0</v>
      </c>
      <c r="H99" s="70">
        <f t="shared" si="14"/>
        <v>0</v>
      </c>
      <c r="I99" s="70">
        <f t="shared" si="14"/>
        <v>0</v>
      </c>
      <c r="J99" s="70">
        <f t="shared" si="14"/>
        <v>0</v>
      </c>
      <c r="K99" s="70">
        <f t="shared" si="14"/>
        <v>0</v>
      </c>
      <c r="L99" s="70">
        <f t="shared" si="14"/>
        <v>0</v>
      </c>
      <c r="M99" s="70">
        <f t="shared" si="14"/>
        <v>0</v>
      </c>
      <c r="N99" s="70">
        <f t="shared" si="14"/>
        <v>0</v>
      </c>
      <c r="O99" s="70">
        <f>E99-SUM(G99:N99)</f>
        <v>2712</v>
      </c>
    </row>
    <row r="100" spans="1:15" s="29" customFormat="1" ht="21" customHeight="1" outlineLevel="2">
      <c r="A100" s="29">
        <v>11842</v>
      </c>
      <c r="B100" s="46">
        <v>41306</v>
      </c>
      <c r="C100" s="29" t="s">
        <v>8</v>
      </c>
      <c r="D100" s="29" t="s">
        <v>31</v>
      </c>
      <c r="E100" s="65">
        <v>483</v>
      </c>
      <c r="F100" s="65"/>
      <c r="G100" s="65"/>
      <c r="H100" s="65"/>
      <c r="I100" s="65"/>
      <c r="J100" s="65"/>
      <c r="K100" s="65"/>
      <c r="L100" s="65">
        <v>360</v>
      </c>
      <c r="M100" s="65"/>
      <c r="N100" s="65"/>
      <c r="O100" s="65"/>
    </row>
    <row r="101" spans="1:15" s="29" customFormat="1" ht="21" customHeight="1" outlineLevel="2">
      <c r="A101" s="29">
        <v>11844</v>
      </c>
      <c r="B101" s="46">
        <v>41306</v>
      </c>
      <c r="C101" s="29" t="s">
        <v>8</v>
      </c>
      <c r="D101" s="29" t="s">
        <v>25</v>
      </c>
      <c r="E101" s="65">
        <v>294</v>
      </c>
      <c r="F101" s="65"/>
      <c r="G101" s="65"/>
      <c r="H101" s="65"/>
      <c r="I101" s="65"/>
      <c r="J101" s="65"/>
      <c r="K101" s="65"/>
      <c r="L101" s="65">
        <v>264.51</v>
      </c>
      <c r="M101" s="65"/>
      <c r="N101" s="65"/>
      <c r="O101" s="65"/>
    </row>
    <row r="102" spans="1:15" s="29" customFormat="1" ht="21" customHeight="1" outlineLevel="2">
      <c r="A102" s="29">
        <v>11850</v>
      </c>
      <c r="B102" s="46">
        <v>41306</v>
      </c>
      <c r="C102" s="29" t="s">
        <v>8</v>
      </c>
      <c r="D102" s="29" t="s">
        <v>25</v>
      </c>
      <c r="E102" s="65">
        <v>294</v>
      </c>
      <c r="F102" s="65"/>
      <c r="G102" s="65"/>
      <c r="H102" s="65"/>
      <c r="I102" s="65"/>
      <c r="J102" s="65"/>
      <c r="K102" s="65"/>
      <c r="L102" s="65"/>
      <c r="M102" s="65"/>
      <c r="N102" s="65"/>
      <c r="O102" s="65"/>
    </row>
    <row r="103" spans="1:15" s="29" customFormat="1" ht="21" customHeight="1" outlineLevel="2">
      <c r="A103" s="29">
        <v>11885</v>
      </c>
      <c r="B103" s="46">
        <v>41311</v>
      </c>
      <c r="C103" s="29" t="s">
        <v>8</v>
      </c>
      <c r="D103" s="29" t="s">
        <v>25</v>
      </c>
      <c r="E103" s="65">
        <v>294</v>
      </c>
      <c r="F103" s="65"/>
      <c r="G103" s="65"/>
      <c r="H103" s="65"/>
      <c r="I103" s="65"/>
      <c r="J103" s="65"/>
      <c r="K103" s="65"/>
      <c r="L103" s="65"/>
      <c r="M103" s="65"/>
      <c r="N103" s="65"/>
      <c r="O103" s="65"/>
    </row>
    <row r="104" spans="1:15" s="29" customFormat="1" ht="21" customHeight="1" outlineLevel="2">
      <c r="A104" s="29">
        <v>11906</v>
      </c>
      <c r="B104" s="46">
        <v>41313</v>
      </c>
      <c r="C104" s="29" t="s">
        <v>8</v>
      </c>
      <c r="D104" s="29" t="s">
        <v>25</v>
      </c>
      <c r="E104" s="65">
        <v>294</v>
      </c>
      <c r="F104" s="65"/>
      <c r="G104" s="65"/>
      <c r="H104" s="65"/>
      <c r="I104" s="65"/>
      <c r="J104" s="65"/>
      <c r="K104" s="65"/>
      <c r="L104" s="65"/>
      <c r="M104" s="65"/>
      <c r="N104" s="65"/>
      <c r="O104" s="65"/>
    </row>
    <row r="105" spans="1:15" s="29" customFormat="1" ht="21" customHeight="1" outlineLevel="2">
      <c r="A105" s="29">
        <v>11919</v>
      </c>
      <c r="B105" s="46">
        <v>41316</v>
      </c>
      <c r="C105" s="29" t="s">
        <v>8</v>
      </c>
      <c r="D105" s="29" t="s">
        <v>25</v>
      </c>
      <c r="E105" s="65">
        <v>294</v>
      </c>
      <c r="F105" s="65"/>
      <c r="G105" s="65"/>
      <c r="H105" s="65"/>
      <c r="I105" s="65"/>
      <c r="J105" s="65"/>
      <c r="K105" s="65"/>
      <c r="L105" s="65"/>
      <c r="M105" s="65"/>
      <c r="N105" s="65"/>
      <c r="O105" s="65"/>
    </row>
    <row r="106" spans="1:15" s="29" customFormat="1" ht="21" customHeight="1" outlineLevel="2">
      <c r="A106" s="29">
        <v>11953</v>
      </c>
      <c r="B106" s="46">
        <v>41320</v>
      </c>
      <c r="C106" s="29" t="s">
        <v>8</v>
      </c>
      <c r="D106" s="29" t="s">
        <v>25</v>
      </c>
      <c r="E106" s="65">
        <v>294</v>
      </c>
      <c r="F106" s="65"/>
      <c r="G106" s="65"/>
      <c r="H106" s="65"/>
      <c r="I106" s="65"/>
      <c r="J106" s="65"/>
      <c r="K106" s="65"/>
      <c r="L106" s="65"/>
      <c r="M106" s="65"/>
      <c r="N106" s="65"/>
      <c r="O106" s="65"/>
    </row>
    <row r="107" spans="1:15" s="29" customFormat="1" ht="21" customHeight="1" outlineLevel="2">
      <c r="A107" s="29">
        <v>4373</v>
      </c>
      <c r="B107" s="46">
        <v>41318</v>
      </c>
      <c r="C107" s="29" t="s">
        <v>8</v>
      </c>
      <c r="D107" s="29" t="s">
        <v>130</v>
      </c>
      <c r="E107" s="65">
        <v>294</v>
      </c>
      <c r="F107" s="65"/>
      <c r="G107" s="65"/>
      <c r="H107" s="65"/>
      <c r="I107" s="65"/>
      <c r="J107" s="65"/>
      <c r="K107" s="65"/>
      <c r="L107" s="65"/>
      <c r="M107" s="65"/>
      <c r="N107" s="65"/>
      <c r="O107" s="65"/>
    </row>
    <row r="108" spans="1:15" s="54" customFormat="1" ht="21" customHeight="1" outlineLevel="1">
      <c r="B108" s="55"/>
      <c r="C108" s="57" t="s">
        <v>95</v>
      </c>
      <c r="E108" s="70">
        <f>SUBTOTAL(9,E100:E107)</f>
        <v>2541</v>
      </c>
      <c r="F108" s="70"/>
      <c r="G108" s="70">
        <f t="shared" ref="G108:N108" si="15">SUBTOTAL(9,G100:G107)</f>
        <v>0</v>
      </c>
      <c r="H108" s="70">
        <f t="shared" si="15"/>
        <v>0</v>
      </c>
      <c r="I108" s="70">
        <f t="shared" si="15"/>
        <v>0</v>
      </c>
      <c r="J108" s="70">
        <f t="shared" si="15"/>
        <v>0</v>
      </c>
      <c r="K108" s="70">
        <f t="shared" si="15"/>
        <v>0</v>
      </c>
      <c r="L108" s="70">
        <f t="shared" si="15"/>
        <v>624.51</v>
      </c>
      <c r="M108" s="70">
        <f t="shared" si="15"/>
        <v>0</v>
      </c>
      <c r="N108" s="70">
        <f t="shared" si="15"/>
        <v>0</v>
      </c>
      <c r="O108" s="70">
        <f>E108-SUM(G108:N108)</f>
        <v>1916.49</v>
      </c>
    </row>
    <row r="109" spans="1:15" s="29" customFormat="1" ht="21" customHeight="1" outlineLevel="2">
      <c r="A109" s="29">
        <v>11863</v>
      </c>
      <c r="B109" s="46">
        <v>41306</v>
      </c>
      <c r="C109" s="29" t="s">
        <v>35</v>
      </c>
      <c r="D109" s="29" t="s">
        <v>25</v>
      </c>
      <c r="E109" s="65">
        <v>294</v>
      </c>
      <c r="F109" s="65"/>
      <c r="G109" s="65"/>
      <c r="H109" s="65">
        <v>1487.2</v>
      </c>
      <c r="I109" s="65"/>
      <c r="J109" s="65"/>
      <c r="K109" s="65"/>
      <c r="L109" s="65"/>
      <c r="M109" s="65"/>
      <c r="N109" s="65"/>
      <c r="O109" s="65"/>
    </row>
    <row r="110" spans="1:15" s="29" customFormat="1" ht="21" customHeight="1" outlineLevel="2">
      <c r="A110" s="29">
        <v>11871</v>
      </c>
      <c r="B110" s="46">
        <v>41309</v>
      </c>
      <c r="C110" s="29" t="s">
        <v>35</v>
      </c>
      <c r="D110" s="29" t="s">
        <v>25</v>
      </c>
      <c r="E110" s="65">
        <v>452</v>
      </c>
      <c r="F110" s="65"/>
      <c r="G110" s="65"/>
      <c r="H110" s="65"/>
      <c r="I110" s="65"/>
      <c r="J110" s="65"/>
      <c r="K110" s="65"/>
      <c r="L110" s="65"/>
      <c r="M110" s="65"/>
      <c r="N110" s="65"/>
      <c r="O110" s="65"/>
    </row>
    <row r="111" spans="1:15" s="29" customFormat="1" ht="21" customHeight="1" outlineLevel="2">
      <c r="A111" s="29">
        <v>11888</v>
      </c>
      <c r="B111" s="46">
        <v>41311</v>
      </c>
      <c r="C111" s="29" t="s">
        <v>35</v>
      </c>
      <c r="D111" s="29" t="s">
        <v>25</v>
      </c>
      <c r="E111" s="65">
        <v>452</v>
      </c>
      <c r="F111" s="65"/>
      <c r="G111" s="65"/>
      <c r="H111" s="65"/>
      <c r="I111" s="65"/>
      <c r="J111" s="65"/>
      <c r="K111" s="65"/>
      <c r="L111" s="65"/>
      <c r="M111" s="65"/>
      <c r="N111" s="65"/>
      <c r="O111" s="65"/>
    </row>
    <row r="112" spans="1:15" s="29" customFormat="1" ht="21" customHeight="1" outlineLevel="2">
      <c r="A112" s="29">
        <v>11888</v>
      </c>
      <c r="B112" s="46">
        <v>41311</v>
      </c>
      <c r="C112" s="29" t="s">
        <v>35</v>
      </c>
      <c r="D112" s="29" t="s">
        <v>131</v>
      </c>
      <c r="E112" s="65">
        <v>226</v>
      </c>
      <c r="F112" s="65"/>
      <c r="G112" s="65"/>
      <c r="H112" s="65"/>
      <c r="I112" s="65"/>
      <c r="J112" s="65"/>
      <c r="K112" s="65"/>
      <c r="L112" s="65"/>
      <c r="M112" s="65"/>
      <c r="N112" s="65"/>
      <c r="O112" s="65"/>
    </row>
    <row r="113" spans="1:15" s="29" customFormat="1" ht="21" customHeight="1" outlineLevel="2">
      <c r="A113" s="29">
        <v>11889</v>
      </c>
      <c r="B113" s="46">
        <v>41312</v>
      </c>
      <c r="C113" s="29" t="s">
        <v>35</v>
      </c>
      <c r="D113" s="29" t="s">
        <v>25</v>
      </c>
      <c r="E113" s="65">
        <v>452</v>
      </c>
      <c r="F113" s="65"/>
      <c r="G113" s="65"/>
      <c r="H113" s="65"/>
      <c r="I113" s="65"/>
      <c r="J113" s="65"/>
      <c r="K113" s="65"/>
      <c r="L113" s="65"/>
      <c r="M113" s="65"/>
      <c r="N113" s="65"/>
      <c r="O113" s="65"/>
    </row>
    <row r="114" spans="1:15" s="29" customFormat="1" ht="21" customHeight="1" outlineLevel="2">
      <c r="A114" s="29">
        <v>11894</v>
      </c>
      <c r="B114" s="46">
        <v>41312</v>
      </c>
      <c r="C114" s="29" t="s">
        <v>35</v>
      </c>
      <c r="D114" s="29" t="s">
        <v>25</v>
      </c>
      <c r="E114" s="65">
        <v>452</v>
      </c>
      <c r="F114" s="65"/>
      <c r="G114" s="65"/>
      <c r="H114" s="65"/>
      <c r="I114" s="65"/>
      <c r="J114" s="65"/>
      <c r="K114" s="65"/>
      <c r="L114" s="65"/>
      <c r="M114" s="65"/>
      <c r="N114" s="65"/>
      <c r="O114" s="65"/>
    </row>
    <row r="115" spans="1:15" s="29" customFormat="1" ht="21" customHeight="1" outlineLevel="2">
      <c r="A115" s="29">
        <v>11901</v>
      </c>
      <c r="B115" s="46">
        <v>41313</v>
      </c>
      <c r="C115" s="29" t="s">
        <v>35</v>
      </c>
      <c r="D115" s="29" t="s">
        <v>25</v>
      </c>
      <c r="E115" s="65">
        <v>452</v>
      </c>
      <c r="F115" s="65"/>
      <c r="G115" s="65"/>
      <c r="H115" s="65"/>
      <c r="I115" s="65"/>
      <c r="J115" s="65"/>
      <c r="K115" s="65"/>
      <c r="L115" s="65"/>
      <c r="M115" s="65"/>
      <c r="N115" s="65"/>
      <c r="O115" s="65"/>
    </row>
    <row r="116" spans="1:15" s="29" customFormat="1" ht="21" customHeight="1" outlineLevel="2">
      <c r="A116" s="29">
        <v>11916</v>
      </c>
      <c r="B116" s="46">
        <v>41316</v>
      </c>
      <c r="C116" s="29" t="s">
        <v>35</v>
      </c>
      <c r="D116" s="29" t="s">
        <v>25</v>
      </c>
      <c r="E116" s="65">
        <v>452</v>
      </c>
      <c r="F116" s="65"/>
      <c r="G116" s="65"/>
      <c r="H116" s="65"/>
      <c r="I116" s="65"/>
      <c r="J116" s="65"/>
      <c r="K116" s="65"/>
      <c r="L116" s="65"/>
      <c r="M116" s="65"/>
      <c r="N116" s="65"/>
      <c r="O116" s="65"/>
    </row>
    <row r="117" spans="1:15" s="29" customFormat="1" ht="21" customHeight="1" outlineLevel="2">
      <c r="A117" s="29">
        <v>11933</v>
      </c>
      <c r="B117" s="46">
        <v>41318</v>
      </c>
      <c r="C117" s="29" t="s">
        <v>35</v>
      </c>
      <c r="D117" s="29" t="s">
        <v>25</v>
      </c>
      <c r="E117" s="65">
        <v>452</v>
      </c>
      <c r="F117" s="65"/>
      <c r="G117" s="65"/>
      <c r="H117" s="65"/>
      <c r="I117" s="65"/>
      <c r="J117" s="65"/>
      <c r="K117" s="65"/>
      <c r="L117" s="65"/>
      <c r="M117" s="65"/>
      <c r="N117" s="65"/>
      <c r="O117" s="65"/>
    </row>
    <row r="118" spans="1:15" s="29" customFormat="1" ht="21" customHeight="1" outlineLevel="2">
      <c r="A118" s="29">
        <v>11933</v>
      </c>
      <c r="B118" s="46">
        <v>41318</v>
      </c>
      <c r="C118" s="29" t="s">
        <v>35</v>
      </c>
      <c r="D118" s="29" t="s">
        <v>131</v>
      </c>
      <c r="E118" s="65">
        <v>226</v>
      </c>
      <c r="F118" s="65"/>
      <c r="G118" s="65"/>
      <c r="H118" s="65"/>
      <c r="I118" s="65"/>
      <c r="J118" s="65"/>
      <c r="K118" s="65"/>
      <c r="L118" s="65"/>
      <c r="M118" s="65"/>
      <c r="N118" s="65"/>
      <c r="O118" s="65"/>
    </row>
    <row r="119" spans="1:15" s="29" customFormat="1" ht="21" customHeight="1" outlineLevel="2">
      <c r="A119" s="29">
        <v>11954</v>
      </c>
      <c r="B119" s="46">
        <v>41320</v>
      </c>
      <c r="C119" s="29" t="s">
        <v>35</v>
      </c>
      <c r="D119" s="29" t="s">
        <v>25</v>
      </c>
      <c r="E119" s="65">
        <v>452</v>
      </c>
      <c r="F119" s="65"/>
      <c r="G119" s="65"/>
      <c r="H119" s="65"/>
      <c r="I119" s="65"/>
      <c r="J119" s="65"/>
      <c r="K119" s="65"/>
      <c r="L119" s="65"/>
      <c r="M119" s="65"/>
      <c r="N119" s="65"/>
      <c r="O119" s="65"/>
    </row>
    <row r="120" spans="1:15" s="54" customFormat="1" ht="21" customHeight="1" outlineLevel="1">
      <c r="B120" s="55"/>
      <c r="C120" s="57" t="s">
        <v>96</v>
      </c>
      <c r="E120" s="70">
        <f>SUBTOTAL(9,E109:E119)</f>
        <v>4362</v>
      </c>
      <c r="F120" s="70"/>
      <c r="G120" s="70">
        <f t="shared" ref="G120:N120" si="16">SUBTOTAL(9,G109:G119)</f>
        <v>0</v>
      </c>
      <c r="H120" s="70">
        <f t="shared" si="16"/>
        <v>1487.2</v>
      </c>
      <c r="I120" s="70">
        <f t="shared" si="16"/>
        <v>0</v>
      </c>
      <c r="J120" s="70">
        <f t="shared" si="16"/>
        <v>0</v>
      </c>
      <c r="K120" s="70">
        <f t="shared" si="16"/>
        <v>0</v>
      </c>
      <c r="L120" s="70">
        <f t="shared" si="16"/>
        <v>0</v>
      </c>
      <c r="M120" s="70">
        <f t="shared" si="16"/>
        <v>0</v>
      </c>
      <c r="N120" s="70">
        <f t="shared" si="16"/>
        <v>0</v>
      </c>
      <c r="O120" s="70">
        <f>E120-SUM(G120:N120)</f>
        <v>2874.8</v>
      </c>
    </row>
    <row r="121" spans="1:15" s="29" customFormat="1" ht="21" customHeight="1" outlineLevel="2">
      <c r="A121" s="29">
        <v>11851</v>
      </c>
      <c r="B121" s="46">
        <v>41306</v>
      </c>
      <c r="C121" s="29" t="s">
        <v>46</v>
      </c>
      <c r="D121" s="29" t="s">
        <v>29</v>
      </c>
      <c r="E121" s="65">
        <v>255</v>
      </c>
      <c r="F121" s="65"/>
      <c r="G121" s="65"/>
      <c r="H121" s="65"/>
      <c r="I121" s="65"/>
      <c r="J121" s="65"/>
      <c r="K121" s="65"/>
      <c r="L121" s="65"/>
      <c r="M121" s="65"/>
      <c r="N121" s="65"/>
      <c r="O121" s="65"/>
    </row>
    <row r="122" spans="1:15" s="29" customFormat="1" ht="21" customHeight="1" outlineLevel="2">
      <c r="A122" s="29">
        <v>11876</v>
      </c>
      <c r="B122" s="46">
        <v>41310</v>
      </c>
      <c r="C122" s="29" t="s">
        <v>46</v>
      </c>
      <c r="D122" s="29" t="s">
        <v>50</v>
      </c>
      <c r="E122" s="65">
        <v>322</v>
      </c>
      <c r="F122" s="65"/>
      <c r="G122" s="65"/>
      <c r="H122" s="65"/>
      <c r="I122" s="65"/>
      <c r="J122" s="65"/>
      <c r="K122" s="65"/>
      <c r="L122" s="65"/>
      <c r="M122" s="65"/>
      <c r="N122" s="65"/>
      <c r="O122" s="65"/>
    </row>
    <row r="123" spans="1:15" s="29" customFormat="1" ht="21" customHeight="1" outlineLevel="2">
      <c r="A123" s="29">
        <v>11736</v>
      </c>
      <c r="B123" s="46">
        <v>41299</v>
      </c>
      <c r="C123" s="29" t="s">
        <v>46</v>
      </c>
      <c r="D123" s="29" t="s">
        <v>132</v>
      </c>
      <c r="E123" s="65">
        <v>161</v>
      </c>
      <c r="F123" s="65"/>
      <c r="G123" s="65"/>
      <c r="H123" s="65"/>
      <c r="I123" s="65"/>
      <c r="J123" s="65"/>
      <c r="K123" s="65"/>
      <c r="L123" s="65"/>
      <c r="M123" s="65"/>
      <c r="N123" s="65"/>
      <c r="O123" s="65"/>
    </row>
    <row r="124" spans="1:15" s="29" customFormat="1" ht="21" customHeight="1" outlineLevel="2">
      <c r="A124" s="29">
        <v>11777</v>
      </c>
      <c r="B124" s="29" t="s">
        <v>55</v>
      </c>
      <c r="C124" s="29" t="s">
        <v>46</v>
      </c>
      <c r="D124" s="29" t="s">
        <v>132</v>
      </c>
      <c r="E124" s="65">
        <v>161</v>
      </c>
      <c r="F124" s="65"/>
      <c r="G124" s="65"/>
      <c r="H124" s="65"/>
      <c r="I124" s="65"/>
      <c r="J124" s="65"/>
      <c r="K124" s="65"/>
      <c r="L124" s="65"/>
      <c r="M124" s="65"/>
      <c r="N124" s="65"/>
      <c r="O124" s="65"/>
    </row>
    <row r="125" spans="1:15" s="54" customFormat="1" ht="21" customHeight="1" outlineLevel="1">
      <c r="C125" s="57" t="s">
        <v>98</v>
      </c>
      <c r="E125" s="70">
        <f>SUBTOTAL(9,E121:E124)</f>
        <v>899</v>
      </c>
      <c r="F125" s="70"/>
      <c r="G125" s="70">
        <f t="shared" ref="G125:N125" si="17">SUBTOTAL(9,G121:G124)</f>
        <v>0</v>
      </c>
      <c r="H125" s="70">
        <f t="shared" si="17"/>
        <v>0</v>
      </c>
      <c r="I125" s="70">
        <f t="shared" si="17"/>
        <v>0</v>
      </c>
      <c r="J125" s="70">
        <f t="shared" si="17"/>
        <v>0</v>
      </c>
      <c r="K125" s="70">
        <f t="shared" si="17"/>
        <v>0</v>
      </c>
      <c r="L125" s="70">
        <f t="shared" si="17"/>
        <v>0</v>
      </c>
      <c r="M125" s="70">
        <f t="shared" si="17"/>
        <v>0</v>
      </c>
      <c r="N125" s="70">
        <f t="shared" si="17"/>
        <v>0</v>
      </c>
      <c r="O125" s="70">
        <f>E125-SUM(G125:N125)</f>
        <v>899</v>
      </c>
    </row>
    <row r="126" spans="1:15" s="29" customFormat="1" ht="21" customHeight="1" outlineLevel="2">
      <c r="A126" s="29">
        <v>4316</v>
      </c>
      <c r="B126" s="46">
        <v>41309</v>
      </c>
      <c r="C126" s="29" t="s">
        <v>40</v>
      </c>
      <c r="D126" s="29" t="s">
        <v>127</v>
      </c>
      <c r="E126" s="65">
        <v>294</v>
      </c>
      <c r="F126" s="65"/>
      <c r="G126" s="65"/>
      <c r="H126" s="65"/>
      <c r="I126" s="65"/>
      <c r="J126" s="65"/>
      <c r="K126" s="65"/>
      <c r="L126" s="65"/>
      <c r="M126" s="65"/>
      <c r="N126" s="65"/>
      <c r="O126" s="65"/>
    </row>
    <row r="127" spans="1:15" s="29" customFormat="1" ht="21" customHeight="1" outlineLevel="2">
      <c r="A127" s="29">
        <v>4363</v>
      </c>
      <c r="B127" s="46">
        <v>41311</v>
      </c>
      <c r="C127" s="29" t="s">
        <v>40</v>
      </c>
      <c r="D127" s="29" t="s">
        <v>129</v>
      </c>
      <c r="E127" s="65">
        <v>147</v>
      </c>
      <c r="F127" s="65"/>
      <c r="G127" s="65"/>
      <c r="H127" s="65"/>
      <c r="I127" s="65"/>
      <c r="J127" s="65"/>
      <c r="K127" s="65"/>
      <c r="L127" s="65"/>
      <c r="M127" s="65"/>
      <c r="N127" s="65"/>
      <c r="O127" s="65"/>
    </row>
    <row r="128" spans="1:15" s="29" customFormat="1" ht="21" customHeight="1" outlineLevel="2">
      <c r="A128" s="29">
        <v>11849</v>
      </c>
      <c r="B128" s="46">
        <v>41306</v>
      </c>
      <c r="C128" s="29" t="s">
        <v>40</v>
      </c>
      <c r="D128" s="29" t="s">
        <v>25</v>
      </c>
      <c r="E128" s="65">
        <v>294</v>
      </c>
      <c r="F128" s="65"/>
      <c r="G128" s="65"/>
      <c r="H128" s="65"/>
      <c r="I128" s="65"/>
      <c r="J128" s="65"/>
      <c r="K128" s="65"/>
      <c r="L128" s="65"/>
      <c r="M128" s="65"/>
      <c r="N128" s="65"/>
      <c r="O128" s="65"/>
    </row>
    <row r="129" spans="1:15" s="29" customFormat="1" ht="21" customHeight="1" outlineLevel="2">
      <c r="A129" s="29">
        <v>11854</v>
      </c>
      <c r="B129" s="46">
        <v>41306</v>
      </c>
      <c r="C129" s="29" t="s">
        <v>40</v>
      </c>
      <c r="D129" s="29" t="s">
        <v>25</v>
      </c>
      <c r="E129" s="65">
        <v>294</v>
      </c>
      <c r="F129" s="65"/>
      <c r="G129" s="65"/>
      <c r="H129" s="65"/>
      <c r="I129" s="65"/>
      <c r="J129" s="65"/>
      <c r="K129" s="65"/>
      <c r="L129" s="65"/>
      <c r="M129" s="65"/>
      <c r="N129" s="65"/>
      <c r="O129" s="65"/>
    </row>
    <row r="130" spans="1:15" s="29" customFormat="1" ht="20.25" customHeight="1" outlineLevel="2">
      <c r="A130" s="29">
        <v>11859</v>
      </c>
      <c r="B130" s="46">
        <v>41306</v>
      </c>
      <c r="C130" s="29" t="s">
        <v>40</v>
      </c>
      <c r="D130" s="29" t="s">
        <v>25</v>
      </c>
      <c r="E130" s="65">
        <v>294</v>
      </c>
      <c r="F130" s="65"/>
      <c r="G130" s="65"/>
      <c r="H130" s="65"/>
      <c r="I130" s="65"/>
      <c r="J130" s="65"/>
      <c r="K130" s="65"/>
      <c r="L130" s="65"/>
      <c r="M130" s="65"/>
      <c r="N130" s="65"/>
      <c r="O130" s="65"/>
    </row>
    <row r="131" spans="1:15" s="29" customFormat="1" ht="20.25" customHeight="1" outlineLevel="2">
      <c r="A131" s="29">
        <v>11868</v>
      </c>
      <c r="B131" s="46">
        <v>41309</v>
      </c>
      <c r="C131" s="29" t="s">
        <v>40</v>
      </c>
      <c r="D131" s="29" t="s">
        <v>25</v>
      </c>
      <c r="E131" s="65">
        <v>294</v>
      </c>
      <c r="F131" s="65"/>
      <c r="G131" s="65"/>
      <c r="H131" s="65"/>
      <c r="I131" s="65"/>
      <c r="J131" s="65"/>
      <c r="K131" s="65"/>
      <c r="L131" s="65"/>
      <c r="M131" s="65"/>
      <c r="N131" s="65"/>
      <c r="O131" s="65"/>
    </row>
    <row r="132" spans="1:15" s="29" customFormat="1" ht="20.25" customHeight="1" outlineLevel="2">
      <c r="A132" s="29">
        <v>11882</v>
      </c>
      <c r="B132" s="46">
        <v>41311</v>
      </c>
      <c r="C132" s="29" t="s">
        <v>40</v>
      </c>
      <c r="D132" s="29" t="s">
        <v>25</v>
      </c>
      <c r="E132" s="65">
        <v>294</v>
      </c>
      <c r="F132" s="65"/>
      <c r="G132" s="65"/>
      <c r="H132" s="65"/>
      <c r="I132" s="65"/>
      <c r="J132" s="65"/>
      <c r="K132" s="65"/>
      <c r="L132" s="65"/>
      <c r="M132" s="65"/>
      <c r="N132" s="65"/>
      <c r="O132" s="65"/>
    </row>
    <row r="133" spans="1:15" s="29" customFormat="1" ht="20.25" customHeight="1" outlineLevel="2">
      <c r="A133" s="29">
        <v>11907</v>
      </c>
      <c r="B133" s="46">
        <v>41313</v>
      </c>
      <c r="C133" s="29" t="s">
        <v>40</v>
      </c>
      <c r="D133" s="29" t="s">
        <v>25</v>
      </c>
      <c r="E133" s="65">
        <v>294</v>
      </c>
      <c r="F133" s="65"/>
      <c r="G133" s="65"/>
      <c r="H133" s="65"/>
      <c r="I133" s="65"/>
      <c r="J133" s="65"/>
      <c r="K133" s="65"/>
      <c r="L133" s="65"/>
      <c r="M133" s="65"/>
      <c r="N133" s="65"/>
      <c r="O133" s="65"/>
    </row>
    <row r="134" spans="1:15" s="29" customFormat="1" ht="20.25" customHeight="1" outlineLevel="2">
      <c r="A134" s="29">
        <v>11929</v>
      </c>
      <c r="B134" s="46">
        <v>41316</v>
      </c>
      <c r="C134" s="29" t="s">
        <v>40</v>
      </c>
      <c r="D134" s="29" t="s">
        <v>25</v>
      </c>
      <c r="E134" s="65">
        <v>294</v>
      </c>
      <c r="F134" s="65"/>
      <c r="G134" s="65"/>
      <c r="H134" s="65"/>
      <c r="I134" s="65"/>
      <c r="J134" s="65"/>
      <c r="K134" s="65"/>
      <c r="L134" s="65"/>
      <c r="M134" s="65"/>
      <c r="N134" s="65"/>
      <c r="O134" s="65"/>
    </row>
    <row r="135" spans="1:15" s="54" customFormat="1" ht="20.25" customHeight="1" outlineLevel="1">
      <c r="B135" s="55"/>
      <c r="C135" s="57" t="s">
        <v>106</v>
      </c>
      <c r="E135" s="70">
        <f>SUBTOTAL(9,E126:E134)</f>
        <v>2499</v>
      </c>
      <c r="F135" s="70"/>
      <c r="G135" s="70">
        <f t="shared" ref="G135:N135" si="18">SUBTOTAL(9,G126:G134)</f>
        <v>0</v>
      </c>
      <c r="H135" s="70">
        <f t="shared" si="18"/>
        <v>0</v>
      </c>
      <c r="I135" s="70">
        <f t="shared" si="18"/>
        <v>0</v>
      </c>
      <c r="J135" s="70">
        <f t="shared" si="18"/>
        <v>0</v>
      </c>
      <c r="K135" s="70">
        <f t="shared" si="18"/>
        <v>0</v>
      </c>
      <c r="L135" s="70">
        <f t="shared" si="18"/>
        <v>0</v>
      </c>
      <c r="M135" s="70">
        <f t="shared" si="18"/>
        <v>0</v>
      </c>
      <c r="N135" s="70">
        <f t="shared" si="18"/>
        <v>0</v>
      </c>
      <c r="O135" s="70">
        <f>E135-SUM(G135:N135)</f>
        <v>2499</v>
      </c>
    </row>
    <row r="136" spans="1:15" s="57" customFormat="1" ht="20.25" customHeight="1">
      <c r="B136" s="73"/>
      <c r="C136" s="57" t="s">
        <v>101</v>
      </c>
      <c r="E136" s="74">
        <f>SUBTOTAL(9,E2:E135)</f>
        <v>33466.5</v>
      </c>
      <c r="F136" s="74"/>
      <c r="G136" s="74">
        <f t="shared" ref="G136:O136" si="19">SUBTOTAL(9,G2:G135)</f>
        <v>32</v>
      </c>
      <c r="H136" s="74">
        <f t="shared" si="19"/>
        <v>4086.59</v>
      </c>
      <c r="I136" s="74">
        <f t="shared" si="19"/>
        <v>0</v>
      </c>
      <c r="J136" s="74">
        <f t="shared" si="19"/>
        <v>0</v>
      </c>
      <c r="K136" s="74">
        <f t="shared" si="19"/>
        <v>0</v>
      </c>
      <c r="L136" s="74">
        <f t="shared" si="19"/>
        <v>624.51</v>
      </c>
      <c r="M136" s="74">
        <f t="shared" si="19"/>
        <v>0</v>
      </c>
      <c r="N136" s="74">
        <f t="shared" si="19"/>
        <v>0</v>
      </c>
      <c r="O136" s="74">
        <f t="shared" si="19"/>
        <v>28723.4</v>
      </c>
    </row>
    <row r="137" spans="1:15" s="29" customFormat="1" ht="21" customHeight="1">
      <c r="E137" s="43"/>
      <c r="G137" s="44"/>
      <c r="H137" s="44"/>
      <c r="I137" s="44"/>
      <c r="J137" s="44"/>
      <c r="K137" s="44"/>
      <c r="L137" s="44"/>
      <c r="M137" s="44"/>
      <c r="N137" s="44"/>
      <c r="O137" s="44"/>
    </row>
    <row r="138" spans="1:15" s="29" customFormat="1" ht="21" customHeight="1">
      <c r="E138" s="43"/>
      <c r="G138" s="44"/>
      <c r="H138" s="44"/>
      <c r="I138" s="44"/>
      <c r="J138" s="44"/>
      <c r="K138" s="44"/>
      <c r="L138" s="44"/>
      <c r="M138" s="44"/>
      <c r="N138" s="44"/>
      <c r="O138" s="44"/>
    </row>
    <row r="139" spans="1:15" s="29" customFormat="1" ht="21" customHeight="1">
      <c r="E139" s="43"/>
      <c r="G139" s="44"/>
      <c r="H139" s="44"/>
      <c r="I139" s="44"/>
      <c r="J139" s="44"/>
      <c r="K139" s="44"/>
      <c r="L139" s="44"/>
      <c r="M139" s="44"/>
      <c r="N139" s="44"/>
      <c r="O139" s="44"/>
    </row>
    <row r="140" spans="1:15" s="29" customFormat="1" ht="21" customHeight="1">
      <c r="E140" s="43"/>
      <c r="G140" s="44"/>
      <c r="H140" s="44"/>
      <c r="I140" s="44"/>
      <c r="J140" s="44"/>
      <c r="K140" s="44"/>
      <c r="L140" s="44"/>
      <c r="M140" s="44"/>
      <c r="N140" s="44"/>
      <c r="O140" s="44"/>
    </row>
    <row r="141" spans="1:15" s="29" customFormat="1" ht="21" customHeight="1">
      <c r="B141" s="46"/>
      <c r="E141" s="47"/>
      <c r="G141" s="44"/>
      <c r="H141" s="44"/>
      <c r="I141" s="44"/>
      <c r="J141" s="44"/>
      <c r="K141" s="44"/>
      <c r="L141" s="44"/>
      <c r="M141" s="44"/>
      <c r="N141" s="44"/>
    </row>
    <row r="142" spans="1:15" s="29" customFormat="1" ht="21" customHeight="1">
      <c r="E142" s="43"/>
      <c r="G142" s="44"/>
      <c r="H142" s="44"/>
      <c r="I142" s="44"/>
      <c r="J142" s="44"/>
      <c r="K142" s="44"/>
      <c r="L142" s="44"/>
      <c r="M142" s="44"/>
      <c r="N142" s="44"/>
      <c r="O142" s="44"/>
    </row>
    <row r="143" spans="1:15" s="29" customFormat="1" ht="21" customHeight="1">
      <c r="E143" s="43"/>
      <c r="G143" s="44"/>
      <c r="H143" s="44"/>
      <c r="I143" s="44"/>
      <c r="J143" s="44"/>
      <c r="K143" s="44"/>
      <c r="L143" s="44"/>
      <c r="M143" s="44"/>
      <c r="N143" s="44"/>
      <c r="O143" s="44"/>
    </row>
    <row r="144" spans="1:15" s="29" customFormat="1" ht="21" customHeight="1">
      <c r="E144" s="43"/>
      <c r="G144" s="44"/>
      <c r="H144" s="44"/>
      <c r="I144" s="44"/>
      <c r="J144" s="44"/>
      <c r="K144" s="44"/>
      <c r="L144" s="44"/>
      <c r="M144" s="44"/>
      <c r="N144" s="44"/>
      <c r="O144" s="44"/>
    </row>
    <row r="145" spans="2:15" s="29" customFormat="1" ht="21" customHeight="1">
      <c r="E145" s="43"/>
      <c r="G145" s="44"/>
      <c r="H145" s="44"/>
      <c r="I145" s="44"/>
      <c r="J145" s="44"/>
      <c r="K145" s="44"/>
      <c r="L145" s="44"/>
      <c r="M145" s="44"/>
      <c r="N145" s="44"/>
      <c r="O145" s="44"/>
    </row>
    <row r="146" spans="2:15" s="29" customFormat="1" ht="21" customHeight="1">
      <c r="E146" s="43"/>
      <c r="G146" s="44"/>
      <c r="H146" s="44"/>
      <c r="I146" s="44"/>
      <c r="J146" s="44"/>
      <c r="K146" s="44"/>
      <c r="L146" s="44"/>
      <c r="M146" s="44"/>
      <c r="N146" s="44"/>
      <c r="O146" s="44"/>
    </row>
    <row r="147" spans="2:15" s="29" customFormat="1" ht="21" customHeight="1">
      <c r="E147" s="43"/>
      <c r="G147" s="44"/>
      <c r="H147" s="44"/>
      <c r="I147" s="44"/>
      <c r="J147" s="44"/>
      <c r="K147" s="44"/>
      <c r="L147" s="44"/>
      <c r="M147" s="44"/>
      <c r="N147" s="44"/>
      <c r="O147" s="44"/>
    </row>
    <row r="148" spans="2:15" s="29" customFormat="1" ht="21" customHeight="1">
      <c r="E148" s="43"/>
      <c r="G148" s="44"/>
      <c r="H148" s="44"/>
      <c r="I148" s="44"/>
      <c r="J148" s="44"/>
      <c r="K148" s="44"/>
      <c r="L148" s="44"/>
      <c r="M148" s="44"/>
      <c r="N148" s="44"/>
      <c r="O148" s="44"/>
    </row>
    <row r="149" spans="2:15" s="29" customFormat="1" ht="21" customHeight="1">
      <c r="E149" s="43"/>
      <c r="G149" s="44"/>
      <c r="H149" s="44"/>
      <c r="I149" s="44"/>
      <c r="J149" s="44"/>
      <c r="K149" s="44"/>
      <c r="L149" s="44"/>
      <c r="M149" s="44"/>
      <c r="N149" s="44"/>
      <c r="O149" s="44"/>
    </row>
    <row r="150" spans="2:15" s="29" customFormat="1" ht="21" customHeight="1">
      <c r="E150" s="43"/>
      <c r="G150" s="44"/>
      <c r="H150" s="44"/>
      <c r="I150" s="44"/>
      <c r="J150" s="44"/>
      <c r="K150" s="44"/>
      <c r="L150" s="44"/>
      <c r="M150" s="44"/>
      <c r="N150" s="44"/>
      <c r="O150" s="44"/>
    </row>
    <row r="151" spans="2:15" s="29" customFormat="1" ht="21" customHeight="1">
      <c r="E151" s="43"/>
      <c r="G151" s="44"/>
      <c r="H151" s="44"/>
      <c r="I151" s="44"/>
      <c r="J151" s="44"/>
      <c r="K151" s="44"/>
      <c r="L151" s="44"/>
      <c r="M151" s="44"/>
      <c r="N151" s="44"/>
      <c r="O151" s="44"/>
    </row>
    <row r="152" spans="2:15" s="29" customFormat="1" ht="21" customHeight="1">
      <c r="E152" s="43"/>
      <c r="G152" s="44"/>
      <c r="H152" s="44"/>
      <c r="I152" s="44"/>
      <c r="J152" s="44"/>
      <c r="K152" s="44"/>
      <c r="L152" s="44"/>
      <c r="M152" s="44"/>
      <c r="N152" s="44"/>
      <c r="O152" s="44"/>
    </row>
    <row r="153" spans="2:15" s="29" customFormat="1" ht="21" customHeight="1">
      <c r="E153" s="43"/>
      <c r="G153" s="44"/>
      <c r="H153" s="44"/>
      <c r="I153" s="44"/>
      <c r="J153" s="44"/>
      <c r="K153" s="44"/>
      <c r="L153" s="44"/>
      <c r="M153" s="44"/>
      <c r="N153" s="44"/>
      <c r="O153" s="44"/>
    </row>
    <row r="154" spans="2:15" s="29" customFormat="1" ht="21" customHeight="1">
      <c r="E154" s="43"/>
      <c r="G154" s="44"/>
      <c r="H154" s="44"/>
      <c r="I154" s="44"/>
      <c r="J154" s="44"/>
      <c r="K154" s="44"/>
      <c r="L154" s="44"/>
      <c r="M154" s="44"/>
      <c r="N154" s="44"/>
      <c r="O154" s="44"/>
    </row>
    <row r="155" spans="2:15" s="29" customFormat="1" ht="21" customHeight="1">
      <c r="E155" s="43"/>
      <c r="G155" s="44"/>
      <c r="H155" s="44"/>
      <c r="I155" s="44"/>
      <c r="J155" s="44"/>
      <c r="K155" s="44"/>
      <c r="L155" s="44"/>
      <c r="M155" s="44"/>
      <c r="N155" s="44"/>
      <c r="O155" s="44"/>
    </row>
    <row r="156" spans="2:15" s="29" customFormat="1" ht="21" customHeight="1">
      <c r="E156" s="43"/>
      <c r="G156" s="44"/>
      <c r="H156" s="44"/>
      <c r="I156" s="44"/>
      <c r="J156" s="44"/>
      <c r="K156" s="44"/>
      <c r="L156" s="44"/>
      <c r="M156" s="44"/>
      <c r="N156" s="44"/>
      <c r="O156" s="44"/>
    </row>
    <row r="157" spans="2:15" s="29" customFormat="1" ht="21" customHeight="1">
      <c r="E157" s="43"/>
      <c r="G157" s="44"/>
      <c r="H157" s="44"/>
      <c r="I157" s="44"/>
      <c r="J157" s="44"/>
      <c r="K157" s="44"/>
      <c r="L157" s="44"/>
      <c r="M157" s="44"/>
      <c r="N157" s="44"/>
      <c r="O157" s="44"/>
    </row>
    <row r="158" spans="2:15" s="29" customFormat="1" ht="21" customHeight="1">
      <c r="E158" s="43"/>
      <c r="G158" s="44"/>
      <c r="H158" s="44"/>
      <c r="I158" s="44"/>
      <c r="J158" s="44"/>
      <c r="K158" s="44"/>
      <c r="L158" s="44"/>
      <c r="M158" s="44"/>
      <c r="N158" s="44"/>
      <c r="O158" s="44"/>
    </row>
    <row r="159" spans="2:15" s="29" customFormat="1" ht="21" customHeight="1">
      <c r="B159" s="46"/>
      <c r="E159" s="47"/>
      <c r="G159" s="44"/>
      <c r="H159" s="44"/>
      <c r="I159" s="44"/>
      <c r="J159" s="44"/>
      <c r="K159" s="44"/>
      <c r="L159" s="44"/>
      <c r="M159" s="44"/>
      <c r="N159" s="44"/>
    </row>
    <row r="160" spans="2:15" s="29" customFormat="1" ht="21" customHeight="1">
      <c r="E160" s="43"/>
      <c r="G160" s="44"/>
      <c r="H160" s="44"/>
      <c r="I160" s="44"/>
      <c r="J160" s="44"/>
      <c r="K160" s="44"/>
      <c r="L160" s="44"/>
      <c r="M160" s="44"/>
      <c r="N160" s="44"/>
      <c r="O160" s="44"/>
    </row>
    <row r="161" spans="3:15" s="29" customFormat="1" ht="21" customHeight="1">
      <c r="E161" s="43"/>
      <c r="G161" s="44"/>
      <c r="H161" s="44"/>
      <c r="I161" s="44"/>
      <c r="J161" s="44"/>
      <c r="K161" s="44"/>
      <c r="L161" s="44"/>
      <c r="M161" s="44"/>
      <c r="N161" s="44"/>
      <c r="O161" s="44"/>
    </row>
    <row r="162" spans="3:15" s="29" customFormat="1" ht="21" customHeight="1">
      <c r="E162" s="43"/>
      <c r="G162" s="44"/>
      <c r="H162" s="44"/>
      <c r="I162" s="44"/>
      <c r="J162" s="44"/>
      <c r="K162" s="44"/>
      <c r="L162" s="44"/>
      <c r="M162" s="44"/>
      <c r="N162" s="44"/>
      <c r="O162" s="44"/>
    </row>
    <row r="163" spans="3:15" s="29" customFormat="1" ht="21" customHeight="1">
      <c r="E163" s="43"/>
      <c r="G163" s="44"/>
      <c r="H163" s="44"/>
      <c r="I163" s="44"/>
      <c r="J163" s="44"/>
      <c r="K163" s="44"/>
      <c r="L163" s="44"/>
      <c r="M163" s="44"/>
      <c r="N163" s="44"/>
      <c r="O163" s="44"/>
    </row>
    <row r="164" spans="3:15" s="29" customFormat="1" ht="21" customHeight="1">
      <c r="C164" s="45"/>
      <c r="E164" s="43"/>
      <c r="G164" s="44"/>
      <c r="H164" s="44"/>
      <c r="I164" s="44"/>
      <c r="J164" s="44"/>
      <c r="K164" s="44"/>
      <c r="L164" s="44"/>
      <c r="M164" s="44"/>
      <c r="N164" s="44"/>
      <c r="O164" s="44"/>
    </row>
    <row r="165" spans="3:15" s="29" customFormat="1" ht="21" customHeight="1">
      <c r="E165" s="43"/>
      <c r="G165" s="44"/>
      <c r="H165" s="44"/>
      <c r="I165" s="44"/>
      <c r="J165" s="44"/>
      <c r="K165" s="44"/>
      <c r="L165" s="44"/>
      <c r="M165" s="44"/>
      <c r="N165" s="44"/>
      <c r="O165" s="44"/>
    </row>
    <row r="166" spans="3:15" s="29" customFormat="1" ht="21" customHeight="1">
      <c r="E166" s="43"/>
      <c r="G166" s="44"/>
      <c r="H166" s="44"/>
      <c r="I166" s="44"/>
      <c r="J166" s="44"/>
      <c r="K166" s="44"/>
      <c r="L166" s="44"/>
      <c r="M166" s="44"/>
      <c r="N166" s="44"/>
      <c r="O166" s="44"/>
    </row>
    <row r="167" spans="3:15" s="29" customFormat="1" ht="21" customHeight="1">
      <c r="E167" s="43"/>
      <c r="G167" s="44"/>
      <c r="H167" s="44"/>
      <c r="I167" s="44"/>
      <c r="J167" s="44"/>
      <c r="K167" s="44"/>
      <c r="L167" s="44"/>
      <c r="M167" s="44"/>
      <c r="N167" s="44"/>
      <c r="O167" s="44"/>
    </row>
    <row r="168" spans="3:15" s="29" customFormat="1" ht="21" customHeight="1">
      <c r="E168" s="43"/>
      <c r="G168" s="44"/>
      <c r="H168" s="44"/>
      <c r="I168" s="44"/>
      <c r="J168" s="44"/>
      <c r="K168" s="44"/>
      <c r="L168" s="44"/>
      <c r="M168" s="44"/>
      <c r="N168" s="44"/>
      <c r="O168" s="44"/>
    </row>
    <row r="169" spans="3:15" s="29" customFormat="1" ht="21" customHeight="1">
      <c r="E169" s="43"/>
      <c r="G169" s="44"/>
      <c r="H169" s="44"/>
      <c r="I169" s="44"/>
      <c r="J169" s="44"/>
      <c r="K169" s="44"/>
      <c r="L169" s="44"/>
      <c r="M169" s="44"/>
      <c r="N169" s="44"/>
      <c r="O169" s="44"/>
    </row>
    <row r="170" spans="3:15" s="29" customFormat="1" ht="21" customHeight="1">
      <c r="E170" s="43"/>
      <c r="G170" s="44"/>
      <c r="H170" s="44"/>
      <c r="I170" s="44"/>
      <c r="J170" s="44"/>
      <c r="K170" s="44"/>
      <c r="L170" s="44"/>
      <c r="M170" s="44"/>
      <c r="N170" s="44"/>
      <c r="O170" s="44"/>
    </row>
    <row r="171" spans="3:15" s="29" customFormat="1" ht="21" customHeight="1">
      <c r="E171" s="43"/>
      <c r="G171" s="44"/>
      <c r="H171" s="44"/>
      <c r="I171" s="44"/>
      <c r="J171" s="44"/>
      <c r="K171" s="44"/>
      <c r="L171" s="44"/>
      <c r="M171" s="44"/>
      <c r="N171" s="44"/>
      <c r="O171" s="44"/>
    </row>
    <row r="172" spans="3:15" s="29" customFormat="1" ht="21" customHeight="1">
      <c r="E172" s="43"/>
      <c r="G172" s="44"/>
      <c r="H172" s="44"/>
      <c r="I172" s="44"/>
      <c r="J172" s="44"/>
      <c r="K172" s="44"/>
      <c r="L172" s="44"/>
      <c r="M172" s="44"/>
      <c r="N172" s="44"/>
      <c r="O172" s="44"/>
    </row>
    <row r="173" spans="3:15" s="29" customFormat="1" ht="21" customHeight="1">
      <c r="E173" s="43"/>
      <c r="G173" s="44"/>
      <c r="H173" s="44"/>
      <c r="I173" s="44"/>
      <c r="J173" s="44"/>
      <c r="K173" s="44"/>
      <c r="L173" s="44"/>
      <c r="M173" s="44"/>
      <c r="N173" s="44"/>
      <c r="O173" s="44"/>
    </row>
    <row r="174" spans="3:15" s="29" customFormat="1" ht="21" customHeight="1">
      <c r="E174" s="43"/>
      <c r="G174" s="44"/>
      <c r="H174" s="44"/>
      <c r="I174" s="44"/>
      <c r="J174" s="44"/>
      <c r="K174" s="44"/>
      <c r="L174" s="44"/>
      <c r="M174" s="44"/>
      <c r="N174" s="44"/>
      <c r="O174" s="44"/>
    </row>
    <row r="175" spans="3:15" s="29" customFormat="1" ht="21" customHeight="1">
      <c r="E175" s="43"/>
      <c r="G175" s="44"/>
      <c r="H175" s="44"/>
      <c r="I175" s="44"/>
      <c r="J175" s="44"/>
      <c r="K175" s="44"/>
      <c r="L175" s="44"/>
      <c r="M175" s="44"/>
      <c r="N175" s="44"/>
      <c r="O175" s="44"/>
    </row>
    <row r="176" spans="3:15" s="29" customFormat="1" ht="21" customHeight="1">
      <c r="E176" s="43"/>
      <c r="G176" s="44"/>
      <c r="H176" s="44"/>
      <c r="I176" s="44"/>
      <c r="J176" s="44"/>
      <c r="K176" s="44"/>
      <c r="L176" s="44"/>
      <c r="M176" s="44"/>
      <c r="N176" s="44"/>
      <c r="O176" s="44"/>
    </row>
    <row r="177" spans="2:15" s="29" customFormat="1" ht="21" customHeight="1">
      <c r="E177" s="43"/>
      <c r="G177" s="44"/>
      <c r="H177" s="44"/>
      <c r="I177" s="44"/>
      <c r="J177" s="44"/>
      <c r="K177" s="44"/>
      <c r="L177" s="44"/>
      <c r="M177" s="44"/>
      <c r="N177" s="44"/>
      <c r="O177" s="44"/>
    </row>
    <row r="178" spans="2:15" s="29" customFormat="1" ht="21" customHeight="1">
      <c r="E178" s="43"/>
      <c r="G178" s="44"/>
      <c r="H178" s="44"/>
      <c r="I178" s="44"/>
      <c r="J178" s="44"/>
      <c r="K178" s="44"/>
      <c r="L178" s="44"/>
      <c r="M178" s="44"/>
      <c r="N178" s="44"/>
      <c r="O178" s="44"/>
    </row>
    <row r="179" spans="2:15" s="29" customFormat="1" ht="21" customHeight="1">
      <c r="E179" s="43"/>
      <c r="G179" s="44"/>
      <c r="H179" s="44"/>
      <c r="I179" s="44"/>
      <c r="J179" s="44"/>
      <c r="K179" s="44"/>
      <c r="L179" s="44"/>
      <c r="M179" s="44"/>
      <c r="N179" s="44"/>
      <c r="O179" s="44"/>
    </row>
    <row r="180" spans="2:15" s="29" customFormat="1" ht="21" customHeight="1">
      <c r="B180" s="46"/>
      <c r="E180" s="47"/>
      <c r="G180" s="44"/>
      <c r="H180" s="44"/>
      <c r="I180" s="44"/>
      <c r="J180" s="44"/>
      <c r="K180" s="44"/>
      <c r="L180" s="44"/>
      <c r="M180" s="44"/>
      <c r="N180" s="44"/>
      <c r="O180" s="44"/>
    </row>
    <row r="181" spans="2:15" s="29" customFormat="1" ht="21" customHeight="1">
      <c r="E181" s="43"/>
      <c r="G181" s="44"/>
      <c r="H181" s="44"/>
      <c r="I181" s="44"/>
      <c r="J181" s="44"/>
      <c r="K181" s="44"/>
      <c r="L181" s="44"/>
      <c r="M181" s="44"/>
      <c r="N181" s="44"/>
      <c r="O181" s="44"/>
    </row>
    <row r="182" spans="2:15" s="29" customFormat="1" ht="21" customHeight="1">
      <c r="E182" s="43"/>
      <c r="G182" s="44"/>
      <c r="H182" s="44"/>
      <c r="I182" s="44"/>
      <c r="J182" s="44"/>
      <c r="K182" s="44"/>
      <c r="L182" s="44"/>
      <c r="M182" s="44"/>
      <c r="N182" s="44"/>
      <c r="O182" s="44"/>
    </row>
    <row r="183" spans="2:15" s="29" customFormat="1" ht="21" customHeight="1">
      <c r="E183" s="43"/>
      <c r="G183" s="44"/>
      <c r="H183" s="44"/>
      <c r="I183" s="44"/>
      <c r="J183" s="44"/>
      <c r="K183" s="44"/>
      <c r="L183" s="44"/>
      <c r="M183" s="44"/>
      <c r="N183" s="44"/>
      <c r="O183" s="44"/>
    </row>
    <row r="184" spans="2:15" s="29" customFormat="1" ht="21" customHeight="1">
      <c r="E184" s="43"/>
      <c r="G184" s="44"/>
      <c r="H184" s="44"/>
      <c r="I184" s="44"/>
      <c r="J184" s="44"/>
      <c r="K184" s="44"/>
      <c r="L184" s="44"/>
      <c r="M184" s="44"/>
      <c r="N184" s="44"/>
      <c r="O184" s="44"/>
    </row>
    <row r="185" spans="2:15" s="29" customFormat="1" ht="21" customHeight="1">
      <c r="E185" s="43"/>
      <c r="G185" s="44"/>
      <c r="H185" s="44"/>
      <c r="I185" s="44"/>
      <c r="J185" s="44"/>
      <c r="K185" s="44"/>
      <c r="L185" s="44"/>
      <c r="M185" s="44"/>
      <c r="N185" s="44"/>
      <c r="O185" s="44"/>
    </row>
    <row r="186" spans="2:15" s="29" customFormat="1" ht="21" customHeight="1">
      <c r="E186" s="43"/>
      <c r="G186" s="44"/>
      <c r="H186" s="44"/>
      <c r="I186" s="44"/>
      <c r="J186" s="44"/>
      <c r="K186" s="44"/>
      <c r="L186" s="44"/>
      <c r="M186" s="44"/>
      <c r="N186" s="44"/>
      <c r="O186" s="44"/>
    </row>
    <row r="187" spans="2:15" s="29" customFormat="1" ht="21" customHeight="1">
      <c r="E187" s="43"/>
      <c r="G187" s="44"/>
      <c r="H187" s="44"/>
      <c r="I187" s="44"/>
      <c r="J187" s="44"/>
      <c r="K187" s="44"/>
      <c r="L187" s="44"/>
      <c r="M187" s="44"/>
      <c r="N187" s="44"/>
      <c r="O187" s="44"/>
    </row>
    <row r="188" spans="2:15" s="29" customFormat="1" ht="21" customHeight="1">
      <c r="E188" s="43"/>
      <c r="G188" s="44"/>
      <c r="H188" s="44"/>
      <c r="I188" s="44"/>
      <c r="J188" s="44"/>
      <c r="K188" s="44"/>
      <c r="L188" s="44"/>
      <c r="M188" s="44"/>
      <c r="N188" s="44"/>
      <c r="O188" s="44"/>
    </row>
    <row r="189" spans="2:15" s="29" customFormat="1" ht="21" customHeight="1">
      <c r="E189" s="43"/>
      <c r="G189" s="44"/>
      <c r="H189" s="44"/>
      <c r="I189" s="44"/>
      <c r="J189" s="44"/>
      <c r="K189" s="44"/>
      <c r="L189" s="44"/>
      <c r="M189" s="44"/>
      <c r="N189" s="44"/>
      <c r="O189" s="44"/>
    </row>
    <row r="190" spans="2:15" s="29" customFormat="1" ht="21" customHeight="1">
      <c r="E190" s="43"/>
      <c r="G190" s="44"/>
      <c r="H190" s="44"/>
      <c r="I190" s="44"/>
      <c r="J190" s="44"/>
      <c r="K190" s="44"/>
      <c r="L190" s="44"/>
      <c r="M190" s="44"/>
      <c r="N190" s="44"/>
      <c r="O190" s="44"/>
    </row>
    <row r="191" spans="2:15" s="29" customFormat="1" ht="21" customHeight="1">
      <c r="E191" s="43"/>
      <c r="G191" s="44"/>
      <c r="H191" s="44"/>
      <c r="I191" s="44"/>
      <c r="J191" s="44"/>
      <c r="K191" s="44"/>
      <c r="L191" s="44"/>
      <c r="M191" s="44"/>
      <c r="N191" s="44"/>
      <c r="O191" s="44"/>
    </row>
    <row r="192" spans="2:15" s="29" customFormat="1" ht="21" customHeight="1">
      <c r="E192" s="43"/>
      <c r="G192" s="44"/>
      <c r="H192" s="44"/>
      <c r="I192" s="44"/>
      <c r="J192" s="44"/>
      <c r="K192" s="44"/>
      <c r="L192" s="44"/>
      <c r="M192" s="44"/>
      <c r="N192" s="44"/>
      <c r="O192" s="44"/>
    </row>
    <row r="193" spans="2:15" s="29" customFormat="1" ht="21" customHeight="1">
      <c r="E193" s="43"/>
      <c r="G193" s="44"/>
      <c r="H193" s="44"/>
      <c r="I193" s="44"/>
      <c r="J193" s="44"/>
      <c r="K193" s="44"/>
      <c r="L193" s="44"/>
      <c r="M193" s="44"/>
      <c r="N193" s="44"/>
      <c r="O193" s="44"/>
    </row>
    <row r="194" spans="2:15" s="29" customFormat="1" ht="21" customHeight="1">
      <c r="B194" s="46"/>
      <c r="E194" s="43"/>
      <c r="G194" s="44"/>
      <c r="H194" s="44"/>
      <c r="I194" s="44"/>
      <c r="J194" s="44"/>
      <c r="K194" s="44"/>
      <c r="L194" s="44"/>
      <c r="M194" s="44"/>
      <c r="N194" s="44"/>
      <c r="O194" s="44"/>
    </row>
    <row r="195" spans="2:15" s="29" customFormat="1" ht="21" customHeight="1">
      <c r="E195" s="43"/>
      <c r="G195" s="44"/>
      <c r="H195" s="44"/>
      <c r="I195" s="44"/>
      <c r="J195" s="44"/>
      <c r="K195" s="44"/>
      <c r="L195" s="44"/>
      <c r="M195" s="44"/>
      <c r="N195" s="44"/>
      <c r="O195" s="44"/>
    </row>
    <row r="196" spans="2:15" s="29" customFormat="1" ht="21" customHeight="1">
      <c r="E196" s="43"/>
      <c r="G196" s="44"/>
      <c r="H196" s="44"/>
      <c r="I196" s="44"/>
      <c r="J196" s="44"/>
      <c r="K196" s="44"/>
      <c r="L196" s="44"/>
      <c r="M196" s="44"/>
      <c r="N196" s="44"/>
      <c r="O196" s="44"/>
    </row>
    <row r="197" spans="2:15" s="29" customFormat="1" ht="21" customHeight="1">
      <c r="B197" s="46"/>
      <c r="E197" s="47"/>
      <c r="G197" s="44"/>
      <c r="H197" s="44"/>
      <c r="I197" s="44"/>
      <c r="J197" s="44"/>
      <c r="K197" s="44"/>
      <c r="L197" s="44"/>
      <c r="M197" s="44"/>
      <c r="N197" s="44"/>
      <c r="O197" s="44"/>
    </row>
    <row r="198" spans="2:15" s="29" customFormat="1" ht="21" customHeight="1">
      <c r="B198" s="46"/>
      <c r="E198" s="47"/>
      <c r="G198" s="44"/>
      <c r="H198" s="44"/>
      <c r="I198" s="44"/>
      <c r="J198" s="44"/>
      <c r="K198" s="44"/>
      <c r="L198" s="44"/>
      <c r="M198" s="44"/>
      <c r="N198" s="44"/>
    </row>
    <row r="199" spans="2:15" s="29" customFormat="1" ht="21" customHeight="1">
      <c r="E199" s="43"/>
      <c r="G199" s="44"/>
      <c r="H199" s="44"/>
      <c r="I199" s="44"/>
      <c r="J199" s="44"/>
      <c r="K199" s="44"/>
      <c r="L199" s="44"/>
      <c r="M199" s="44"/>
      <c r="N199" s="44"/>
      <c r="O199" s="44"/>
    </row>
    <row r="200" spans="2:15" s="29" customFormat="1" ht="21" customHeight="1">
      <c r="E200" s="43"/>
      <c r="G200" s="44"/>
      <c r="H200" s="44"/>
      <c r="I200" s="44"/>
      <c r="J200" s="44"/>
      <c r="K200" s="44"/>
      <c r="L200" s="44"/>
      <c r="M200" s="44"/>
      <c r="N200" s="44"/>
      <c r="O200" s="44"/>
    </row>
    <row r="201" spans="2:15" s="29" customFormat="1" ht="21" customHeight="1">
      <c r="E201" s="43"/>
      <c r="G201" s="44"/>
      <c r="H201" s="44"/>
      <c r="I201" s="44"/>
      <c r="J201" s="44"/>
      <c r="K201" s="44"/>
      <c r="L201" s="44"/>
      <c r="M201" s="44"/>
      <c r="N201" s="44"/>
      <c r="O201" s="44"/>
    </row>
    <row r="202" spans="2:15" s="29" customFormat="1" ht="21" customHeight="1">
      <c r="E202" s="43"/>
      <c r="G202" s="44"/>
      <c r="H202" s="44"/>
      <c r="I202" s="44"/>
      <c r="J202" s="44"/>
      <c r="K202" s="44"/>
      <c r="L202" s="44"/>
      <c r="M202" s="44"/>
      <c r="N202" s="44"/>
      <c r="O202" s="44"/>
    </row>
    <row r="203" spans="2:15" s="29" customFormat="1" ht="21" customHeight="1">
      <c r="E203" s="43"/>
      <c r="G203" s="44"/>
      <c r="H203" s="44"/>
      <c r="I203" s="44"/>
      <c r="J203" s="44"/>
      <c r="K203" s="44"/>
      <c r="L203" s="44"/>
      <c r="M203" s="44"/>
      <c r="N203" s="44"/>
      <c r="O203" s="44"/>
    </row>
    <row r="204" spans="2:15" s="29" customFormat="1" ht="21" customHeight="1">
      <c r="E204" s="43"/>
      <c r="G204" s="44"/>
      <c r="H204" s="44"/>
      <c r="I204" s="44"/>
      <c r="J204" s="44"/>
      <c r="K204" s="44"/>
      <c r="L204" s="44"/>
      <c r="M204" s="44"/>
      <c r="N204" s="44"/>
      <c r="O204" s="44"/>
    </row>
    <row r="205" spans="2:15" s="29" customFormat="1" ht="21" customHeight="1">
      <c r="E205" s="43"/>
      <c r="G205" s="44"/>
      <c r="H205" s="44"/>
      <c r="I205" s="44"/>
      <c r="J205" s="44"/>
      <c r="K205" s="44"/>
      <c r="L205" s="44"/>
      <c r="M205" s="44"/>
      <c r="N205" s="44"/>
      <c r="O205" s="44"/>
    </row>
    <row r="206" spans="2:15" s="29" customFormat="1" ht="21" customHeight="1">
      <c r="E206" s="43"/>
      <c r="G206" s="44"/>
      <c r="H206" s="44"/>
      <c r="I206" s="44"/>
      <c r="J206" s="44"/>
      <c r="K206" s="44"/>
      <c r="L206" s="44"/>
      <c r="M206" s="44"/>
      <c r="N206" s="44"/>
      <c r="O206" s="44"/>
    </row>
    <row r="207" spans="2:15" s="29" customFormat="1" ht="21" customHeight="1">
      <c r="E207" s="43"/>
      <c r="G207" s="44"/>
      <c r="H207" s="44"/>
      <c r="I207" s="44"/>
      <c r="J207" s="44"/>
      <c r="K207" s="44"/>
      <c r="L207" s="44"/>
      <c r="M207" s="44"/>
      <c r="N207" s="44"/>
      <c r="O207" s="44"/>
    </row>
    <row r="208" spans="2:15" s="29" customFormat="1" ht="21" customHeight="1">
      <c r="E208" s="43"/>
      <c r="G208" s="44"/>
      <c r="H208" s="44"/>
      <c r="I208" s="44"/>
      <c r="J208" s="44"/>
      <c r="K208" s="44"/>
      <c r="L208" s="44"/>
      <c r="M208" s="44"/>
      <c r="N208" s="44"/>
      <c r="O208" s="44"/>
    </row>
    <row r="209" spans="5:15" s="29" customFormat="1" ht="21" customHeight="1">
      <c r="E209" s="43"/>
      <c r="G209" s="44"/>
      <c r="H209" s="44"/>
      <c r="I209" s="44"/>
      <c r="J209" s="44"/>
      <c r="K209" s="44"/>
      <c r="L209" s="44"/>
      <c r="M209" s="44"/>
      <c r="N209" s="44"/>
      <c r="O209" s="44"/>
    </row>
    <row r="210" spans="5:15" s="29" customFormat="1" ht="21" customHeight="1">
      <c r="E210" s="43"/>
      <c r="G210" s="44"/>
      <c r="H210" s="44"/>
      <c r="I210" s="44"/>
      <c r="J210" s="44"/>
      <c r="K210" s="44"/>
      <c r="L210" s="44"/>
      <c r="M210" s="44"/>
      <c r="N210" s="44"/>
      <c r="O210" s="44"/>
    </row>
    <row r="211" spans="5:15" s="29" customFormat="1" ht="21" customHeight="1">
      <c r="E211" s="43"/>
      <c r="G211" s="44"/>
      <c r="H211" s="44"/>
      <c r="I211" s="44"/>
      <c r="J211" s="44"/>
      <c r="K211" s="44"/>
      <c r="L211" s="44"/>
      <c r="M211" s="44"/>
      <c r="N211" s="44"/>
      <c r="O211" s="44"/>
    </row>
    <row r="212" spans="5:15" s="29" customFormat="1" ht="21" customHeight="1">
      <c r="E212" s="43"/>
      <c r="G212" s="44"/>
      <c r="H212" s="44"/>
      <c r="I212" s="44"/>
      <c r="J212" s="44"/>
      <c r="K212" s="44"/>
      <c r="L212" s="44"/>
      <c r="M212" s="44"/>
      <c r="N212" s="44"/>
      <c r="O212" s="44"/>
    </row>
    <row r="213" spans="5:15" s="29" customFormat="1" ht="21" customHeight="1">
      <c r="E213" s="43"/>
      <c r="G213" s="44"/>
      <c r="H213" s="44"/>
      <c r="I213" s="44"/>
      <c r="J213" s="44"/>
      <c r="K213" s="44"/>
      <c r="L213" s="44"/>
      <c r="M213" s="44"/>
      <c r="N213" s="44"/>
      <c r="O213" s="44"/>
    </row>
    <row r="214" spans="5:15" s="29" customFormat="1" ht="21" customHeight="1">
      <c r="E214" s="43"/>
      <c r="G214" s="44"/>
      <c r="H214" s="44"/>
      <c r="I214" s="44"/>
      <c r="J214" s="44"/>
      <c r="K214" s="44"/>
      <c r="L214" s="44"/>
      <c r="M214" s="44"/>
      <c r="N214" s="44"/>
      <c r="O214" s="44"/>
    </row>
    <row r="215" spans="5:15" s="29" customFormat="1" ht="21" customHeight="1">
      <c r="E215" s="43"/>
      <c r="G215" s="44"/>
      <c r="H215" s="44"/>
      <c r="I215" s="44"/>
      <c r="J215" s="44"/>
      <c r="K215" s="44"/>
      <c r="L215" s="44"/>
      <c r="M215" s="44"/>
      <c r="N215" s="44"/>
      <c r="O215" s="44"/>
    </row>
    <row r="216" spans="5:15" s="29" customFormat="1" ht="21" customHeight="1">
      <c r="E216" s="43"/>
      <c r="G216" s="44"/>
      <c r="H216" s="44"/>
      <c r="I216" s="44"/>
      <c r="J216" s="44"/>
      <c r="K216" s="44"/>
      <c r="L216" s="44"/>
      <c r="M216" s="44"/>
      <c r="N216" s="44"/>
      <c r="O216" s="44"/>
    </row>
    <row r="217" spans="5:15" s="29" customFormat="1" ht="21" customHeight="1">
      <c r="E217" s="43"/>
      <c r="G217" s="44"/>
      <c r="H217" s="44"/>
      <c r="I217" s="44"/>
      <c r="J217" s="44"/>
      <c r="K217" s="44"/>
      <c r="L217" s="44"/>
      <c r="M217" s="44"/>
      <c r="N217" s="44"/>
      <c r="O217" s="44"/>
    </row>
    <row r="218" spans="5:15" s="29" customFormat="1" ht="21" customHeight="1">
      <c r="E218" s="43"/>
      <c r="G218" s="44"/>
      <c r="H218" s="44"/>
      <c r="I218" s="44"/>
      <c r="J218" s="44"/>
      <c r="K218" s="44"/>
      <c r="L218" s="44"/>
      <c r="M218" s="44"/>
      <c r="N218" s="44"/>
      <c r="O218" s="44"/>
    </row>
    <row r="219" spans="5:15" s="29" customFormat="1" ht="21" customHeight="1">
      <c r="E219" s="43"/>
      <c r="G219" s="44"/>
      <c r="H219" s="44"/>
      <c r="I219" s="44"/>
      <c r="J219" s="44"/>
      <c r="K219" s="44"/>
      <c r="L219" s="44"/>
      <c r="M219" s="44"/>
      <c r="N219" s="44"/>
      <c r="O219" s="44"/>
    </row>
    <row r="220" spans="5:15" s="29" customFormat="1" ht="21" customHeight="1">
      <c r="E220" s="43"/>
      <c r="G220" s="44"/>
      <c r="H220" s="44"/>
      <c r="I220" s="44"/>
      <c r="J220" s="44"/>
      <c r="K220" s="44"/>
      <c r="L220" s="44"/>
      <c r="M220" s="44"/>
      <c r="N220" s="44"/>
      <c r="O220" s="44"/>
    </row>
    <row r="221" spans="5:15" s="29" customFormat="1" ht="21" customHeight="1">
      <c r="E221" s="43"/>
      <c r="G221" s="44"/>
      <c r="H221" s="44"/>
      <c r="I221" s="44"/>
      <c r="J221" s="44"/>
      <c r="K221" s="44"/>
      <c r="L221" s="44"/>
      <c r="M221" s="44"/>
      <c r="N221" s="44"/>
      <c r="O221" s="44"/>
    </row>
    <row r="222" spans="5:15" s="29" customFormat="1" ht="21" customHeight="1">
      <c r="E222" s="43"/>
      <c r="G222" s="44"/>
      <c r="H222" s="44"/>
      <c r="I222" s="44"/>
      <c r="J222" s="44"/>
      <c r="K222" s="44"/>
      <c r="L222" s="44"/>
      <c r="M222" s="44"/>
      <c r="N222" s="44"/>
      <c r="O222" s="44"/>
    </row>
    <row r="223" spans="5:15" s="29" customFormat="1" ht="21" customHeight="1">
      <c r="E223" s="43"/>
      <c r="G223" s="44"/>
      <c r="H223" s="44"/>
      <c r="I223" s="44"/>
      <c r="J223" s="44"/>
      <c r="K223" s="44"/>
      <c r="L223" s="44"/>
      <c r="M223" s="44"/>
      <c r="N223" s="44"/>
      <c r="O223" s="44"/>
    </row>
    <row r="224" spans="5:15" s="29" customFormat="1" ht="21" customHeight="1">
      <c r="E224" s="43"/>
      <c r="G224" s="44"/>
      <c r="H224" s="44"/>
      <c r="I224" s="44"/>
      <c r="J224" s="44"/>
      <c r="K224" s="44"/>
      <c r="L224" s="44"/>
      <c r="M224" s="44"/>
      <c r="N224" s="44"/>
      <c r="O224" s="44"/>
    </row>
    <row r="225" spans="5:15" s="29" customFormat="1" ht="21" customHeight="1">
      <c r="E225" s="43"/>
      <c r="G225" s="44"/>
      <c r="H225" s="44"/>
      <c r="I225" s="44"/>
      <c r="J225" s="44"/>
      <c r="K225" s="44"/>
      <c r="L225" s="44"/>
      <c r="M225" s="44"/>
      <c r="N225" s="44"/>
      <c r="O225" s="44"/>
    </row>
    <row r="226" spans="5:15" s="29" customFormat="1" ht="21" customHeight="1">
      <c r="E226" s="43"/>
      <c r="G226" s="44"/>
      <c r="H226" s="44"/>
      <c r="I226" s="44"/>
      <c r="J226" s="44"/>
      <c r="K226" s="44"/>
      <c r="L226" s="44"/>
      <c r="M226" s="44"/>
      <c r="N226" s="44"/>
      <c r="O226" s="44"/>
    </row>
    <row r="227" spans="5:15" s="29" customFormat="1" ht="21" customHeight="1">
      <c r="E227" s="43"/>
      <c r="G227" s="44"/>
      <c r="H227" s="44"/>
      <c r="I227" s="44"/>
      <c r="J227" s="44"/>
      <c r="K227" s="44"/>
      <c r="L227" s="44"/>
      <c r="M227" s="44"/>
      <c r="N227" s="44"/>
      <c r="O227" s="44"/>
    </row>
    <row r="228" spans="5:15" s="29" customFormat="1" ht="21" customHeight="1">
      <c r="E228" s="43"/>
      <c r="G228" s="44"/>
      <c r="H228" s="44"/>
      <c r="I228" s="44"/>
      <c r="J228" s="44"/>
      <c r="K228" s="44"/>
      <c r="L228" s="44"/>
      <c r="M228" s="44"/>
      <c r="N228" s="44"/>
      <c r="O228" s="44"/>
    </row>
    <row r="229" spans="5:15" s="29" customFormat="1" ht="21" customHeight="1">
      <c r="E229" s="43"/>
      <c r="G229" s="44"/>
      <c r="H229" s="44"/>
      <c r="I229" s="44"/>
      <c r="J229" s="44"/>
      <c r="K229" s="44"/>
      <c r="L229" s="44"/>
      <c r="M229" s="44"/>
      <c r="N229" s="44"/>
      <c r="O229" s="44"/>
    </row>
    <row r="230" spans="5:15" s="29" customFormat="1" ht="21" customHeight="1">
      <c r="E230" s="43"/>
      <c r="G230" s="44"/>
      <c r="H230" s="44"/>
      <c r="I230" s="44"/>
      <c r="J230" s="44"/>
      <c r="K230" s="44"/>
      <c r="L230" s="44"/>
      <c r="M230" s="44"/>
      <c r="N230" s="44"/>
      <c r="O230" s="44"/>
    </row>
    <row r="231" spans="5:15" s="29" customFormat="1" ht="21" customHeight="1">
      <c r="E231" s="43"/>
      <c r="G231" s="44"/>
      <c r="H231" s="44"/>
      <c r="I231" s="44"/>
      <c r="J231" s="44"/>
      <c r="K231" s="44"/>
      <c r="L231" s="44"/>
      <c r="M231" s="44"/>
      <c r="N231" s="44"/>
      <c r="O231" s="44"/>
    </row>
    <row r="232" spans="5:15" s="29" customFormat="1" ht="21" customHeight="1">
      <c r="E232" s="43"/>
      <c r="G232" s="44"/>
      <c r="H232" s="44"/>
      <c r="I232" s="44"/>
      <c r="J232" s="44"/>
      <c r="K232" s="44"/>
      <c r="L232" s="44"/>
      <c r="M232" s="44"/>
      <c r="N232" s="44"/>
      <c r="O232" s="44"/>
    </row>
    <row r="233" spans="5:15" s="29" customFormat="1" ht="21" customHeight="1">
      <c r="E233" s="43"/>
      <c r="G233" s="44"/>
      <c r="H233" s="44"/>
      <c r="I233" s="44"/>
      <c r="J233" s="44"/>
      <c r="K233" s="44"/>
      <c r="L233" s="44"/>
      <c r="M233" s="44"/>
      <c r="N233" s="44"/>
      <c r="O233" s="44"/>
    </row>
    <row r="234" spans="5:15" s="29" customFormat="1" ht="21" customHeight="1">
      <c r="E234" s="43"/>
      <c r="G234" s="44"/>
      <c r="H234" s="44"/>
      <c r="I234" s="44"/>
      <c r="J234" s="44"/>
      <c r="K234" s="44"/>
      <c r="L234" s="44"/>
      <c r="M234" s="44"/>
      <c r="N234" s="44"/>
      <c r="O234" s="44"/>
    </row>
    <row r="235" spans="5:15" s="29" customFormat="1" ht="21" customHeight="1">
      <c r="E235" s="43"/>
      <c r="G235" s="44"/>
      <c r="H235" s="44"/>
      <c r="I235" s="44"/>
      <c r="J235" s="44"/>
      <c r="K235" s="44"/>
      <c r="L235" s="44"/>
      <c r="M235" s="44"/>
      <c r="N235" s="44"/>
      <c r="O235" s="44"/>
    </row>
    <row r="236" spans="5:15" s="29" customFormat="1" ht="21" customHeight="1">
      <c r="E236" s="43"/>
      <c r="G236" s="44"/>
      <c r="H236" s="44"/>
      <c r="I236" s="44"/>
      <c r="J236" s="44"/>
      <c r="K236" s="44"/>
      <c r="L236" s="44"/>
      <c r="M236" s="44"/>
      <c r="N236" s="44"/>
      <c r="O236" s="44"/>
    </row>
    <row r="237" spans="5:15" s="29" customFormat="1" ht="21" customHeight="1">
      <c r="E237" s="43"/>
      <c r="G237" s="44"/>
      <c r="H237" s="44"/>
      <c r="I237" s="44"/>
      <c r="J237" s="44"/>
      <c r="K237" s="44"/>
      <c r="L237" s="44"/>
      <c r="M237" s="44"/>
      <c r="N237" s="44"/>
      <c r="O237" s="44"/>
    </row>
    <row r="238" spans="5:15" s="29" customFormat="1" ht="21" customHeight="1">
      <c r="E238" s="43"/>
      <c r="G238" s="44"/>
      <c r="H238" s="44"/>
      <c r="I238" s="44"/>
      <c r="J238" s="44"/>
      <c r="K238" s="44"/>
      <c r="L238" s="44"/>
      <c r="M238" s="44"/>
      <c r="N238" s="44"/>
      <c r="O238" s="44"/>
    </row>
    <row r="239" spans="5:15" s="29" customFormat="1" ht="21" customHeight="1">
      <c r="E239" s="43"/>
      <c r="G239" s="44"/>
      <c r="H239" s="44"/>
      <c r="I239" s="44"/>
      <c r="J239" s="44"/>
      <c r="K239" s="44"/>
      <c r="L239" s="44"/>
      <c r="M239" s="44"/>
      <c r="N239" s="44"/>
      <c r="O239" s="44"/>
    </row>
    <row r="240" spans="5:15" s="29" customFormat="1" ht="21" customHeight="1">
      <c r="E240" s="43"/>
      <c r="G240" s="44"/>
      <c r="H240" s="44"/>
      <c r="I240" s="44"/>
      <c r="J240" s="44"/>
      <c r="K240" s="44"/>
      <c r="L240" s="44"/>
      <c r="M240" s="44"/>
      <c r="N240" s="44"/>
      <c r="O240" s="44"/>
    </row>
    <row r="241" spans="2:15" s="29" customFormat="1" ht="21" customHeight="1">
      <c r="E241" s="43"/>
      <c r="G241" s="44"/>
      <c r="H241" s="44"/>
      <c r="I241" s="44"/>
      <c r="J241" s="44"/>
      <c r="K241" s="44"/>
      <c r="L241" s="44"/>
      <c r="M241" s="44"/>
      <c r="N241" s="44"/>
      <c r="O241" s="44"/>
    </row>
    <row r="242" spans="2:15" s="29" customFormat="1" ht="21" customHeight="1">
      <c r="E242" s="43"/>
      <c r="G242" s="44"/>
      <c r="H242" s="44"/>
      <c r="I242" s="44"/>
      <c r="J242" s="44"/>
      <c r="K242" s="44"/>
      <c r="L242" s="44"/>
      <c r="M242" s="44"/>
      <c r="N242" s="44"/>
      <c r="O242" s="44"/>
    </row>
    <row r="243" spans="2:15" s="29" customFormat="1" ht="21" customHeight="1">
      <c r="E243" s="43"/>
      <c r="G243" s="44"/>
      <c r="H243" s="44"/>
      <c r="I243" s="44"/>
      <c r="J243" s="44"/>
      <c r="K243" s="44"/>
      <c r="L243" s="44"/>
      <c r="M243" s="44"/>
      <c r="N243" s="44"/>
      <c r="O243" s="44"/>
    </row>
    <row r="244" spans="2:15" s="29" customFormat="1" ht="21" customHeight="1">
      <c r="E244" s="43"/>
      <c r="G244" s="44"/>
      <c r="H244" s="44"/>
      <c r="I244" s="44"/>
      <c r="J244" s="44"/>
      <c r="K244" s="44"/>
      <c r="L244" s="44"/>
      <c r="M244" s="44"/>
      <c r="N244" s="44"/>
      <c r="O244" s="44"/>
    </row>
    <row r="245" spans="2:15" s="29" customFormat="1" ht="21" customHeight="1">
      <c r="E245" s="43"/>
      <c r="G245" s="44"/>
      <c r="H245" s="44"/>
      <c r="I245" s="44"/>
      <c r="J245" s="44"/>
      <c r="K245" s="44"/>
      <c r="L245" s="44"/>
      <c r="M245" s="44"/>
      <c r="N245" s="44"/>
      <c r="O245" s="44"/>
    </row>
    <row r="246" spans="2:15" s="29" customFormat="1" ht="21" customHeight="1">
      <c r="E246" s="43"/>
      <c r="G246" s="44"/>
      <c r="H246" s="44"/>
      <c r="I246" s="44"/>
      <c r="J246" s="44"/>
      <c r="K246" s="44"/>
      <c r="L246" s="44"/>
      <c r="M246" s="44"/>
      <c r="N246" s="44"/>
      <c r="O246" s="44"/>
    </row>
    <row r="247" spans="2:15" s="29" customFormat="1" ht="21" customHeight="1">
      <c r="E247" s="43"/>
      <c r="G247" s="44"/>
      <c r="H247" s="44"/>
      <c r="I247" s="44"/>
      <c r="J247" s="44"/>
      <c r="K247" s="44"/>
      <c r="L247" s="44"/>
      <c r="M247" s="44"/>
      <c r="N247" s="44"/>
      <c r="O247" s="44"/>
    </row>
    <row r="248" spans="2:15" s="29" customFormat="1" ht="21" customHeight="1">
      <c r="B248" s="46"/>
      <c r="E248" s="47"/>
      <c r="G248" s="44"/>
      <c r="H248" s="44"/>
      <c r="I248" s="44"/>
      <c r="J248" s="44"/>
      <c r="K248" s="44"/>
      <c r="L248" s="44"/>
      <c r="M248" s="44"/>
      <c r="N248" s="44"/>
    </row>
    <row r="249" spans="2:15" s="29" customFormat="1" ht="21" customHeight="1">
      <c r="E249" s="43"/>
      <c r="G249" s="44"/>
      <c r="H249" s="44"/>
      <c r="I249" s="44"/>
      <c r="J249" s="44"/>
      <c r="K249" s="44"/>
      <c r="L249" s="44"/>
      <c r="M249" s="44"/>
      <c r="N249" s="44"/>
      <c r="O249" s="44"/>
    </row>
    <row r="250" spans="2:15" s="29" customFormat="1" ht="21" customHeight="1">
      <c r="E250" s="43"/>
      <c r="G250" s="44"/>
      <c r="H250" s="44"/>
      <c r="I250" s="44"/>
      <c r="J250" s="44"/>
      <c r="K250" s="44"/>
      <c r="L250" s="44"/>
      <c r="M250" s="44"/>
      <c r="N250" s="44"/>
      <c r="O250" s="44"/>
    </row>
    <row r="251" spans="2:15" s="29" customFormat="1" ht="21" customHeight="1">
      <c r="E251" s="43"/>
      <c r="G251" s="44"/>
      <c r="H251" s="44"/>
      <c r="I251" s="44"/>
      <c r="J251" s="44"/>
      <c r="K251" s="44"/>
      <c r="L251" s="44"/>
      <c r="M251" s="44"/>
      <c r="N251" s="44"/>
      <c r="O251" s="44"/>
    </row>
    <row r="252" spans="2:15" s="29" customFormat="1" ht="21" customHeight="1">
      <c r="E252" s="43"/>
      <c r="G252" s="44"/>
      <c r="H252" s="44"/>
      <c r="I252" s="44"/>
      <c r="J252" s="44"/>
      <c r="K252" s="44"/>
      <c r="L252" s="44"/>
      <c r="M252" s="44"/>
      <c r="N252" s="44"/>
      <c r="O252" s="44"/>
    </row>
    <row r="253" spans="2:15" s="29" customFormat="1" ht="21" customHeight="1">
      <c r="E253" s="43"/>
      <c r="G253" s="44"/>
      <c r="H253" s="44"/>
      <c r="I253" s="44"/>
      <c r="J253" s="44"/>
      <c r="K253" s="44"/>
      <c r="L253" s="44"/>
      <c r="M253" s="44"/>
      <c r="N253" s="44"/>
      <c r="O253" s="44"/>
    </row>
    <row r="254" spans="2:15" s="29" customFormat="1" ht="21" customHeight="1">
      <c r="E254" s="43"/>
      <c r="G254" s="44"/>
      <c r="H254" s="44"/>
      <c r="I254" s="44"/>
      <c r="J254" s="44"/>
      <c r="K254" s="44"/>
      <c r="L254" s="44"/>
      <c r="M254" s="44"/>
      <c r="N254" s="44"/>
      <c r="O254" s="44"/>
    </row>
    <row r="255" spans="2:15" s="29" customFormat="1" ht="21" customHeight="1">
      <c r="E255" s="43"/>
      <c r="G255" s="44"/>
      <c r="H255" s="44"/>
      <c r="I255" s="44"/>
      <c r="J255" s="44"/>
      <c r="K255" s="44"/>
      <c r="L255" s="44"/>
      <c r="M255" s="44"/>
      <c r="N255" s="44"/>
      <c r="O255" s="44"/>
    </row>
    <row r="256" spans="2:15" s="29" customFormat="1" ht="21" customHeight="1">
      <c r="E256" s="43"/>
      <c r="G256" s="44"/>
      <c r="H256" s="44"/>
      <c r="I256" s="44"/>
      <c r="J256" s="44"/>
      <c r="K256" s="44"/>
      <c r="L256" s="44"/>
      <c r="M256" s="44"/>
      <c r="N256" s="44"/>
      <c r="O256" s="44"/>
    </row>
    <row r="257" spans="2:15" s="29" customFormat="1" ht="21" customHeight="1">
      <c r="E257" s="43"/>
      <c r="G257" s="44"/>
      <c r="H257" s="44"/>
      <c r="I257" s="44"/>
      <c r="J257" s="44"/>
      <c r="K257" s="44"/>
      <c r="L257" s="44"/>
      <c r="M257" s="44"/>
      <c r="N257" s="44"/>
      <c r="O257" s="44"/>
    </row>
    <row r="258" spans="2:15" s="29" customFormat="1" ht="21" customHeight="1">
      <c r="E258" s="43"/>
      <c r="G258" s="44"/>
      <c r="H258" s="44"/>
      <c r="I258" s="44"/>
      <c r="J258" s="44"/>
      <c r="K258" s="44"/>
      <c r="L258" s="44"/>
      <c r="M258" s="44"/>
      <c r="N258" s="44"/>
      <c r="O258" s="44"/>
    </row>
    <row r="259" spans="2:15" s="29" customFormat="1" ht="21" customHeight="1">
      <c r="E259" s="43"/>
      <c r="G259" s="44"/>
      <c r="H259" s="44"/>
      <c r="I259" s="44"/>
      <c r="J259" s="44"/>
      <c r="K259" s="44"/>
      <c r="L259" s="44"/>
      <c r="M259" s="44"/>
      <c r="N259" s="44"/>
      <c r="O259" s="44"/>
    </row>
    <row r="260" spans="2:15" s="29" customFormat="1" ht="21" customHeight="1">
      <c r="E260" s="43"/>
      <c r="G260" s="44"/>
      <c r="H260" s="44"/>
      <c r="I260" s="44"/>
      <c r="J260" s="44"/>
      <c r="K260" s="44"/>
      <c r="L260" s="44"/>
      <c r="M260" s="44"/>
      <c r="N260" s="44"/>
      <c r="O260" s="44"/>
    </row>
    <row r="261" spans="2:15" s="29" customFormat="1" ht="21" customHeight="1">
      <c r="E261" s="43"/>
      <c r="G261" s="44"/>
      <c r="H261" s="44"/>
      <c r="I261" s="44"/>
      <c r="J261" s="44"/>
      <c r="K261" s="44"/>
      <c r="L261" s="44"/>
      <c r="M261" s="44"/>
      <c r="N261" s="44"/>
      <c r="O261" s="44"/>
    </row>
    <row r="262" spans="2:15" s="29" customFormat="1" ht="21" customHeight="1">
      <c r="E262" s="43"/>
      <c r="G262" s="44"/>
      <c r="H262" s="44"/>
      <c r="I262" s="44"/>
      <c r="J262" s="44"/>
      <c r="K262" s="44"/>
      <c r="L262" s="44"/>
      <c r="M262" s="44"/>
      <c r="N262" s="44"/>
      <c r="O262" s="44"/>
    </row>
    <row r="263" spans="2:15" s="29" customFormat="1" ht="21" customHeight="1">
      <c r="E263" s="43"/>
      <c r="G263" s="44"/>
      <c r="H263" s="44"/>
      <c r="I263" s="44"/>
      <c r="J263" s="44"/>
      <c r="K263" s="44"/>
      <c r="L263" s="44"/>
      <c r="M263" s="44"/>
      <c r="N263" s="44"/>
      <c r="O263" s="44"/>
    </row>
    <row r="264" spans="2:15" s="29" customFormat="1" ht="21" customHeight="1">
      <c r="E264" s="43"/>
      <c r="G264" s="44"/>
      <c r="H264" s="44"/>
      <c r="I264" s="44"/>
      <c r="J264" s="44"/>
      <c r="K264" s="44"/>
      <c r="L264" s="44"/>
      <c r="M264" s="44"/>
      <c r="N264" s="44"/>
      <c r="O264" s="44"/>
    </row>
    <row r="265" spans="2:15" s="29" customFormat="1" ht="21" customHeight="1">
      <c r="E265" s="43"/>
      <c r="G265" s="44"/>
      <c r="H265" s="44"/>
      <c r="I265" s="44"/>
      <c r="J265" s="44"/>
      <c r="K265" s="44"/>
      <c r="L265" s="44"/>
      <c r="M265" s="44"/>
      <c r="N265" s="44"/>
      <c r="O265" s="44"/>
    </row>
    <row r="266" spans="2:15" s="29" customFormat="1" ht="21" customHeight="1">
      <c r="E266" s="43"/>
      <c r="G266" s="44"/>
      <c r="H266" s="44"/>
      <c r="I266" s="44"/>
      <c r="J266" s="44"/>
      <c r="K266" s="44"/>
      <c r="L266" s="44"/>
      <c r="M266" s="44"/>
      <c r="N266" s="44"/>
      <c r="O266" s="44"/>
    </row>
    <row r="267" spans="2:15" s="29" customFormat="1" ht="21" customHeight="1">
      <c r="E267" s="43"/>
      <c r="G267" s="44"/>
      <c r="H267" s="44"/>
      <c r="I267" s="44"/>
      <c r="J267" s="44"/>
      <c r="K267" s="44"/>
      <c r="L267" s="44"/>
      <c r="M267" s="44"/>
      <c r="N267" s="44"/>
      <c r="O267" s="44"/>
    </row>
    <row r="268" spans="2:15" s="29" customFormat="1" ht="21" customHeight="1">
      <c r="E268" s="43"/>
      <c r="G268" s="44"/>
      <c r="H268" s="44"/>
      <c r="I268" s="44"/>
      <c r="J268" s="44"/>
      <c r="K268" s="44"/>
      <c r="L268" s="44"/>
      <c r="M268" s="44"/>
      <c r="N268" s="44"/>
      <c r="O268" s="44"/>
    </row>
    <row r="269" spans="2:15" s="29" customFormat="1" ht="21" customHeight="1">
      <c r="B269" s="46"/>
      <c r="E269" s="47"/>
      <c r="G269" s="44"/>
      <c r="H269" s="44"/>
      <c r="I269" s="44"/>
      <c r="J269" s="44"/>
      <c r="K269" s="44"/>
      <c r="L269" s="44"/>
      <c r="M269" s="44"/>
      <c r="N269" s="44"/>
    </row>
    <row r="270" spans="2:15" s="29" customFormat="1" ht="21" customHeight="1">
      <c r="E270" s="43"/>
      <c r="G270" s="44"/>
      <c r="H270" s="44"/>
      <c r="I270" s="44"/>
      <c r="J270" s="44"/>
      <c r="K270" s="44"/>
      <c r="L270" s="44"/>
      <c r="M270" s="44"/>
      <c r="N270" s="44"/>
      <c r="O270" s="44"/>
    </row>
    <row r="271" spans="2:15" s="29" customFormat="1" ht="21" customHeight="1">
      <c r="E271" s="43"/>
      <c r="G271" s="44"/>
      <c r="H271" s="44"/>
      <c r="I271" s="44"/>
      <c r="J271" s="44"/>
      <c r="K271" s="44"/>
      <c r="L271" s="44"/>
      <c r="M271" s="44"/>
      <c r="N271" s="44"/>
      <c r="O271" s="44"/>
    </row>
    <row r="272" spans="2:15" s="29" customFormat="1" ht="21" customHeight="1">
      <c r="E272" s="43"/>
      <c r="G272" s="44"/>
      <c r="H272" s="44"/>
      <c r="I272" s="44"/>
      <c r="J272" s="44"/>
      <c r="K272" s="44"/>
      <c r="L272" s="44"/>
      <c r="M272" s="44"/>
      <c r="N272" s="44"/>
      <c r="O272" s="44"/>
    </row>
    <row r="273" spans="2:15" s="29" customFormat="1" ht="21" customHeight="1">
      <c r="E273" s="43"/>
      <c r="G273" s="44"/>
      <c r="H273" s="44"/>
      <c r="I273" s="44"/>
      <c r="J273" s="44"/>
      <c r="K273" s="44"/>
      <c r="L273" s="44"/>
      <c r="M273" s="44"/>
      <c r="N273" s="44"/>
      <c r="O273" s="44"/>
    </row>
    <row r="274" spans="2:15" s="29" customFormat="1" ht="21" customHeight="1">
      <c r="B274" s="46"/>
      <c r="E274" s="47"/>
      <c r="G274" s="44"/>
      <c r="H274" s="44"/>
      <c r="I274" s="44"/>
      <c r="J274" s="44"/>
      <c r="K274" s="44"/>
      <c r="L274" s="44"/>
      <c r="M274" s="44"/>
      <c r="N274" s="44"/>
    </row>
    <row r="275" spans="2:15" s="29" customFormat="1" ht="21" customHeight="1">
      <c r="E275" s="43"/>
      <c r="G275" s="44"/>
      <c r="H275" s="44"/>
      <c r="I275" s="44"/>
      <c r="J275" s="44"/>
      <c r="K275" s="44"/>
      <c r="L275" s="44"/>
      <c r="M275" s="44"/>
      <c r="N275" s="44"/>
      <c r="O275" s="44"/>
    </row>
    <row r="276" spans="2:15" s="29" customFormat="1" ht="21" customHeight="1">
      <c r="E276" s="43"/>
      <c r="G276" s="44"/>
      <c r="H276" s="44"/>
      <c r="I276" s="44"/>
      <c r="J276" s="44"/>
      <c r="K276" s="44"/>
      <c r="L276" s="44"/>
      <c r="M276" s="44"/>
      <c r="N276" s="44"/>
      <c r="O276" s="44"/>
    </row>
    <row r="277" spans="2:15" s="29" customFormat="1" ht="21" customHeight="1">
      <c r="E277" s="43"/>
      <c r="G277" s="44"/>
      <c r="H277" s="44"/>
      <c r="I277" s="44"/>
      <c r="J277" s="44"/>
      <c r="K277" s="44"/>
      <c r="L277" s="44"/>
      <c r="M277" s="44"/>
      <c r="N277" s="44"/>
      <c r="O277" s="44"/>
    </row>
    <row r="278" spans="2:15" s="29" customFormat="1" ht="21" customHeight="1">
      <c r="E278" s="43"/>
      <c r="G278" s="44"/>
      <c r="H278" s="44"/>
      <c r="I278" s="44"/>
      <c r="J278" s="44"/>
      <c r="K278" s="44"/>
      <c r="L278" s="44"/>
      <c r="M278" s="44"/>
      <c r="N278" s="44"/>
      <c r="O278" s="44"/>
    </row>
    <row r="279" spans="2:15" s="29" customFormat="1" ht="21" customHeight="1">
      <c r="E279" s="43"/>
      <c r="G279" s="44"/>
      <c r="H279" s="44"/>
      <c r="I279" s="44"/>
      <c r="J279" s="44"/>
      <c r="K279" s="44"/>
      <c r="L279" s="44"/>
      <c r="M279" s="44"/>
      <c r="N279" s="44"/>
      <c r="O279" s="44"/>
    </row>
    <row r="280" spans="2:15" s="29" customFormat="1" ht="21" customHeight="1">
      <c r="E280" s="43"/>
      <c r="G280" s="44"/>
      <c r="H280" s="44"/>
      <c r="I280" s="44"/>
      <c r="J280" s="44"/>
      <c r="K280" s="44"/>
      <c r="L280" s="44"/>
      <c r="M280" s="44"/>
      <c r="N280" s="44"/>
      <c r="O280" s="44"/>
    </row>
    <row r="281" spans="2:15" s="29" customFormat="1" ht="21" customHeight="1">
      <c r="E281" s="43"/>
      <c r="G281" s="44"/>
      <c r="H281" s="44"/>
      <c r="I281" s="44"/>
      <c r="J281" s="44"/>
      <c r="K281" s="44"/>
      <c r="L281" s="44"/>
      <c r="M281" s="44"/>
      <c r="N281" s="44"/>
      <c r="O281" s="44"/>
    </row>
    <row r="282" spans="2:15" s="29" customFormat="1" ht="21" customHeight="1">
      <c r="E282" s="43"/>
      <c r="G282" s="44"/>
      <c r="H282" s="44"/>
      <c r="I282" s="44"/>
      <c r="J282" s="44"/>
      <c r="K282" s="44"/>
      <c r="L282" s="44"/>
      <c r="M282" s="44"/>
      <c r="N282" s="44"/>
      <c r="O282" s="44"/>
    </row>
    <row r="283" spans="2:15" s="29" customFormat="1" ht="21" customHeight="1">
      <c r="E283" s="43"/>
      <c r="G283" s="44"/>
      <c r="H283" s="44"/>
      <c r="I283" s="44"/>
      <c r="J283" s="44"/>
      <c r="K283" s="44"/>
      <c r="L283" s="44"/>
      <c r="M283" s="44"/>
      <c r="N283" s="44"/>
      <c r="O283" s="44"/>
    </row>
    <row r="284" spans="2:15" s="29" customFormat="1" ht="21" customHeight="1">
      <c r="E284" s="43"/>
      <c r="G284" s="44"/>
      <c r="H284" s="44"/>
      <c r="I284" s="44"/>
      <c r="J284" s="44"/>
      <c r="K284" s="44"/>
      <c r="L284" s="44"/>
      <c r="M284" s="44"/>
      <c r="N284" s="44"/>
      <c r="O284" s="44"/>
    </row>
    <row r="285" spans="2:15" s="29" customFormat="1" ht="21" customHeight="1">
      <c r="E285" s="43"/>
      <c r="G285" s="44"/>
      <c r="H285" s="44"/>
      <c r="I285" s="44"/>
      <c r="J285" s="44"/>
      <c r="K285" s="44"/>
      <c r="L285" s="44"/>
      <c r="M285" s="44"/>
      <c r="N285" s="44"/>
      <c r="O285" s="44"/>
    </row>
    <row r="286" spans="2:15" s="29" customFormat="1" ht="21" customHeight="1">
      <c r="E286" s="43"/>
      <c r="G286" s="44"/>
      <c r="H286" s="44"/>
      <c r="I286" s="44"/>
      <c r="J286" s="44"/>
      <c r="K286" s="44"/>
      <c r="L286" s="44"/>
      <c r="M286" s="44"/>
      <c r="N286" s="44"/>
      <c r="O286" s="44"/>
    </row>
    <row r="287" spans="2:15" s="29" customFormat="1" ht="21" customHeight="1">
      <c r="E287" s="43"/>
      <c r="G287" s="44"/>
      <c r="H287" s="44"/>
      <c r="I287" s="44"/>
      <c r="J287" s="44"/>
      <c r="K287" s="44"/>
      <c r="L287" s="44"/>
      <c r="M287" s="44"/>
      <c r="N287" s="44"/>
      <c r="O287" s="44"/>
    </row>
    <row r="288" spans="2:15" ht="21" customHeight="1">
      <c r="B288" s="2"/>
      <c r="C288" s="16"/>
      <c r="D288" s="16"/>
      <c r="E288" s="20"/>
    </row>
    <row r="289" spans="2:5" ht="21" customHeight="1">
      <c r="B289" s="2"/>
      <c r="C289" s="16"/>
      <c r="D289" s="16"/>
      <c r="E289" s="20"/>
    </row>
    <row r="290" spans="2:5" ht="21" customHeight="1">
      <c r="B290" s="2"/>
      <c r="C290" s="16"/>
      <c r="D290" s="16"/>
      <c r="E290" s="20"/>
    </row>
    <row r="291" spans="2:5" ht="21" customHeight="1">
      <c r="B291" s="2"/>
      <c r="C291" s="16"/>
      <c r="D291" s="16"/>
      <c r="E291" s="20"/>
    </row>
    <row r="292" spans="2:5" ht="21" customHeight="1">
      <c r="B292" s="2"/>
      <c r="C292" s="16"/>
      <c r="D292" s="16"/>
      <c r="E292" s="20"/>
    </row>
    <row r="293" spans="2:5" ht="21" customHeight="1">
      <c r="B293" s="2"/>
      <c r="C293" s="16"/>
      <c r="D293" s="16"/>
      <c r="E293" s="20"/>
    </row>
    <row r="294" spans="2:5" ht="21" customHeight="1">
      <c r="B294" s="2"/>
      <c r="C294" s="16"/>
      <c r="D294" s="16"/>
      <c r="E294" s="20"/>
    </row>
    <row r="295" spans="2:5" ht="21" customHeight="1">
      <c r="B295" s="2"/>
      <c r="C295" s="16"/>
      <c r="D295" s="16"/>
      <c r="E295" s="20"/>
    </row>
    <row r="296" spans="2:5" ht="21" customHeight="1">
      <c r="E296" s="21"/>
    </row>
    <row r="297" spans="2:5" ht="21" customHeight="1">
      <c r="E297" s="21"/>
    </row>
    <row r="298" spans="2:5" ht="21" customHeight="1"/>
  </sheetData>
  <autoFilter ref="A1:O273"/>
  <sortState ref="A2:O116">
    <sortCondition ref="C2:C116"/>
  </sortState>
  <printOptions horizontalCentered="1"/>
  <pageMargins left="0.15748031496062992" right="0.15748031496062992" top="0.43307086614173229" bottom="0.78740157480314965" header="0.19685039370078741" footer="0.15748031496062992"/>
  <pageSetup paperSize="9" scale="75" orientation="landscape" r:id="rId1"/>
  <headerFooter>
    <oddHeader>&amp;L&amp;D&amp;CFrete 2ª Quinzena de Janeiro de 2013 - &amp;A</oddHeader>
    <oddFooter>&amp;LDiferenças com Bete
44636*33
11 4360 6300&amp;CDiferenças até 14/02/2013 as 17:00 hs
Após essa data, não serão aceitas diferenças.&amp;RPagamento dia  15/02/2013 após as 15:00hs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C23"/>
  <sheetViews>
    <sheetView topLeftCell="A5" workbookViewId="0">
      <selection activeCell="D21" sqref="D21"/>
    </sheetView>
  </sheetViews>
  <sheetFormatPr defaultRowHeight="15"/>
  <cols>
    <col min="1" max="1" width="10" bestFit="1" customWidth="1"/>
    <col min="2" max="2" width="36.140625" bestFit="1" customWidth="1"/>
  </cols>
  <sheetData>
    <row r="1" spans="1:3" s="1" customFormat="1">
      <c r="A1" s="1" t="s">
        <v>0</v>
      </c>
      <c r="B1" s="1" t="s">
        <v>2</v>
      </c>
    </row>
    <row r="2" spans="1:3" s="16" customFormat="1" ht="20.100000000000001" customHeight="1">
      <c r="A2" s="16">
        <v>181400</v>
      </c>
      <c r="B2" s="3" t="s">
        <v>7</v>
      </c>
      <c r="C2" s="20"/>
    </row>
    <row r="3" spans="1:3" s="16" customFormat="1" ht="20.100000000000001" customHeight="1">
      <c r="A3" s="16">
        <v>181401</v>
      </c>
      <c r="B3" s="3" t="s">
        <v>13</v>
      </c>
      <c r="C3" s="20"/>
    </row>
    <row r="4" spans="1:3" s="16" customFormat="1" ht="20.100000000000001" customHeight="1">
      <c r="A4" s="16">
        <v>181402</v>
      </c>
      <c r="B4" s="3" t="s">
        <v>13</v>
      </c>
      <c r="C4" s="20"/>
    </row>
    <row r="5" spans="1:3" s="16" customFormat="1" ht="20.100000000000001" customHeight="1">
      <c r="A5" s="16">
        <v>181403</v>
      </c>
      <c r="B5" s="3" t="s">
        <v>13</v>
      </c>
      <c r="C5" s="20"/>
    </row>
    <row r="6" spans="1:3" s="16" customFormat="1" ht="20.100000000000001" customHeight="1">
      <c r="A6" s="16">
        <v>181404</v>
      </c>
      <c r="B6" s="3" t="s">
        <v>8</v>
      </c>
      <c r="C6" s="20"/>
    </row>
    <row r="7" spans="1:3" s="16" customFormat="1" ht="20.100000000000001" customHeight="1">
      <c r="A7" s="16">
        <v>181405</v>
      </c>
      <c r="B7" s="3" t="s">
        <v>13</v>
      </c>
      <c r="C7" s="20"/>
    </row>
    <row r="8" spans="1:3" s="16" customFormat="1" ht="20.100000000000001" customHeight="1">
      <c r="A8" s="16">
        <v>181406</v>
      </c>
      <c r="B8" s="3" t="s">
        <v>13</v>
      </c>
      <c r="C8" s="20"/>
    </row>
    <row r="9" spans="1:3" s="16" customFormat="1" ht="20.100000000000001" customHeight="1">
      <c r="A9" s="16">
        <v>181408</v>
      </c>
      <c r="B9" s="3" t="s">
        <v>8</v>
      </c>
      <c r="C9" s="20"/>
    </row>
    <row r="10" spans="1:3" s="16" customFormat="1" ht="20.100000000000001" customHeight="1">
      <c r="A10" s="16">
        <v>181409</v>
      </c>
      <c r="B10" s="3" t="s">
        <v>8</v>
      </c>
      <c r="C10" s="20"/>
    </row>
    <row r="11" spans="1:3" s="16" customFormat="1" ht="20.100000000000001" customHeight="1">
      <c r="A11" s="16">
        <v>181411</v>
      </c>
      <c r="B11" s="3" t="s">
        <v>11</v>
      </c>
      <c r="C11" s="20"/>
    </row>
    <row r="12" spans="1:3" s="16" customFormat="1" ht="20.100000000000001" customHeight="1">
      <c r="A12" s="16">
        <v>181412</v>
      </c>
      <c r="B12" s="3" t="s">
        <v>11</v>
      </c>
      <c r="C12" s="20"/>
    </row>
    <row r="13" spans="1:3" s="16" customFormat="1" ht="20.100000000000001" customHeight="1">
      <c r="A13" s="16">
        <v>181432</v>
      </c>
      <c r="B13" s="3" t="s">
        <v>10</v>
      </c>
      <c r="C13" s="20"/>
    </row>
    <row r="14" spans="1:3" s="16" customFormat="1" ht="20.100000000000001" customHeight="1">
      <c r="A14" s="16">
        <v>181433</v>
      </c>
      <c r="B14" s="3" t="s">
        <v>8</v>
      </c>
      <c r="C14" s="20"/>
    </row>
    <row r="15" spans="1:3" s="16" customFormat="1" ht="20.100000000000001" customHeight="1">
      <c r="A15" s="16">
        <v>181434</v>
      </c>
      <c r="B15" s="3" t="s">
        <v>5</v>
      </c>
      <c r="C15" s="20"/>
    </row>
    <row r="16" spans="1:3" s="16" customFormat="1" ht="20.100000000000001" customHeight="1">
      <c r="A16" s="16">
        <v>181435</v>
      </c>
      <c r="B16" s="3" t="s">
        <v>14</v>
      </c>
      <c r="C16" s="20"/>
    </row>
    <row r="17" spans="1:3" s="16" customFormat="1" ht="20.100000000000001" customHeight="1">
      <c r="A17" s="16">
        <v>181436</v>
      </c>
      <c r="B17" s="3" t="s">
        <v>13</v>
      </c>
      <c r="C17" s="20"/>
    </row>
    <row r="18" spans="1:3" s="16" customFormat="1" ht="20.100000000000001" customHeight="1">
      <c r="A18" s="16">
        <v>181437</v>
      </c>
      <c r="B18" s="3" t="s">
        <v>12</v>
      </c>
      <c r="C18" s="20"/>
    </row>
    <row r="19" spans="1:3" s="16" customFormat="1" ht="20.100000000000001" customHeight="1">
      <c r="A19" s="16">
        <v>181438</v>
      </c>
      <c r="B19" s="3" t="s">
        <v>6</v>
      </c>
      <c r="C19" s="20"/>
    </row>
    <row r="20" spans="1:3" s="16" customFormat="1" ht="20.100000000000001" customHeight="1">
      <c r="A20" s="16">
        <v>181463</v>
      </c>
      <c r="B20" s="3" t="s">
        <v>6</v>
      </c>
      <c r="C20" s="20"/>
    </row>
    <row r="21" spans="1:3" s="16" customFormat="1" ht="20.100000000000001" customHeight="1">
      <c r="A21" s="16">
        <v>181465</v>
      </c>
      <c r="B21" s="3" t="s">
        <v>14</v>
      </c>
      <c r="C21" s="20"/>
    </row>
    <row r="22" spans="1:3" s="16" customFormat="1" ht="20.100000000000001" customHeight="1">
      <c r="A22" s="16">
        <v>181466</v>
      </c>
      <c r="B22" s="3" t="s">
        <v>14</v>
      </c>
      <c r="C22" s="20"/>
    </row>
    <row r="23" spans="1:3" s="16" customFormat="1" ht="20.100000000000001" customHeight="1">
      <c r="A23" s="16">
        <v>181519</v>
      </c>
      <c r="B23" s="3" t="s">
        <v>9</v>
      </c>
      <c r="C23" s="20"/>
    </row>
  </sheetData>
  <sortState ref="A2:E61">
    <sortCondition ref="A2:A6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5"/>
  <sheetViews>
    <sheetView tabSelected="1" workbookViewId="0">
      <selection activeCell="I7" sqref="I7"/>
    </sheetView>
  </sheetViews>
  <sheetFormatPr defaultRowHeight="15"/>
  <cols>
    <col min="1" max="1" width="11.7109375" bestFit="1" customWidth="1"/>
    <col min="2" max="2" width="12.7109375" bestFit="1" customWidth="1"/>
    <col min="3" max="3" width="8.7109375" bestFit="1" customWidth="1"/>
    <col min="5" max="5" width="14.42578125" customWidth="1"/>
    <col min="6" max="15" width="11.42578125" customWidth="1"/>
  </cols>
  <sheetData>
    <row r="1" spans="1:15" s="16" customFormat="1" ht="35.1" customHeight="1">
      <c r="A1" s="10" t="s">
        <v>0</v>
      </c>
      <c r="B1" s="38" t="s">
        <v>112</v>
      </c>
      <c r="C1" s="12" t="s">
        <v>113</v>
      </c>
      <c r="D1" s="12" t="s">
        <v>3</v>
      </c>
      <c r="E1" s="13" t="s">
        <v>4</v>
      </c>
      <c r="F1" s="14" t="s">
        <v>15</v>
      </c>
      <c r="G1" s="17" t="s">
        <v>16</v>
      </c>
      <c r="H1" s="18" t="s">
        <v>17</v>
      </c>
      <c r="I1" s="17" t="s">
        <v>18</v>
      </c>
      <c r="J1" s="17" t="s">
        <v>19</v>
      </c>
      <c r="K1" s="17" t="s">
        <v>20</v>
      </c>
      <c r="L1" s="17" t="s">
        <v>21</v>
      </c>
      <c r="M1" s="17" t="s">
        <v>22</v>
      </c>
      <c r="N1" s="17" t="s">
        <v>23</v>
      </c>
      <c r="O1" s="18" t="s">
        <v>24</v>
      </c>
    </row>
    <row r="2" spans="1:15" s="29" customFormat="1" ht="15" customHeight="1">
      <c r="A2" s="30" t="s">
        <v>110</v>
      </c>
      <c r="B2" s="25"/>
      <c r="C2" s="24"/>
      <c r="D2" s="24"/>
      <c r="E2" s="26"/>
      <c r="F2" s="27"/>
      <c r="G2" s="28"/>
      <c r="H2" s="28"/>
      <c r="I2" s="28"/>
      <c r="J2" s="28"/>
      <c r="K2" s="28"/>
      <c r="L2" s="28"/>
      <c r="M2" s="28"/>
      <c r="N2" s="28"/>
      <c r="O2" s="28"/>
    </row>
    <row r="3" spans="1:15" s="16" customFormat="1">
      <c r="A3" s="16" t="s">
        <v>107</v>
      </c>
      <c r="B3" s="35">
        <v>668.87</v>
      </c>
      <c r="C3" s="32">
        <f>E3/B3</f>
        <v>68.710093142165135</v>
      </c>
      <c r="E3" s="23">
        <v>45958.119999999995</v>
      </c>
      <c r="F3" s="23">
        <v>0</v>
      </c>
      <c r="G3" s="23">
        <v>160</v>
      </c>
      <c r="H3" s="23">
        <v>6768.2500000000009</v>
      </c>
      <c r="I3" s="23">
        <v>888</v>
      </c>
      <c r="J3" s="23">
        <v>0</v>
      </c>
      <c r="K3" s="23">
        <v>750</v>
      </c>
      <c r="L3" s="23">
        <v>5028.84</v>
      </c>
      <c r="M3" s="23">
        <v>2000</v>
      </c>
      <c r="N3" s="23">
        <v>0</v>
      </c>
      <c r="O3" s="23">
        <f>'[1]NBF Logistica'!O$226</f>
        <v>30363.029999999995</v>
      </c>
    </row>
    <row r="4" spans="1:15" s="16" customFormat="1">
      <c r="A4" s="16" t="s">
        <v>108</v>
      </c>
      <c r="B4" s="35">
        <v>1769.35</v>
      </c>
      <c r="C4" s="36">
        <f>E4/B4</f>
        <v>38.758340633566007</v>
      </c>
      <c r="E4" s="23">
        <v>68577.070000000007</v>
      </c>
      <c r="F4" s="23">
        <v>0</v>
      </c>
      <c r="G4" s="23">
        <v>120</v>
      </c>
      <c r="H4" s="23">
        <v>25579.320000000003</v>
      </c>
      <c r="I4" s="23">
        <v>74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f>[1]Cerrado!O$302</f>
        <v>42803.75</v>
      </c>
    </row>
    <row r="5" spans="1:15" s="16" customFormat="1">
      <c r="A5" s="16" t="s">
        <v>109</v>
      </c>
      <c r="B5" s="35">
        <f>SUM(B3:B4)</f>
        <v>2438.2199999999998</v>
      </c>
      <c r="C5" s="36">
        <f>E5/B5</f>
        <v>46.974920228691424</v>
      </c>
      <c r="E5" s="23">
        <f>SUM(E3:E4)</f>
        <v>114535.19</v>
      </c>
      <c r="F5" s="23">
        <f t="shared" ref="F5" si="0">SUM(F3:F4)</f>
        <v>0</v>
      </c>
      <c r="G5" s="23">
        <f t="shared" ref="G5" si="1">SUM(G3:G4)</f>
        <v>280</v>
      </c>
      <c r="H5" s="23">
        <f t="shared" ref="H5" si="2">SUM(H3:H4)</f>
        <v>32347.570000000003</v>
      </c>
      <c r="I5" s="23">
        <f t="shared" ref="I5" si="3">SUM(I3:I4)</f>
        <v>962</v>
      </c>
      <c r="J5" s="23">
        <f t="shared" ref="J5" si="4">SUM(J3:J4)</f>
        <v>0</v>
      </c>
      <c r="K5" s="23">
        <f t="shared" ref="K5" si="5">SUM(K3:K4)</f>
        <v>750</v>
      </c>
      <c r="L5" s="23">
        <f t="shared" ref="L5" si="6">SUM(L3:L4)</f>
        <v>5028.84</v>
      </c>
      <c r="M5" s="23">
        <f t="shared" ref="M5" si="7">SUM(M3:M4)</f>
        <v>2000</v>
      </c>
      <c r="N5" s="23">
        <f t="shared" ref="N5" si="8">SUM(N3:N4)</f>
        <v>0</v>
      </c>
      <c r="O5" s="23">
        <f t="shared" ref="O5" si="9">SUM(O3:O4)</f>
        <v>73166.78</v>
      </c>
    </row>
    <row r="6" spans="1:15" s="29" customFormat="1" ht="15" customHeight="1">
      <c r="A6" s="24"/>
      <c r="B6" s="39"/>
      <c r="C6" s="24"/>
      <c r="D6" s="24"/>
      <c r="E6" s="26"/>
      <c r="F6" s="27"/>
      <c r="G6" s="28"/>
      <c r="H6" s="28"/>
      <c r="I6" s="28"/>
      <c r="J6" s="28"/>
      <c r="K6" s="28"/>
      <c r="L6" s="28"/>
      <c r="M6" s="28"/>
      <c r="N6" s="28"/>
      <c r="O6" s="28"/>
    </row>
    <row r="7" spans="1:15" s="29" customFormat="1" ht="15" customHeight="1">
      <c r="A7" s="24"/>
      <c r="B7" s="39"/>
      <c r="C7" s="24"/>
      <c r="D7" s="24"/>
      <c r="E7" s="26"/>
      <c r="F7" s="27"/>
      <c r="G7" s="28"/>
      <c r="H7" s="28"/>
      <c r="I7" s="28"/>
      <c r="J7" s="28"/>
      <c r="K7" s="28"/>
      <c r="L7" s="28"/>
      <c r="M7" s="28"/>
      <c r="N7" s="28"/>
      <c r="O7" s="28"/>
    </row>
    <row r="8" spans="1:15" s="29" customFormat="1" ht="15" customHeight="1">
      <c r="A8" s="30" t="s">
        <v>111</v>
      </c>
      <c r="B8" s="39"/>
      <c r="C8" s="24"/>
      <c r="D8" s="24"/>
      <c r="E8" s="26"/>
      <c r="F8" s="27"/>
      <c r="G8" s="28"/>
      <c r="H8" s="28"/>
      <c r="I8" s="28"/>
      <c r="J8" s="28"/>
      <c r="K8" s="28"/>
      <c r="L8" s="28"/>
      <c r="M8" s="28"/>
      <c r="N8" s="28"/>
      <c r="O8" s="28"/>
    </row>
    <row r="9" spans="1:15">
      <c r="A9" s="16" t="s">
        <v>107</v>
      </c>
      <c r="B9" s="35">
        <v>958.22</v>
      </c>
      <c r="C9" s="32" t="e">
        <f>E9/B9</f>
        <v>#REF!</v>
      </c>
      <c r="D9" s="33" t="e">
        <f>C9/C3-1</f>
        <v>#REF!</v>
      </c>
      <c r="E9" s="23" t="e">
        <f>'NBF Logistica'!#REF!</f>
        <v>#REF!</v>
      </c>
      <c r="F9" s="23" t="e">
        <f>'NBF Logistica'!#REF!</f>
        <v>#REF!</v>
      </c>
      <c r="G9" s="23" t="e">
        <f>'NBF Logistica'!#REF!</f>
        <v>#REF!</v>
      </c>
      <c r="H9" s="23" t="e">
        <f>'NBF Logistica'!#REF!</f>
        <v>#REF!</v>
      </c>
      <c r="I9" s="23" t="e">
        <f>'NBF Logistica'!#REF!</f>
        <v>#REF!</v>
      </c>
      <c r="J9" s="23" t="e">
        <f>'NBF Logistica'!#REF!</f>
        <v>#REF!</v>
      </c>
      <c r="K9" s="23" t="e">
        <f>'NBF Logistica'!#REF!</f>
        <v>#REF!</v>
      </c>
      <c r="L9" s="23" t="e">
        <f>'NBF Logistica'!#REF!</f>
        <v>#REF!</v>
      </c>
      <c r="M9" s="23" t="e">
        <f>'NBF Logistica'!#REF!</f>
        <v>#REF!</v>
      </c>
      <c r="N9" s="23" t="e">
        <f>'NBF Logistica'!#REF!</f>
        <v>#REF!</v>
      </c>
      <c r="O9" s="23" t="e">
        <f>'NBF Logistica'!#REF!</f>
        <v>#REF!</v>
      </c>
    </row>
    <row r="10" spans="1:15">
      <c r="A10" s="16" t="s">
        <v>108</v>
      </c>
      <c r="B10" s="35">
        <v>2055.08</v>
      </c>
      <c r="C10" s="36" t="e">
        <f>E10/B10</f>
        <v>#REF!</v>
      </c>
      <c r="D10" s="37" t="e">
        <f>C10/C4-1</f>
        <v>#REF!</v>
      </c>
      <c r="E10" s="23" t="e">
        <f>Cerrado!#REF!</f>
        <v>#REF!</v>
      </c>
      <c r="F10" s="23" t="e">
        <f>Cerrado!#REF!</f>
        <v>#REF!</v>
      </c>
      <c r="G10" s="23" t="e">
        <f>Cerrado!#REF!</f>
        <v>#REF!</v>
      </c>
      <c r="H10" s="23" t="e">
        <f>Cerrado!#REF!</f>
        <v>#REF!</v>
      </c>
      <c r="I10" s="23" t="e">
        <f>Cerrado!#REF!</f>
        <v>#REF!</v>
      </c>
      <c r="J10" s="23" t="e">
        <f>Cerrado!#REF!</f>
        <v>#REF!</v>
      </c>
      <c r="K10" s="23" t="e">
        <f>Cerrado!#REF!</f>
        <v>#REF!</v>
      </c>
      <c r="L10" s="23" t="e">
        <f>Cerrado!#REF!</f>
        <v>#REF!</v>
      </c>
      <c r="M10" s="23" t="e">
        <f>Cerrado!#REF!</f>
        <v>#REF!</v>
      </c>
      <c r="N10" s="23" t="e">
        <f>Cerrado!#REF!</f>
        <v>#REF!</v>
      </c>
      <c r="O10" s="23" t="e">
        <f>Cerrado!#REF!</f>
        <v>#REF!</v>
      </c>
    </row>
    <row r="11" spans="1:15">
      <c r="A11" s="16" t="s">
        <v>109</v>
      </c>
      <c r="B11" s="35">
        <f>SUM(B9:B10)</f>
        <v>3013.3</v>
      </c>
      <c r="C11" s="36" t="e">
        <f>E11/B11</f>
        <v>#REF!</v>
      </c>
      <c r="E11" s="23" t="e">
        <f>SUM(E9:E10)</f>
        <v>#REF!</v>
      </c>
      <c r="F11" s="23" t="e">
        <f t="shared" ref="F11:O11" si="10">SUM(F9:F10)</f>
        <v>#REF!</v>
      </c>
      <c r="G11" s="23" t="e">
        <f t="shared" si="10"/>
        <v>#REF!</v>
      </c>
      <c r="H11" s="23" t="e">
        <f t="shared" si="10"/>
        <v>#REF!</v>
      </c>
      <c r="I11" s="23" t="e">
        <f t="shared" si="10"/>
        <v>#REF!</v>
      </c>
      <c r="J11" s="23" t="e">
        <f t="shared" si="10"/>
        <v>#REF!</v>
      </c>
      <c r="K11" s="23" t="e">
        <f t="shared" si="10"/>
        <v>#REF!</v>
      </c>
      <c r="L11" s="23" t="e">
        <f t="shared" si="10"/>
        <v>#REF!</v>
      </c>
      <c r="M11" s="23" t="e">
        <f t="shared" si="10"/>
        <v>#REF!</v>
      </c>
      <c r="N11" s="23" t="e">
        <f t="shared" si="10"/>
        <v>#REF!</v>
      </c>
      <c r="O11" s="23" t="e">
        <f t="shared" si="10"/>
        <v>#REF!</v>
      </c>
    </row>
    <row r="12" spans="1:15" s="16" customFormat="1">
      <c r="B12" s="42"/>
      <c r="C12" s="36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</row>
    <row r="13" spans="1:15">
      <c r="A13" s="16" t="s">
        <v>116</v>
      </c>
    </row>
    <row r="14" spans="1:15">
      <c r="A14" s="16" t="s">
        <v>107</v>
      </c>
      <c r="B14" s="37">
        <f>B9/B3-1</f>
        <v>0.43259527262397768</v>
      </c>
      <c r="E14" s="37" t="e">
        <f>E9/E3-1</f>
        <v>#REF!</v>
      </c>
    </row>
    <row r="15" spans="1:15">
      <c r="A15" s="16" t="s">
        <v>108</v>
      </c>
      <c r="B15" s="37">
        <f>B10/B4-1</f>
        <v>0.16148868228445479</v>
      </c>
      <c r="E15" s="37" t="e">
        <f>E10/E4-1</f>
        <v>#REF!</v>
      </c>
    </row>
    <row r="17" spans="1:15" s="16" customFormat="1" ht="35.1" customHeight="1">
      <c r="A17" s="10" t="s">
        <v>0</v>
      </c>
      <c r="B17" s="38" t="s">
        <v>114</v>
      </c>
      <c r="C17" s="12" t="s">
        <v>113</v>
      </c>
      <c r="D17" s="12" t="s">
        <v>3</v>
      </c>
      <c r="E17" s="13" t="s">
        <v>4</v>
      </c>
      <c r="F17" s="14" t="s">
        <v>15</v>
      </c>
      <c r="G17" s="17" t="s">
        <v>16</v>
      </c>
      <c r="H17" s="18" t="s">
        <v>17</v>
      </c>
      <c r="I17" s="17" t="s">
        <v>18</v>
      </c>
      <c r="J17" s="17" t="s">
        <v>19</v>
      </c>
      <c r="K17" s="17" t="s">
        <v>20</v>
      </c>
      <c r="L17" s="17" t="s">
        <v>21</v>
      </c>
      <c r="M17" s="17" t="s">
        <v>22</v>
      </c>
      <c r="N17" s="17" t="s">
        <v>23</v>
      </c>
      <c r="O17" s="18" t="s">
        <v>24</v>
      </c>
    </row>
    <row r="18" spans="1:15" s="29" customFormat="1" ht="15" customHeight="1">
      <c r="A18" s="30" t="s">
        <v>110</v>
      </c>
      <c r="B18" s="25"/>
      <c r="C18" s="24"/>
      <c r="D18" s="24"/>
      <c r="E18" s="26"/>
      <c r="F18" s="27"/>
      <c r="G18" s="28"/>
      <c r="H18" s="28"/>
      <c r="I18" s="28"/>
      <c r="J18" s="28"/>
      <c r="K18" s="28"/>
      <c r="L18" s="28"/>
      <c r="M18" s="28"/>
      <c r="N18" s="28"/>
      <c r="O18" s="28"/>
    </row>
    <row r="19" spans="1:15" s="16" customFormat="1">
      <c r="A19" s="16" t="s">
        <v>107</v>
      </c>
      <c r="B19" s="36">
        <v>145.619</v>
      </c>
      <c r="C19" s="32">
        <f>E19/B19</f>
        <v>315.60524382120462</v>
      </c>
      <c r="E19" s="23">
        <v>45958.119999999995</v>
      </c>
      <c r="F19" s="23">
        <v>0</v>
      </c>
      <c r="G19" s="23">
        <v>160</v>
      </c>
      <c r="H19" s="23">
        <v>6768.2500000000009</v>
      </c>
      <c r="I19" s="23">
        <v>888</v>
      </c>
      <c r="J19" s="23">
        <v>0</v>
      </c>
      <c r="K19" s="23">
        <v>750</v>
      </c>
      <c r="L19" s="23">
        <v>5028.84</v>
      </c>
      <c r="M19" s="23">
        <v>2000</v>
      </c>
      <c r="N19" s="23">
        <v>0</v>
      </c>
      <c r="O19" s="23">
        <f>'[1]NBF Logistica'!O$226</f>
        <v>30363.029999999995</v>
      </c>
    </row>
    <row r="20" spans="1:15" s="16" customFormat="1">
      <c r="A20" s="16" t="s">
        <v>108</v>
      </c>
      <c r="B20" s="40">
        <v>215671</v>
      </c>
      <c r="C20" s="36">
        <f>E20/B20</f>
        <v>0.31797075174687373</v>
      </c>
      <c r="E20" s="23">
        <v>68577.070000000007</v>
      </c>
      <c r="F20" s="23">
        <v>0</v>
      </c>
      <c r="G20" s="23">
        <v>120</v>
      </c>
      <c r="H20" s="23">
        <v>25579.320000000003</v>
      </c>
      <c r="I20" s="23">
        <v>74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f>[1]Cerrado!O$302</f>
        <v>42803.75</v>
      </c>
    </row>
    <row r="21" spans="1:15" s="16" customFormat="1">
      <c r="A21" s="16" t="s">
        <v>109</v>
      </c>
      <c r="B21" s="36">
        <f>SUM(B19:B20)</f>
        <v>215816.61900000001</v>
      </c>
      <c r="C21" s="36">
        <f>E21/B21</f>
        <v>0.5307060713429117</v>
      </c>
      <c r="E21" s="23">
        <f>SUM(E19:E20)</f>
        <v>114535.19</v>
      </c>
      <c r="F21" s="23">
        <f t="shared" ref="F21" si="11">SUM(F19:F20)</f>
        <v>0</v>
      </c>
      <c r="G21" s="23">
        <f t="shared" ref="G21" si="12">SUM(G19:G20)</f>
        <v>280</v>
      </c>
      <c r="H21" s="23">
        <f t="shared" ref="H21" si="13">SUM(H19:H20)</f>
        <v>32347.570000000003</v>
      </c>
      <c r="I21" s="23">
        <f t="shared" ref="I21" si="14">SUM(I19:I20)</f>
        <v>962</v>
      </c>
      <c r="J21" s="23">
        <f t="shared" ref="J21" si="15">SUM(J19:J20)</f>
        <v>0</v>
      </c>
      <c r="K21" s="23">
        <f t="shared" ref="K21" si="16">SUM(K19:K20)</f>
        <v>750</v>
      </c>
      <c r="L21" s="23">
        <f t="shared" ref="L21" si="17">SUM(L19:L20)</f>
        <v>5028.84</v>
      </c>
      <c r="M21" s="23">
        <f t="shared" ref="M21" si="18">SUM(M19:M20)</f>
        <v>2000</v>
      </c>
      <c r="N21" s="23">
        <f t="shared" ref="N21" si="19">SUM(N19:N20)</f>
        <v>0</v>
      </c>
      <c r="O21" s="23">
        <f t="shared" ref="O21" si="20">SUM(O19:O20)</f>
        <v>73166.78</v>
      </c>
    </row>
    <row r="22" spans="1:15" s="29" customFormat="1" ht="15" customHeight="1">
      <c r="A22" s="24"/>
      <c r="B22" s="25"/>
      <c r="C22" s="24"/>
      <c r="D22" s="24"/>
      <c r="E22" s="26"/>
      <c r="F22" s="27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29" customFormat="1" ht="15" customHeight="1">
      <c r="A23" s="24"/>
      <c r="B23" s="25"/>
      <c r="C23" s="24"/>
      <c r="D23" s="24"/>
      <c r="E23" s="26"/>
      <c r="F23" s="27"/>
      <c r="G23" s="28"/>
      <c r="H23" s="28"/>
      <c r="I23" s="28"/>
      <c r="J23" s="28"/>
      <c r="K23" s="28"/>
      <c r="L23" s="28"/>
      <c r="M23" s="28"/>
      <c r="N23" s="28"/>
      <c r="O23" s="28"/>
    </row>
    <row r="24" spans="1:15" s="29" customFormat="1" ht="15" customHeight="1">
      <c r="A24" s="30" t="s">
        <v>111</v>
      </c>
      <c r="B24" s="25"/>
      <c r="C24" s="24"/>
      <c r="D24" s="24"/>
      <c r="E24" s="26"/>
      <c r="F24" s="27"/>
      <c r="G24" s="28"/>
      <c r="H24" s="28"/>
      <c r="I24" s="28"/>
      <c r="J24" s="28"/>
      <c r="K24" s="28"/>
      <c r="L24" s="28"/>
      <c r="M24" s="28"/>
      <c r="N24" s="28"/>
      <c r="O24" s="28"/>
    </row>
    <row r="25" spans="1:15" s="16" customFormat="1">
      <c r="A25" s="16" t="s">
        <v>107</v>
      </c>
      <c r="B25" s="36">
        <v>208.94499999999999</v>
      </c>
      <c r="C25" s="32" t="e">
        <f>E25/B25</f>
        <v>#REF!</v>
      </c>
      <c r="D25" s="33" t="e">
        <f>C25/C19-1</f>
        <v>#REF!</v>
      </c>
      <c r="E25" s="23" t="e">
        <f>E9</f>
        <v>#REF!</v>
      </c>
      <c r="F25" s="23" t="e">
        <f t="shared" ref="F25:O25" si="21">F9</f>
        <v>#REF!</v>
      </c>
      <c r="G25" s="23" t="e">
        <f t="shared" si="21"/>
        <v>#REF!</v>
      </c>
      <c r="H25" s="23" t="e">
        <f t="shared" si="21"/>
        <v>#REF!</v>
      </c>
      <c r="I25" s="23" t="e">
        <f t="shared" si="21"/>
        <v>#REF!</v>
      </c>
      <c r="J25" s="23" t="e">
        <f t="shared" si="21"/>
        <v>#REF!</v>
      </c>
      <c r="K25" s="23" t="e">
        <f t="shared" si="21"/>
        <v>#REF!</v>
      </c>
      <c r="L25" s="23" t="e">
        <f t="shared" si="21"/>
        <v>#REF!</v>
      </c>
      <c r="M25" s="23" t="e">
        <f t="shared" si="21"/>
        <v>#REF!</v>
      </c>
      <c r="N25" s="23" t="e">
        <f t="shared" si="21"/>
        <v>#REF!</v>
      </c>
      <c r="O25" s="23" t="e">
        <f t="shared" si="21"/>
        <v>#REF!</v>
      </c>
    </row>
    <row r="26" spans="1:15" s="16" customFormat="1">
      <c r="A26" s="16" t="s">
        <v>108</v>
      </c>
      <c r="B26" s="36">
        <v>235795</v>
      </c>
      <c r="C26" s="36" t="e">
        <f t="shared" ref="C26:C27" si="22">E26/B26</f>
        <v>#REF!</v>
      </c>
      <c r="E26" s="23" t="e">
        <f t="shared" ref="E26:O27" si="23">E10</f>
        <v>#REF!</v>
      </c>
      <c r="F26" s="23" t="e">
        <f t="shared" si="23"/>
        <v>#REF!</v>
      </c>
      <c r="G26" s="23" t="e">
        <f t="shared" si="23"/>
        <v>#REF!</v>
      </c>
      <c r="H26" s="23" t="e">
        <f t="shared" si="23"/>
        <v>#REF!</v>
      </c>
      <c r="I26" s="23" t="e">
        <f t="shared" si="23"/>
        <v>#REF!</v>
      </c>
      <c r="J26" s="23" t="e">
        <f t="shared" si="23"/>
        <v>#REF!</v>
      </c>
      <c r="K26" s="23" t="e">
        <f t="shared" si="23"/>
        <v>#REF!</v>
      </c>
      <c r="L26" s="23" t="e">
        <f t="shared" si="23"/>
        <v>#REF!</v>
      </c>
      <c r="M26" s="23" t="e">
        <f t="shared" si="23"/>
        <v>#REF!</v>
      </c>
      <c r="N26" s="23" t="e">
        <f t="shared" si="23"/>
        <v>#REF!</v>
      </c>
      <c r="O26" s="23" t="e">
        <f t="shared" si="23"/>
        <v>#REF!</v>
      </c>
    </row>
    <row r="27" spans="1:15" s="16" customFormat="1">
      <c r="A27" s="16" t="s">
        <v>109</v>
      </c>
      <c r="B27" s="36">
        <f>SUM(B25:B26)</f>
        <v>236003.94500000001</v>
      </c>
      <c r="C27" s="36" t="e">
        <f t="shared" si="22"/>
        <v>#REF!</v>
      </c>
      <c r="E27" s="23" t="e">
        <f t="shared" si="23"/>
        <v>#REF!</v>
      </c>
      <c r="F27" s="23" t="e">
        <f t="shared" si="23"/>
        <v>#REF!</v>
      </c>
      <c r="G27" s="23" t="e">
        <f t="shared" si="23"/>
        <v>#REF!</v>
      </c>
      <c r="H27" s="23" t="e">
        <f t="shared" si="23"/>
        <v>#REF!</v>
      </c>
      <c r="I27" s="23" t="e">
        <f t="shared" si="23"/>
        <v>#REF!</v>
      </c>
      <c r="J27" s="23" t="e">
        <f t="shared" si="23"/>
        <v>#REF!</v>
      </c>
      <c r="K27" s="23" t="e">
        <f t="shared" si="23"/>
        <v>#REF!</v>
      </c>
      <c r="L27" s="23" t="e">
        <f t="shared" si="23"/>
        <v>#REF!</v>
      </c>
      <c r="M27" s="23" t="e">
        <f t="shared" si="23"/>
        <v>#REF!</v>
      </c>
      <c r="N27" s="23" t="e">
        <f t="shared" si="23"/>
        <v>#REF!</v>
      </c>
      <c r="O27" s="23" t="e">
        <f t="shared" si="23"/>
        <v>#REF!</v>
      </c>
    </row>
    <row r="31" spans="1:15" s="16" customFormat="1" ht="35.1" customHeight="1">
      <c r="A31" s="10" t="s">
        <v>0</v>
      </c>
      <c r="B31" s="38" t="s">
        <v>115</v>
      </c>
      <c r="C31" s="12" t="s">
        <v>113</v>
      </c>
      <c r="D31" s="12" t="s">
        <v>3</v>
      </c>
      <c r="E31" s="13" t="s">
        <v>4</v>
      </c>
      <c r="F31" s="14" t="s">
        <v>15</v>
      </c>
      <c r="G31" s="17" t="s">
        <v>16</v>
      </c>
      <c r="H31" s="18" t="s">
        <v>17</v>
      </c>
      <c r="I31" s="17" t="s">
        <v>18</v>
      </c>
      <c r="J31" s="17" t="s">
        <v>19</v>
      </c>
      <c r="K31" s="17" t="s">
        <v>20</v>
      </c>
      <c r="L31" s="17" t="s">
        <v>21</v>
      </c>
      <c r="M31" s="17" t="s">
        <v>22</v>
      </c>
      <c r="N31" s="17" t="s">
        <v>23</v>
      </c>
      <c r="O31" s="18" t="s">
        <v>24</v>
      </c>
    </row>
    <row r="32" spans="1:15" s="29" customFormat="1" ht="15" customHeight="1">
      <c r="A32" s="30" t="s">
        <v>110</v>
      </c>
      <c r="B32" s="25"/>
      <c r="C32" s="24"/>
      <c r="D32" s="24"/>
      <c r="E32" s="26"/>
      <c r="F32" s="27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6" customFormat="1">
      <c r="A33" s="16" t="s">
        <v>107</v>
      </c>
      <c r="B33" s="34">
        <v>5530970.29</v>
      </c>
      <c r="C33" s="31">
        <f>E33/B33</f>
        <v>8.3092328452915986E-3</v>
      </c>
      <c r="E33" s="23">
        <v>45958.119999999995</v>
      </c>
      <c r="F33" s="23">
        <v>0</v>
      </c>
      <c r="G33" s="23">
        <v>160</v>
      </c>
      <c r="H33" s="23">
        <v>6768.2500000000009</v>
      </c>
      <c r="I33" s="23">
        <v>888</v>
      </c>
      <c r="J33" s="23">
        <v>0</v>
      </c>
      <c r="K33" s="23">
        <v>750</v>
      </c>
      <c r="L33" s="23">
        <v>5028.84</v>
      </c>
      <c r="M33" s="23">
        <v>2000</v>
      </c>
      <c r="N33" s="23">
        <v>0</v>
      </c>
      <c r="O33" s="23">
        <f>'[1]NBF Logistica'!O$226</f>
        <v>30363.029999999995</v>
      </c>
    </row>
    <row r="34" spans="1:15" s="16" customFormat="1">
      <c r="A34" s="16" t="s">
        <v>108</v>
      </c>
      <c r="B34" s="41">
        <v>6031594.4300000044</v>
      </c>
      <c r="C34" s="31">
        <f t="shared" ref="C34:C35" si="24">E34/B34</f>
        <v>1.1369642106390757E-2</v>
      </c>
      <c r="E34" s="23">
        <v>68577.070000000007</v>
      </c>
      <c r="F34" s="23">
        <v>0</v>
      </c>
      <c r="G34" s="23">
        <v>120</v>
      </c>
      <c r="H34" s="23">
        <v>25579.320000000003</v>
      </c>
      <c r="I34" s="23">
        <v>74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f>[1]Cerrado!O$302</f>
        <v>42803.75</v>
      </c>
    </row>
    <row r="35" spans="1:15" s="16" customFormat="1">
      <c r="A35" s="16" t="s">
        <v>109</v>
      </c>
      <c r="B35" s="42">
        <f>SUM(B33:B34)</f>
        <v>11562564.720000004</v>
      </c>
      <c r="C35" s="31">
        <f t="shared" si="24"/>
        <v>9.9056907159954001E-3</v>
      </c>
      <c r="E35" s="23">
        <f>SUM(E33:E34)</f>
        <v>114535.19</v>
      </c>
      <c r="F35" s="23">
        <f t="shared" ref="F35" si="25">SUM(F33:F34)</f>
        <v>0</v>
      </c>
      <c r="G35" s="23">
        <f t="shared" ref="G35" si="26">SUM(G33:G34)</f>
        <v>280</v>
      </c>
      <c r="H35" s="23">
        <f t="shared" ref="H35" si="27">SUM(H33:H34)</f>
        <v>32347.570000000003</v>
      </c>
      <c r="I35" s="23">
        <f t="shared" ref="I35" si="28">SUM(I33:I34)</f>
        <v>962</v>
      </c>
      <c r="J35" s="23">
        <f t="shared" ref="J35" si="29">SUM(J33:J34)</f>
        <v>0</v>
      </c>
      <c r="K35" s="23">
        <f t="shared" ref="K35" si="30">SUM(K33:K34)</f>
        <v>750</v>
      </c>
      <c r="L35" s="23">
        <f t="shared" ref="L35" si="31">SUM(L33:L34)</f>
        <v>5028.84</v>
      </c>
      <c r="M35" s="23">
        <f t="shared" ref="M35" si="32">SUM(M33:M34)</f>
        <v>2000</v>
      </c>
      <c r="N35" s="23">
        <f t="shared" ref="N35" si="33">SUM(N33:N34)</f>
        <v>0</v>
      </c>
      <c r="O35" s="23">
        <f t="shared" ref="O35" si="34">SUM(O33:O34)</f>
        <v>73166.78</v>
      </c>
    </row>
    <row r="36" spans="1:15" s="29" customFormat="1" ht="15" customHeight="1">
      <c r="A36" s="24"/>
      <c r="B36" s="25"/>
      <c r="C36" s="24"/>
      <c r="D36" s="24"/>
      <c r="E36" s="26"/>
      <c r="F36" s="27"/>
      <c r="G36" s="28"/>
      <c r="H36" s="28"/>
      <c r="I36" s="28"/>
      <c r="J36" s="28"/>
      <c r="K36" s="28"/>
      <c r="L36" s="28"/>
      <c r="M36" s="28"/>
      <c r="N36" s="28"/>
      <c r="O36" s="28"/>
    </row>
    <row r="37" spans="1:15" s="29" customFormat="1" ht="15" customHeight="1">
      <c r="A37" s="24"/>
      <c r="B37" s="25"/>
      <c r="C37" s="24"/>
      <c r="D37" s="24"/>
      <c r="E37" s="26"/>
      <c r="F37" s="27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29" customFormat="1" ht="15" customHeight="1">
      <c r="A38" s="30" t="s">
        <v>111</v>
      </c>
      <c r="B38" s="25"/>
      <c r="C38" s="24"/>
      <c r="D38" s="24"/>
      <c r="E38" s="26"/>
      <c r="F38" s="27"/>
      <c r="G38" s="28"/>
      <c r="H38" s="28"/>
      <c r="I38" s="28"/>
      <c r="J38" s="28"/>
      <c r="K38" s="28"/>
      <c r="L38" s="28"/>
      <c r="M38" s="28"/>
      <c r="N38" s="28"/>
      <c r="O38" s="28"/>
    </row>
    <row r="39" spans="1:15" s="16" customFormat="1">
      <c r="A39" s="16" t="s">
        <v>107</v>
      </c>
      <c r="B39" s="35">
        <v>7901642.7599999998</v>
      </c>
      <c r="C39" s="31" t="e">
        <f>E39/B39</f>
        <v>#REF!</v>
      </c>
      <c r="D39" s="33" t="e">
        <f>C39/C33-1</f>
        <v>#REF!</v>
      </c>
      <c r="E39" s="23" t="e">
        <f>E9</f>
        <v>#REF!</v>
      </c>
      <c r="F39" s="23" t="e">
        <f t="shared" ref="F39:O39" si="35">F9</f>
        <v>#REF!</v>
      </c>
      <c r="G39" s="23" t="e">
        <f t="shared" si="35"/>
        <v>#REF!</v>
      </c>
      <c r="H39" s="23" t="e">
        <f t="shared" si="35"/>
        <v>#REF!</v>
      </c>
      <c r="I39" s="23" t="e">
        <f t="shared" si="35"/>
        <v>#REF!</v>
      </c>
      <c r="J39" s="23" t="e">
        <f t="shared" si="35"/>
        <v>#REF!</v>
      </c>
      <c r="K39" s="23" t="e">
        <f t="shared" si="35"/>
        <v>#REF!</v>
      </c>
      <c r="L39" s="23" t="e">
        <f t="shared" si="35"/>
        <v>#REF!</v>
      </c>
      <c r="M39" s="23" t="e">
        <f t="shared" si="35"/>
        <v>#REF!</v>
      </c>
      <c r="N39" s="23" t="e">
        <f t="shared" si="35"/>
        <v>#REF!</v>
      </c>
      <c r="O39" s="23" t="e">
        <f t="shared" si="35"/>
        <v>#REF!</v>
      </c>
    </row>
    <row r="40" spans="1:15" s="16" customFormat="1">
      <c r="A40" s="16" t="s">
        <v>108</v>
      </c>
      <c r="B40" s="42">
        <v>7339482.3500000052</v>
      </c>
      <c r="C40" s="31" t="e">
        <f t="shared" ref="C40:C41" si="36">E40/B40</f>
        <v>#REF!</v>
      </c>
      <c r="E40" s="23" t="e">
        <f t="shared" ref="E40:O41" si="37">E10</f>
        <v>#REF!</v>
      </c>
      <c r="F40" s="23" t="e">
        <f t="shared" si="37"/>
        <v>#REF!</v>
      </c>
      <c r="G40" s="23" t="e">
        <f t="shared" si="37"/>
        <v>#REF!</v>
      </c>
      <c r="H40" s="23" t="e">
        <f t="shared" si="37"/>
        <v>#REF!</v>
      </c>
      <c r="I40" s="23" t="e">
        <f t="shared" si="37"/>
        <v>#REF!</v>
      </c>
      <c r="J40" s="23" t="e">
        <f t="shared" si="37"/>
        <v>#REF!</v>
      </c>
      <c r="K40" s="23" t="e">
        <f t="shared" si="37"/>
        <v>#REF!</v>
      </c>
      <c r="L40" s="23" t="e">
        <f t="shared" si="37"/>
        <v>#REF!</v>
      </c>
      <c r="M40" s="23" t="e">
        <f t="shared" si="37"/>
        <v>#REF!</v>
      </c>
      <c r="N40" s="23" t="e">
        <f t="shared" si="37"/>
        <v>#REF!</v>
      </c>
      <c r="O40" s="23" t="e">
        <f t="shared" si="37"/>
        <v>#REF!</v>
      </c>
    </row>
    <row r="41" spans="1:15" s="16" customFormat="1">
      <c r="A41" s="16" t="s">
        <v>109</v>
      </c>
      <c r="B41" s="42">
        <f>SUM(B39:B40)</f>
        <v>15241125.110000005</v>
      </c>
      <c r="C41" s="31" t="e">
        <f t="shared" si="36"/>
        <v>#REF!</v>
      </c>
      <c r="E41" s="23" t="e">
        <f t="shared" si="37"/>
        <v>#REF!</v>
      </c>
      <c r="F41" s="23" t="e">
        <f t="shared" si="37"/>
        <v>#REF!</v>
      </c>
      <c r="G41" s="23" t="e">
        <f t="shared" si="37"/>
        <v>#REF!</v>
      </c>
      <c r="H41" s="23" t="e">
        <f t="shared" si="37"/>
        <v>#REF!</v>
      </c>
      <c r="I41" s="23" t="e">
        <f t="shared" si="37"/>
        <v>#REF!</v>
      </c>
      <c r="J41" s="23" t="e">
        <f t="shared" si="37"/>
        <v>#REF!</v>
      </c>
      <c r="K41" s="23" t="e">
        <f t="shared" si="37"/>
        <v>#REF!</v>
      </c>
      <c r="L41" s="23" t="e">
        <f t="shared" si="37"/>
        <v>#REF!</v>
      </c>
      <c r="M41" s="23" t="e">
        <f t="shared" si="37"/>
        <v>#REF!</v>
      </c>
      <c r="N41" s="23" t="e">
        <f t="shared" si="37"/>
        <v>#REF!</v>
      </c>
      <c r="O41" s="23" t="e">
        <f t="shared" si="37"/>
        <v>#REF!</v>
      </c>
    </row>
    <row r="43" spans="1:15">
      <c r="A43" s="16"/>
      <c r="B43" s="16"/>
      <c r="C43" s="16"/>
      <c r="D43" s="16"/>
      <c r="E43" s="16"/>
    </row>
    <row r="44" spans="1:15">
      <c r="A44" s="16"/>
      <c r="B44" s="37"/>
      <c r="C44" s="16"/>
      <c r="D44" s="16"/>
      <c r="E44" s="37"/>
    </row>
    <row r="45" spans="1:15">
      <c r="A45" s="16"/>
      <c r="B45" s="37"/>
      <c r="C45" s="16"/>
      <c r="D45" s="16"/>
      <c r="E45" s="37"/>
    </row>
  </sheetData>
  <pageMargins left="0.51181102362204722" right="0.51181102362204722" top="0.78740157480314965" bottom="0.78740157480314965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NBF Logistica</vt:lpstr>
      <vt:lpstr>Cerrado</vt:lpstr>
      <vt:lpstr>Plan2</vt:lpstr>
      <vt:lpstr>Resumo</vt:lpstr>
      <vt:lpstr>Cerrado!Titulos_de_impressao</vt:lpstr>
      <vt:lpstr>'NBF Logistica'!Titulos_de_impressao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betem</dc:creator>
  <cp:lastModifiedBy>betem</cp:lastModifiedBy>
  <cp:lastPrinted>2013-02-27T18:16:55Z</cp:lastPrinted>
  <dcterms:created xsi:type="dcterms:W3CDTF">2013-01-23T16:16:25Z</dcterms:created>
  <dcterms:modified xsi:type="dcterms:W3CDTF">2013-02-27T18:18:10Z</dcterms:modified>
</cp:coreProperties>
</file>