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35" yWindow="0" windowWidth="8535" windowHeight="7995"/>
  </bookViews>
  <sheets>
    <sheet name="NBF Logistica" sheetId="4" r:id="rId1"/>
    <sheet name="Cerrado" sheetId="1" r:id="rId2"/>
    <sheet name="Plan2" sheetId="2" r:id="rId3"/>
    <sheet name="Resumo" sheetId="3" r:id="rId4"/>
  </sheets>
  <externalReferences>
    <externalReference r:id="rId5"/>
  </externalReferences>
  <definedNames>
    <definedName name="_xlnm._FilterDatabase" localSheetId="1" hidden="1">Cerrado!$A$1:$O$284</definedName>
    <definedName name="_xlnm._FilterDatabase" localSheetId="0" hidden="1">'NBF Logistica'!$A$1:$O$306</definedName>
    <definedName name="_xlnm.Print_Titles" localSheetId="1">Cerrado!$1:$1</definedName>
    <definedName name="_xlnm.Print_Titles" localSheetId="0">'NBF Logistica'!$1:$1</definedName>
  </definedNames>
  <calcPr calcId="125725"/>
</workbook>
</file>

<file path=xl/calcChain.xml><?xml version="1.0" encoding="utf-8"?>
<calcChain xmlns="http://schemas.openxmlformats.org/spreadsheetml/2006/main">
  <c r="K314" i="4"/>
  <c r="E212"/>
  <c r="E213"/>
  <c r="E142"/>
  <c r="E143"/>
  <c r="E137"/>
  <c r="E138"/>
  <c r="E148"/>
  <c r="E149"/>
  <c r="E139"/>
  <c r="E140"/>
  <c r="E11"/>
  <c r="E10"/>
  <c r="E74"/>
  <c r="E75"/>
  <c r="E69"/>
  <c r="E70"/>
  <c r="E65"/>
  <c r="E66"/>
  <c r="E60"/>
  <c r="E61"/>
  <c r="E58"/>
  <c r="E57"/>
  <c r="E54"/>
  <c r="E55"/>
  <c r="E47"/>
  <c r="E48"/>
  <c r="E44"/>
  <c r="E45"/>
  <c r="B14" i="3"/>
  <c r="B15"/>
  <c r="B41" l="1"/>
  <c r="B35"/>
  <c r="B27"/>
  <c r="B21"/>
  <c r="B11"/>
  <c r="B5"/>
  <c r="O34"/>
  <c r="N34"/>
  <c r="M34"/>
  <c r="L34"/>
  <c r="K34"/>
  <c r="J34"/>
  <c r="I34"/>
  <c r="H34"/>
  <c r="G34"/>
  <c r="F34"/>
  <c r="E34"/>
  <c r="C34" s="1"/>
  <c r="F33"/>
  <c r="F35" s="1"/>
  <c r="O20"/>
  <c r="N20"/>
  <c r="M20"/>
  <c r="L20"/>
  <c r="K20"/>
  <c r="J20"/>
  <c r="I20"/>
  <c r="H20"/>
  <c r="G20"/>
  <c r="F20"/>
  <c r="E20"/>
  <c r="C20" s="1"/>
  <c r="F19"/>
  <c r="F21" s="1"/>
  <c r="F3"/>
  <c r="F4"/>
  <c r="G4"/>
  <c r="H4"/>
  <c r="I4"/>
  <c r="J4"/>
  <c r="K4"/>
  <c r="L4"/>
  <c r="M4"/>
  <c r="N4"/>
  <c r="O4"/>
  <c r="E4"/>
  <c r="C4" s="1"/>
  <c r="J33" l="1"/>
  <c r="J35" s="1"/>
  <c r="J19"/>
  <c r="J21" s="1"/>
  <c r="J3"/>
  <c r="N33"/>
  <c r="N35" s="1"/>
  <c r="N19"/>
  <c r="N21" s="1"/>
  <c r="N3"/>
  <c r="L33" l="1"/>
  <c r="L35" s="1"/>
  <c r="L19"/>
  <c r="L21" s="1"/>
  <c r="L3"/>
  <c r="I19"/>
  <c r="I21" s="1"/>
  <c r="I3"/>
  <c r="I33"/>
  <c r="I35" s="1"/>
  <c r="K19"/>
  <c r="K21" s="1"/>
  <c r="K3"/>
  <c r="K33"/>
  <c r="K35" s="1"/>
  <c r="G19"/>
  <c r="G21" s="1"/>
  <c r="G3"/>
  <c r="G33"/>
  <c r="G35" s="1"/>
  <c r="M19"/>
  <c r="M21" s="1"/>
  <c r="M3"/>
  <c r="M33"/>
  <c r="M35" s="1"/>
  <c r="H33"/>
  <c r="H35" s="1"/>
  <c r="H19"/>
  <c r="H21" s="1"/>
  <c r="H3"/>
  <c r="N5" l="1"/>
  <c r="M5"/>
  <c r="L5"/>
  <c r="K5"/>
  <c r="J5"/>
  <c r="I5"/>
  <c r="H5"/>
  <c r="G5"/>
  <c r="F5"/>
  <c r="F10"/>
  <c r="F9"/>
  <c r="E134" i="1"/>
  <c r="E137"/>
  <c r="F40" i="3" l="1"/>
  <c r="F26"/>
  <c r="F11"/>
  <c r="F39"/>
  <c r="F25"/>
  <c r="E19"/>
  <c r="E33"/>
  <c r="E3"/>
  <c r="L135" i="4"/>
  <c r="F41" i="3" l="1"/>
  <c r="F27"/>
  <c r="C3"/>
  <c r="E5"/>
  <c r="C5" s="1"/>
  <c r="E21"/>
  <c r="C21" s="1"/>
  <c r="C19"/>
  <c r="E35"/>
  <c r="C35" s="1"/>
  <c r="C33"/>
  <c r="O19"/>
  <c r="O21" s="1"/>
  <c r="O3"/>
  <c r="O5" s="1"/>
  <c r="O33"/>
  <c r="O35" s="1"/>
  <c r="I313" i="4" l="1"/>
  <c r="G301" i="1" l="1"/>
  <c r="G287"/>
  <c r="G285"/>
  <c r="G281"/>
  <c r="G279"/>
  <c r="G273"/>
  <c r="G269"/>
  <c r="G255"/>
  <c r="G246"/>
  <c r="G242"/>
  <c r="G234"/>
  <c r="G216"/>
  <c r="G214"/>
  <c r="G211"/>
  <c r="G200"/>
  <c r="G197"/>
  <c r="G191"/>
  <c r="G186"/>
  <c r="G176"/>
  <c r="G157"/>
  <c r="G153"/>
  <c r="G141"/>
  <c r="G139"/>
  <c r="G132"/>
  <c r="G120"/>
  <c r="G118"/>
  <c r="G107"/>
  <c r="G103"/>
  <c r="G98"/>
  <c r="G96"/>
  <c r="G90"/>
  <c r="G73"/>
  <c r="G63"/>
  <c r="G55"/>
  <c r="G39"/>
  <c r="G35"/>
  <c r="G16"/>
  <c r="G13"/>
  <c r="G314" i="4"/>
  <c r="G312"/>
  <c r="G307"/>
  <c r="G302"/>
  <c r="G298"/>
  <c r="G296"/>
  <c r="G289"/>
  <c r="G286"/>
  <c r="G279"/>
  <c r="G272"/>
  <c r="G262"/>
  <c r="G250"/>
  <c r="G240"/>
  <c r="G235"/>
  <c r="G233"/>
  <c r="G225"/>
  <c r="G217"/>
  <c r="G206"/>
  <c r="G200"/>
  <c r="G196"/>
  <c r="G190"/>
  <c r="G185"/>
  <c r="G172"/>
  <c r="G163"/>
  <c r="G156"/>
  <c r="G150"/>
  <c r="G134"/>
  <c r="G131"/>
  <c r="G125"/>
  <c r="G119"/>
  <c r="G112"/>
  <c r="G102"/>
  <c r="G91"/>
  <c r="G83"/>
  <c r="G79"/>
  <c r="G77"/>
  <c r="G59"/>
  <c r="G34"/>
  <c r="G22"/>
  <c r="G20"/>
  <c r="G302" i="1" l="1"/>
  <c r="G10" i="3" s="1"/>
  <c r="G40" l="1"/>
  <c r="G26"/>
  <c r="E186" i="1"/>
  <c r="N301" l="1"/>
  <c r="M301"/>
  <c r="L301"/>
  <c r="K301"/>
  <c r="J301"/>
  <c r="I301"/>
  <c r="H301"/>
  <c r="E301"/>
  <c r="N287"/>
  <c r="M287"/>
  <c r="L287"/>
  <c r="K287"/>
  <c r="J287"/>
  <c r="I287"/>
  <c r="H287"/>
  <c r="E287"/>
  <c r="N285"/>
  <c r="M285"/>
  <c r="L285"/>
  <c r="K285"/>
  <c r="J285"/>
  <c r="I285"/>
  <c r="H285"/>
  <c r="E285"/>
  <c r="N281"/>
  <c r="M281"/>
  <c r="L281"/>
  <c r="K281"/>
  <c r="J281"/>
  <c r="I281"/>
  <c r="H281"/>
  <c r="E281"/>
  <c r="N279"/>
  <c r="M279"/>
  <c r="L279"/>
  <c r="K279"/>
  <c r="J279"/>
  <c r="I279"/>
  <c r="H279"/>
  <c r="E279"/>
  <c r="N273"/>
  <c r="M273"/>
  <c r="L273"/>
  <c r="K273"/>
  <c r="J273"/>
  <c r="I273"/>
  <c r="H273"/>
  <c r="E273"/>
  <c r="N269"/>
  <c r="M269"/>
  <c r="L269"/>
  <c r="K269"/>
  <c r="J269"/>
  <c r="I269"/>
  <c r="H269"/>
  <c r="E269"/>
  <c r="N255"/>
  <c r="M255"/>
  <c r="L255"/>
  <c r="K255"/>
  <c r="J255"/>
  <c r="I255"/>
  <c r="H255"/>
  <c r="E255"/>
  <c r="N246"/>
  <c r="M246"/>
  <c r="L246"/>
  <c r="K246"/>
  <c r="J246"/>
  <c r="I246"/>
  <c r="H246"/>
  <c r="E246"/>
  <c r="N242"/>
  <c r="M242"/>
  <c r="L242"/>
  <c r="K242"/>
  <c r="J242"/>
  <c r="I242"/>
  <c r="H242"/>
  <c r="E242"/>
  <c r="N234"/>
  <c r="M234"/>
  <c r="L234"/>
  <c r="K234"/>
  <c r="J234"/>
  <c r="I234"/>
  <c r="H234"/>
  <c r="E234"/>
  <c r="N216"/>
  <c r="M216"/>
  <c r="L216"/>
  <c r="K216"/>
  <c r="J216"/>
  <c r="I216"/>
  <c r="H216"/>
  <c r="E216"/>
  <c r="N214"/>
  <c r="M214"/>
  <c r="L214"/>
  <c r="K214"/>
  <c r="J214"/>
  <c r="I214"/>
  <c r="H214"/>
  <c r="E214"/>
  <c r="N211"/>
  <c r="M211"/>
  <c r="L211"/>
  <c r="K211"/>
  <c r="J211"/>
  <c r="I211"/>
  <c r="H211"/>
  <c r="E211"/>
  <c r="N200"/>
  <c r="M200"/>
  <c r="L200"/>
  <c r="K200"/>
  <c r="J200"/>
  <c r="I200"/>
  <c r="H200"/>
  <c r="E200"/>
  <c r="N197"/>
  <c r="M197"/>
  <c r="L197"/>
  <c r="K197"/>
  <c r="J197"/>
  <c r="I197"/>
  <c r="H197"/>
  <c r="E197"/>
  <c r="O197" s="1"/>
  <c r="N191"/>
  <c r="M191"/>
  <c r="L191"/>
  <c r="K191"/>
  <c r="J191"/>
  <c r="I191"/>
  <c r="H191"/>
  <c r="E191"/>
  <c r="O191" s="1"/>
  <c r="N186"/>
  <c r="M186"/>
  <c r="L186"/>
  <c r="K186"/>
  <c r="J186"/>
  <c r="I186"/>
  <c r="H186"/>
  <c r="N176"/>
  <c r="M176"/>
  <c r="L176"/>
  <c r="K176"/>
  <c r="J176"/>
  <c r="I176"/>
  <c r="H176"/>
  <c r="E176"/>
  <c r="N157"/>
  <c r="M157"/>
  <c r="L157"/>
  <c r="K157"/>
  <c r="J157"/>
  <c r="I157"/>
  <c r="H157"/>
  <c r="E157"/>
  <c r="N153"/>
  <c r="M153"/>
  <c r="L153"/>
  <c r="K153"/>
  <c r="J153"/>
  <c r="I153"/>
  <c r="H153"/>
  <c r="E153"/>
  <c r="N141"/>
  <c r="M141"/>
  <c r="L141"/>
  <c r="K141"/>
  <c r="J141"/>
  <c r="I141"/>
  <c r="H141"/>
  <c r="E141"/>
  <c r="N139"/>
  <c r="M139"/>
  <c r="L139"/>
  <c r="K139"/>
  <c r="J139"/>
  <c r="I139"/>
  <c r="H139"/>
  <c r="E139"/>
  <c r="N132"/>
  <c r="M132"/>
  <c r="L132"/>
  <c r="K132"/>
  <c r="J132"/>
  <c r="I132"/>
  <c r="H132"/>
  <c r="E132"/>
  <c r="N120"/>
  <c r="M120"/>
  <c r="L120"/>
  <c r="K120"/>
  <c r="J120"/>
  <c r="I120"/>
  <c r="H120"/>
  <c r="E120"/>
  <c r="N118"/>
  <c r="M118"/>
  <c r="L118"/>
  <c r="K118"/>
  <c r="J118"/>
  <c r="I118"/>
  <c r="H118"/>
  <c r="E118"/>
  <c r="N107"/>
  <c r="M107"/>
  <c r="L107"/>
  <c r="K107"/>
  <c r="J107"/>
  <c r="I107"/>
  <c r="H107"/>
  <c r="E107"/>
  <c r="N103"/>
  <c r="M103"/>
  <c r="L103"/>
  <c r="K103"/>
  <c r="J103"/>
  <c r="I103"/>
  <c r="H103"/>
  <c r="E103"/>
  <c r="N98"/>
  <c r="M98"/>
  <c r="L98"/>
  <c r="K98"/>
  <c r="J98"/>
  <c r="I98"/>
  <c r="H98"/>
  <c r="E98"/>
  <c r="N96"/>
  <c r="M96"/>
  <c r="L96"/>
  <c r="K96"/>
  <c r="J96"/>
  <c r="I96"/>
  <c r="H96"/>
  <c r="E96"/>
  <c r="N90"/>
  <c r="M90"/>
  <c r="L90"/>
  <c r="K90"/>
  <c r="J90"/>
  <c r="I90"/>
  <c r="H90"/>
  <c r="E90"/>
  <c r="N73"/>
  <c r="M73"/>
  <c r="L73"/>
  <c r="K73"/>
  <c r="J73"/>
  <c r="I73"/>
  <c r="H73"/>
  <c r="E73"/>
  <c r="N63"/>
  <c r="M63"/>
  <c r="L63"/>
  <c r="K63"/>
  <c r="J63"/>
  <c r="I63"/>
  <c r="H63"/>
  <c r="E63"/>
  <c r="N55"/>
  <c r="M55"/>
  <c r="L55"/>
  <c r="K55"/>
  <c r="J55"/>
  <c r="I55"/>
  <c r="H55"/>
  <c r="E55"/>
  <c r="N39"/>
  <c r="M39"/>
  <c r="L39"/>
  <c r="K39"/>
  <c r="J39"/>
  <c r="I39"/>
  <c r="H39"/>
  <c r="E39"/>
  <c r="N35"/>
  <c r="M35"/>
  <c r="L35"/>
  <c r="K35"/>
  <c r="J35"/>
  <c r="I35"/>
  <c r="H35"/>
  <c r="E35"/>
  <c r="N16"/>
  <c r="M16"/>
  <c r="L16"/>
  <c r="K16"/>
  <c r="J16"/>
  <c r="I16"/>
  <c r="H16"/>
  <c r="E16"/>
  <c r="N13"/>
  <c r="M13"/>
  <c r="L13"/>
  <c r="K13"/>
  <c r="J13"/>
  <c r="I13"/>
  <c r="H13"/>
  <c r="E13"/>
  <c r="N314" i="4"/>
  <c r="M314"/>
  <c r="L314"/>
  <c r="J314"/>
  <c r="I314"/>
  <c r="H314"/>
  <c r="E314"/>
  <c r="O314" s="1"/>
  <c r="N312"/>
  <c r="M312"/>
  <c r="L312"/>
  <c r="K312"/>
  <c r="J312"/>
  <c r="I312"/>
  <c r="H312"/>
  <c r="E312"/>
  <c r="O312" s="1"/>
  <c r="N307"/>
  <c r="M307"/>
  <c r="L307"/>
  <c r="K307"/>
  <c r="J307"/>
  <c r="I307"/>
  <c r="H307"/>
  <c r="E307"/>
  <c r="O307" s="1"/>
  <c r="N302"/>
  <c r="M302"/>
  <c r="L302"/>
  <c r="K302"/>
  <c r="J302"/>
  <c r="I302"/>
  <c r="H302"/>
  <c r="E302"/>
  <c r="O302" s="1"/>
  <c r="N298"/>
  <c r="M298"/>
  <c r="L298"/>
  <c r="K298"/>
  <c r="J298"/>
  <c r="I298"/>
  <c r="H298"/>
  <c r="E298"/>
  <c r="O298" s="1"/>
  <c r="N296"/>
  <c r="M296"/>
  <c r="L296"/>
  <c r="K296"/>
  <c r="J296"/>
  <c r="I296"/>
  <c r="H296"/>
  <c r="E296"/>
  <c r="O296" s="1"/>
  <c r="N289"/>
  <c r="M289"/>
  <c r="L289"/>
  <c r="K289"/>
  <c r="J289"/>
  <c r="I289"/>
  <c r="H289"/>
  <c r="E289"/>
  <c r="O289" s="1"/>
  <c r="N286"/>
  <c r="M286"/>
  <c r="L286"/>
  <c r="K286"/>
  <c r="J286"/>
  <c r="I286"/>
  <c r="H286"/>
  <c r="E286"/>
  <c r="N279"/>
  <c r="M279"/>
  <c r="L279"/>
  <c r="K279"/>
  <c r="J279"/>
  <c r="I279"/>
  <c r="H279"/>
  <c r="E279"/>
  <c r="O279" s="1"/>
  <c r="N272"/>
  <c r="M272"/>
  <c r="L272"/>
  <c r="K272"/>
  <c r="J272"/>
  <c r="I272"/>
  <c r="H272"/>
  <c r="E272"/>
  <c r="O272" s="1"/>
  <c r="N262"/>
  <c r="M262"/>
  <c r="L262"/>
  <c r="K262"/>
  <c r="J262"/>
  <c r="I262"/>
  <c r="H262"/>
  <c r="E262"/>
  <c r="O262" s="1"/>
  <c r="N250"/>
  <c r="M250"/>
  <c r="L250"/>
  <c r="K250"/>
  <c r="J250"/>
  <c r="I250"/>
  <c r="H250"/>
  <c r="E250"/>
  <c r="O250" s="1"/>
  <c r="N240"/>
  <c r="M240"/>
  <c r="L240"/>
  <c r="K240"/>
  <c r="J240"/>
  <c r="I240"/>
  <c r="H240"/>
  <c r="E240"/>
  <c r="O240" s="1"/>
  <c r="N235"/>
  <c r="M235"/>
  <c r="L235"/>
  <c r="K235"/>
  <c r="J235"/>
  <c r="I235"/>
  <c r="H235"/>
  <c r="E235"/>
  <c r="O235" s="1"/>
  <c r="N233"/>
  <c r="M233"/>
  <c r="L233"/>
  <c r="K233"/>
  <c r="J233"/>
  <c r="I233"/>
  <c r="H233"/>
  <c r="E233"/>
  <c r="O233" s="1"/>
  <c r="N225"/>
  <c r="M225"/>
  <c r="L225"/>
  <c r="K225"/>
  <c r="J225"/>
  <c r="I225"/>
  <c r="H225"/>
  <c r="E225"/>
  <c r="O225" s="1"/>
  <c r="N217"/>
  <c r="M217"/>
  <c r="L217"/>
  <c r="K217"/>
  <c r="J217"/>
  <c r="I217"/>
  <c r="H217"/>
  <c r="E217"/>
  <c r="O217" s="1"/>
  <c r="N206"/>
  <c r="M206"/>
  <c r="L206"/>
  <c r="K206"/>
  <c r="J206"/>
  <c r="I206"/>
  <c r="H206"/>
  <c r="E206"/>
  <c r="O206" s="1"/>
  <c r="N200"/>
  <c r="M200"/>
  <c r="L200"/>
  <c r="K200"/>
  <c r="J200"/>
  <c r="I200"/>
  <c r="H200"/>
  <c r="E200"/>
  <c r="O200" s="1"/>
  <c r="N196"/>
  <c r="M196"/>
  <c r="L196"/>
  <c r="K196"/>
  <c r="J196"/>
  <c r="I196"/>
  <c r="H196"/>
  <c r="E196"/>
  <c r="O196" s="1"/>
  <c r="N190"/>
  <c r="M190"/>
  <c r="L190"/>
  <c r="K190"/>
  <c r="J190"/>
  <c r="I190"/>
  <c r="H190"/>
  <c r="E190"/>
  <c r="O190" s="1"/>
  <c r="N185"/>
  <c r="M185"/>
  <c r="L185"/>
  <c r="K185"/>
  <c r="J185"/>
  <c r="I185"/>
  <c r="H185"/>
  <c r="E185"/>
  <c r="O185" s="1"/>
  <c r="N172"/>
  <c r="M172"/>
  <c r="L172"/>
  <c r="K172"/>
  <c r="J172"/>
  <c r="I172"/>
  <c r="H172"/>
  <c r="E172"/>
  <c r="O172" s="1"/>
  <c r="N163"/>
  <c r="M163"/>
  <c r="L163"/>
  <c r="K163"/>
  <c r="J163"/>
  <c r="I163"/>
  <c r="H163"/>
  <c r="E163"/>
  <c r="O163" s="1"/>
  <c r="N156"/>
  <c r="M156"/>
  <c r="L156"/>
  <c r="K156"/>
  <c r="J156"/>
  <c r="I156"/>
  <c r="H156"/>
  <c r="E156"/>
  <c r="O156" s="1"/>
  <c r="N150"/>
  <c r="M150"/>
  <c r="L150"/>
  <c r="K150"/>
  <c r="J150"/>
  <c r="I150"/>
  <c r="H150"/>
  <c r="E150"/>
  <c r="O150" s="1"/>
  <c r="N134"/>
  <c r="M134"/>
  <c r="L134"/>
  <c r="K134"/>
  <c r="J134"/>
  <c r="I134"/>
  <c r="H134"/>
  <c r="E134"/>
  <c r="O134" s="1"/>
  <c r="N131"/>
  <c r="M131"/>
  <c r="L131"/>
  <c r="K131"/>
  <c r="J131"/>
  <c r="I131"/>
  <c r="H131"/>
  <c r="E131"/>
  <c r="O131" s="1"/>
  <c r="N125"/>
  <c r="M125"/>
  <c r="L125"/>
  <c r="K125"/>
  <c r="J125"/>
  <c r="I125"/>
  <c r="H125"/>
  <c r="E125"/>
  <c r="O125" s="1"/>
  <c r="N119"/>
  <c r="M119"/>
  <c r="L119"/>
  <c r="K119"/>
  <c r="J119"/>
  <c r="I119"/>
  <c r="H119"/>
  <c r="E119"/>
  <c r="O119" s="1"/>
  <c r="N112"/>
  <c r="M112"/>
  <c r="L112"/>
  <c r="K112"/>
  <c r="J112"/>
  <c r="I112"/>
  <c r="H112"/>
  <c r="E112"/>
  <c r="O112" s="1"/>
  <c r="N102"/>
  <c r="M102"/>
  <c r="L102"/>
  <c r="K102"/>
  <c r="J102"/>
  <c r="I102"/>
  <c r="H102"/>
  <c r="E102"/>
  <c r="O102" s="1"/>
  <c r="N91"/>
  <c r="M91"/>
  <c r="L91"/>
  <c r="K91"/>
  <c r="J91"/>
  <c r="I91"/>
  <c r="H91"/>
  <c r="E91"/>
  <c r="O91" s="1"/>
  <c r="N83"/>
  <c r="M83"/>
  <c r="L83"/>
  <c r="K83"/>
  <c r="J83"/>
  <c r="I83"/>
  <c r="H83"/>
  <c r="E83"/>
  <c r="O83" s="1"/>
  <c r="N79"/>
  <c r="M79"/>
  <c r="L79"/>
  <c r="K79"/>
  <c r="J79"/>
  <c r="I79"/>
  <c r="H79"/>
  <c r="E79"/>
  <c r="O79" s="1"/>
  <c r="N77"/>
  <c r="M77"/>
  <c r="L77"/>
  <c r="K77"/>
  <c r="J77"/>
  <c r="I77"/>
  <c r="H77"/>
  <c r="E77"/>
  <c r="O77" s="1"/>
  <c r="N59"/>
  <c r="M59"/>
  <c r="L59"/>
  <c r="K59"/>
  <c r="J59"/>
  <c r="I59"/>
  <c r="H59"/>
  <c r="E59"/>
  <c r="O59" s="1"/>
  <c r="N34"/>
  <c r="M34"/>
  <c r="L34"/>
  <c r="K34"/>
  <c r="J34"/>
  <c r="I34"/>
  <c r="H34"/>
  <c r="E34"/>
  <c r="O34" s="1"/>
  <c r="N22"/>
  <c r="M22"/>
  <c r="L22"/>
  <c r="K22"/>
  <c r="J22"/>
  <c r="I22"/>
  <c r="H22"/>
  <c r="E22"/>
  <c r="O22" s="1"/>
  <c r="N20"/>
  <c r="M20"/>
  <c r="L20"/>
  <c r="K20"/>
  <c r="J20"/>
  <c r="I20"/>
  <c r="H20"/>
  <c r="E20"/>
  <c r="O20" s="1"/>
  <c r="N15"/>
  <c r="M15"/>
  <c r="L15"/>
  <c r="K15"/>
  <c r="J15"/>
  <c r="I15"/>
  <c r="H15"/>
  <c r="G15"/>
  <c r="E15"/>
  <c r="N12"/>
  <c r="M12"/>
  <c r="L12"/>
  <c r="K12"/>
  <c r="J12"/>
  <c r="I12"/>
  <c r="H12"/>
  <c r="G12"/>
  <c r="E12"/>
  <c r="O12" s="1"/>
  <c r="O200" i="1" l="1"/>
  <c r="O15" i="4"/>
  <c r="O286"/>
  <c r="O13" i="1"/>
  <c r="O39"/>
  <c r="O73"/>
  <c r="O96"/>
  <c r="O103"/>
  <c r="O132"/>
  <c r="O157"/>
  <c r="O153"/>
  <c r="O55"/>
  <c r="O35"/>
  <c r="G315" i="4"/>
  <c r="G9" i="3" s="1"/>
  <c r="O90" i="1"/>
  <c r="O98"/>
  <c r="O118"/>
  <c r="O214"/>
  <c r="O234"/>
  <c r="O246"/>
  <c r="O269"/>
  <c r="O279"/>
  <c r="O301"/>
  <c r="H315" i="4"/>
  <c r="J315"/>
  <c r="J9" i="3" s="1"/>
  <c r="L315" i="4"/>
  <c r="L9" i="3" s="1"/>
  <c r="N315" i="4"/>
  <c r="N9" i="3" s="1"/>
  <c r="O120" i="1"/>
  <c r="O139"/>
  <c r="O211"/>
  <c r="O242"/>
  <c r="O255"/>
  <c r="O186"/>
  <c r="O216"/>
  <c r="O285"/>
  <c r="O176"/>
  <c r="O63"/>
  <c r="O107"/>
  <c r="O141"/>
  <c r="O281"/>
  <c r="O16"/>
  <c r="O273"/>
  <c r="O287"/>
  <c r="I302"/>
  <c r="I10" i="3" s="1"/>
  <c r="K302" i="1"/>
  <c r="K10" i="3" s="1"/>
  <c r="M302" i="1"/>
  <c r="M10" i="3" s="1"/>
  <c r="H302" i="1"/>
  <c r="H10" i="3" s="1"/>
  <c r="J302" i="1"/>
  <c r="J10" i="3" s="1"/>
  <c r="L302" i="1"/>
  <c r="L10" i="3" s="1"/>
  <c r="N302" i="1"/>
  <c r="N10" i="3" s="1"/>
  <c r="I315" i="4"/>
  <c r="I9" i="3" s="1"/>
  <c r="K315" i="4"/>
  <c r="K9" i="3" s="1"/>
  <c r="M315" i="4"/>
  <c r="M9" i="3" s="1"/>
  <c r="E302" i="1"/>
  <c r="E10" i="3" s="1"/>
  <c r="E315" i="4"/>
  <c r="E9" i="3" s="1"/>
  <c r="E14" s="1"/>
  <c r="H9" l="1"/>
  <c r="O315" i="4"/>
  <c r="O9" i="3" s="1"/>
  <c r="C10"/>
  <c r="D10" s="1"/>
  <c r="E26"/>
  <c r="C26" s="1"/>
  <c r="E15"/>
  <c r="E40"/>
  <c r="C40" s="1"/>
  <c r="L26"/>
  <c r="L40"/>
  <c r="H26"/>
  <c r="H40"/>
  <c r="K40"/>
  <c r="K26"/>
  <c r="N26"/>
  <c r="N40"/>
  <c r="J26"/>
  <c r="J40"/>
  <c r="M40"/>
  <c r="M26"/>
  <c r="I40"/>
  <c r="I26"/>
  <c r="M11"/>
  <c r="M39"/>
  <c r="M25"/>
  <c r="I11"/>
  <c r="I39"/>
  <c r="I25"/>
  <c r="N11"/>
  <c r="N39"/>
  <c r="N25"/>
  <c r="J11"/>
  <c r="J39"/>
  <c r="J25"/>
  <c r="E11"/>
  <c r="E39"/>
  <c r="C39" s="1"/>
  <c r="D39" s="1"/>
  <c r="E25"/>
  <c r="C25" s="1"/>
  <c r="D25" s="1"/>
  <c r="C9"/>
  <c r="D9" s="1"/>
  <c r="K11"/>
  <c r="K39"/>
  <c r="K25"/>
  <c r="L11"/>
  <c r="L39"/>
  <c r="L25"/>
  <c r="H11"/>
  <c r="H39"/>
  <c r="H25"/>
  <c r="G11"/>
  <c r="G39"/>
  <c r="G25"/>
  <c r="O302" i="1"/>
  <c r="O10" i="3" s="1"/>
  <c r="O40" l="1"/>
  <c r="O26"/>
  <c r="G41"/>
  <c r="G27"/>
  <c r="O11"/>
  <c r="O39"/>
  <c r="O25"/>
  <c r="H41"/>
  <c r="H27"/>
  <c r="K41"/>
  <c r="K27"/>
  <c r="E41"/>
  <c r="C41" s="1"/>
  <c r="E27"/>
  <c r="C27" s="1"/>
  <c r="C11"/>
  <c r="N41"/>
  <c r="N27"/>
  <c r="M41"/>
  <c r="M27"/>
  <c r="L41"/>
  <c r="L27"/>
  <c r="J41"/>
  <c r="J27"/>
  <c r="I41"/>
  <c r="I27"/>
  <c r="O41" l="1"/>
  <c r="O27"/>
</calcChain>
</file>

<file path=xl/comments1.xml><?xml version="1.0" encoding="utf-8"?>
<comments xmlns="http://schemas.openxmlformats.org/spreadsheetml/2006/main">
  <authors>
    <author>AlbertoP</author>
  </authors>
  <commentList>
    <comment ref="H63" authorId="0">
      <text>
        <r>
          <rPr>
            <b/>
            <sz val="9"/>
            <color indexed="81"/>
            <rFont val="Tahoma"/>
            <family val="2"/>
          </rPr>
          <t xml:space="preserve">Comb 1ª quinz jan/2013 - abast. 23hs por urgncia da carga
</t>
        </r>
      </text>
    </comment>
    <comment ref="I237" authorId="0">
      <text>
        <r>
          <rPr>
            <b/>
            <sz val="9"/>
            <color indexed="81"/>
            <rFont val="Tahoma"/>
            <family val="2"/>
          </rPr>
          <t>Nextel 1ª quinz/jan/12 - falta saldo</t>
        </r>
      </text>
    </comment>
  </commentList>
</comments>
</file>

<file path=xl/sharedStrings.xml><?xml version="1.0" encoding="utf-8"?>
<sst xmlns="http://schemas.openxmlformats.org/spreadsheetml/2006/main" count="1788" uniqueCount="178">
  <si>
    <t>Manifesto</t>
  </si>
  <si>
    <t>Data</t>
  </si>
  <si>
    <t>Transportador</t>
  </si>
  <si>
    <t>Região</t>
  </si>
  <si>
    <t>Frete</t>
  </si>
  <si>
    <t>GILSON BITTERCORT PEREIRA DA SILVA</t>
  </si>
  <si>
    <t>FERNANDO BITTENCOURT DOS SANTOS</t>
  </si>
  <si>
    <t>MARCOS SILVA FRAGA</t>
  </si>
  <si>
    <t>MAURO GARDESANI</t>
  </si>
  <si>
    <t>AGNALDO BORSARI</t>
  </si>
  <si>
    <t>BENEDITO DE OLIVEIRA MONTEIRO</t>
  </si>
  <si>
    <t>JOSE RIBEIRO DOS SANTOS</t>
  </si>
  <si>
    <t>ANDERSON CONCONI</t>
  </si>
  <si>
    <t>ARIANO CORACIN LONGO</t>
  </si>
  <si>
    <t>WAGNER CARVALHO DE MATOS</t>
  </si>
  <si>
    <t>Observação</t>
  </si>
  <si>
    <t>Doc. Banco</t>
  </si>
  <si>
    <t>Posto</t>
  </si>
  <si>
    <t>Nextell</t>
  </si>
  <si>
    <t>Pancary</t>
  </si>
  <si>
    <t>Emprestimo</t>
  </si>
  <si>
    <t>Nota Fiscal</t>
  </si>
  <si>
    <t>Adto</t>
  </si>
  <si>
    <t>Falta de Produto</t>
  </si>
  <si>
    <t>Liquido a Receber</t>
  </si>
  <si>
    <t>14-01-2013</t>
  </si>
  <si>
    <t>Grande São Paulo (até 50km)</t>
  </si>
  <si>
    <t>JOSEILDO COSTA DO SANTOS</t>
  </si>
  <si>
    <t>15-01-2013</t>
  </si>
  <si>
    <t>JOSE ANDRE OLIVEIRA</t>
  </si>
  <si>
    <t>FELIPE GOMES CHAVES</t>
  </si>
  <si>
    <t>Fora do Perimetro (até 80km)</t>
  </si>
  <si>
    <t>RODRIGO EUGENIO TUCCI</t>
  </si>
  <si>
    <t>Litoral Sul</t>
  </si>
  <si>
    <t>MARIA SONIA DE SOUZA</t>
  </si>
  <si>
    <t>GIVALDO PEREIRA DA SILVA</t>
  </si>
  <si>
    <t>BERNARDINO FERREIRA ALVES</t>
  </si>
  <si>
    <t>PAULO DE LIMA</t>
  </si>
  <si>
    <t>JOSE ROBERTO DA SILVA</t>
  </si>
  <si>
    <t>ANTONIO NATALICIO DA CONCEIÇAO</t>
  </si>
  <si>
    <t>JOSÉ AGUIMAR DOS SANTOS</t>
  </si>
  <si>
    <t>MAGDA DA SILVA BRAGA</t>
  </si>
  <si>
    <t>JOSE GIVALDO GONÇALVES LIMA</t>
  </si>
  <si>
    <t>16-01-2013</t>
  </si>
  <si>
    <t>WAGNER CARVALHO MATOS</t>
  </si>
  <si>
    <t>JOABE DE MELO DA SILVA</t>
  </si>
  <si>
    <t>EDSON RAMOS BIRIBA</t>
  </si>
  <si>
    <t>17-01-2013</t>
  </si>
  <si>
    <t>CLOVIS FRANCISCO DO NASCIMENTO FILHO</t>
  </si>
  <si>
    <t>ABCDM (até 20km)</t>
  </si>
  <si>
    <t>MARCIO PESSOTTI</t>
  </si>
  <si>
    <t>JURANDIR MEDEIROS DA CRUZ</t>
  </si>
  <si>
    <t>RICARDO CORTIÇO</t>
  </si>
  <si>
    <t>Interior - (até 200Km)</t>
  </si>
  <si>
    <t>MARIA APARECIDA FERREIRA</t>
  </si>
  <si>
    <t>18-01-2013</t>
  </si>
  <si>
    <t>RODOLFO DE SOUZA TALI</t>
  </si>
  <si>
    <t>19-01-2013</t>
  </si>
  <si>
    <t>21-01-2013</t>
  </si>
  <si>
    <t>Fora do estado de São Paulo</t>
  </si>
  <si>
    <t>22-01-2013</t>
  </si>
  <si>
    <t>MARCELO ROBERTO PACHECO</t>
  </si>
  <si>
    <t>Litoral Norte</t>
  </si>
  <si>
    <t>Interior - (até 130Km)</t>
  </si>
  <si>
    <t>ANTÔNIO DOS SANTOS REIS</t>
  </si>
  <si>
    <t>23-01-2013</t>
  </si>
  <si>
    <t>24-01-2013</t>
  </si>
  <si>
    <t>VALGMAR SOARES FERNANDES</t>
  </si>
  <si>
    <t>ANDERSON CARLOS FERNANDES</t>
  </si>
  <si>
    <t>25-01-2013</t>
  </si>
  <si>
    <t>Valor normal do frete: R$ 140,00, total de entregas acima: 2, total de reentregas/devoluções: 0, valor final do frete :160,00</t>
  </si>
  <si>
    <t>GILMAR BELO DA SILVA</t>
  </si>
  <si>
    <t>28-01-2013</t>
  </si>
  <si>
    <t>29-01-2013</t>
  </si>
  <si>
    <t>30-01-2013</t>
  </si>
  <si>
    <t>EDIVAN GONSALVES DOS SANTOS</t>
  </si>
  <si>
    <t>31-01-2013</t>
  </si>
  <si>
    <t>EDIVALDO DA SILVA SAMPAIO</t>
  </si>
  <si>
    <t>JOSE GIVALDO GONÇALVES LIMA ME</t>
  </si>
  <si>
    <t>EDNA APARECIDA PINHATA</t>
  </si>
  <si>
    <t>REINILTON FERNANDES DE SOUZA</t>
  </si>
  <si>
    <t>FABIO AUGUSTO DO PRADO</t>
  </si>
  <si>
    <t>FRANCISCO VANDERLEI DA SILVA</t>
  </si>
  <si>
    <t>MARCELO LOPES  POLASTRO</t>
  </si>
  <si>
    <t>JOÃO PIRES</t>
  </si>
  <si>
    <t>CLAUDIO FASANO</t>
  </si>
  <si>
    <t>Fixo</t>
  </si>
  <si>
    <t>ANGELA MARIA S OLIVEIRA</t>
  </si>
  <si>
    <t xml:space="preserve">Levar funcionários em casa </t>
  </si>
  <si>
    <t>WILLIAN GERMANO PINTO</t>
  </si>
  <si>
    <t>Frete Fechado</t>
  </si>
  <si>
    <t>Retorno 50%</t>
  </si>
  <si>
    <t>Coleta de 420 pallets - CDA</t>
  </si>
  <si>
    <t>Coleta de 303 pallets - W Mart</t>
  </si>
  <si>
    <t>Coleta de 202 pallets - Carrefour</t>
  </si>
  <si>
    <t>Coleta de 218 pallets - CBD</t>
  </si>
  <si>
    <t>Coleta de 180 pallets - W Mart</t>
  </si>
  <si>
    <t>Coleta de 112 pallets - CBD</t>
  </si>
  <si>
    <t>Coleta de 300 pallets - W Mart</t>
  </si>
  <si>
    <t>Coleta de 274 pallets - W Mart</t>
  </si>
  <si>
    <t>Coleta de 176 pallets - CBD</t>
  </si>
  <si>
    <t>Coleta de 100 pallets - Coop</t>
  </si>
  <si>
    <t>Coleta de 301 pallets - W Mart</t>
  </si>
  <si>
    <t>Coleta de 361 pallets - CBD</t>
  </si>
  <si>
    <t>Coleta de 218 pallets - W Mart</t>
  </si>
  <si>
    <t>Levar NF Nissin no Assai</t>
  </si>
  <si>
    <t>Levar NF Glico no Assai</t>
  </si>
  <si>
    <t>Levar NF Damapel no Carrefour</t>
  </si>
  <si>
    <t>AGNALDO BORSARI Total</t>
  </si>
  <si>
    <t>ANDERSON CARLOS FERNANDES Total</t>
  </si>
  <si>
    <t>ANDERSON CONCONI Total</t>
  </si>
  <si>
    <t>ANGELA MARIA S OLIVEIRA Total</t>
  </si>
  <si>
    <t>ANTÔNIO DOS SANTOS REIS Total</t>
  </si>
  <si>
    <t>ARIANO CORACIN LONGO Total</t>
  </si>
  <si>
    <t>BENEDITO DE OLIVEIRA MONTEIRO Total</t>
  </si>
  <si>
    <t>BERNARDINO FERREIRA ALVES Total</t>
  </si>
  <si>
    <t>CLAUDIO FASANO Total</t>
  </si>
  <si>
    <t>CLOVIS FRANCISCO DO NASCIMENTO FILHO Total</t>
  </si>
  <si>
    <t>EDIVALDO DA SILVA SAMPAIO Total</t>
  </si>
  <si>
    <t>EDIVAN GONSALVES DOS SANTOS Total</t>
  </si>
  <si>
    <t>EDNA APARECIDA PINHATA Total</t>
  </si>
  <si>
    <t>EDSON RAMOS BIRIBA Total</t>
  </si>
  <si>
    <t>FABIO AUGUSTO DO PRADO Total</t>
  </si>
  <si>
    <t>FELIPE GOMES CHAVES Total</t>
  </si>
  <si>
    <t>FERNANDO BITTENCOURT DOS SANTOS Total</t>
  </si>
  <si>
    <t>FRANCISCO VANDERLEI DA SILVA Total</t>
  </si>
  <si>
    <t>GILMAR BELO DA SILVA Total</t>
  </si>
  <si>
    <t>GILSON BITTERCORT PEREIRA DA SILVA Total</t>
  </si>
  <si>
    <t>GIVALDO PEREIRA DA SILVA Total</t>
  </si>
  <si>
    <t>JOABE DE MELO DA SILVA Total</t>
  </si>
  <si>
    <t>JOÃO PIRES Total</t>
  </si>
  <si>
    <t>JOSE ANDRE OLIVEIRA Total</t>
  </si>
  <si>
    <t>JOSE GIVALDO GONÇALVES LIMA ME Total</t>
  </si>
  <si>
    <t>JOSE RIBEIRO DOS SANTOS Total</t>
  </si>
  <si>
    <t>JOSE ROBERTO DA SILVA Total</t>
  </si>
  <si>
    <t>JURANDIR MEDEIROS DA CRUZ Total</t>
  </si>
  <si>
    <t>MARCELO LOPES  POLASTRO Total</t>
  </si>
  <si>
    <t>MARCELO ROBERTO PACHECO Total</t>
  </si>
  <si>
    <t>MARCIO PESSOTTI Total</t>
  </si>
  <si>
    <t>MARCOS SILVA FRAGA Total</t>
  </si>
  <si>
    <t>MARIA APARECIDA FERREIRA Total</t>
  </si>
  <si>
    <t>MARIA SONIA DE SOUZA Total</t>
  </si>
  <si>
    <t>MAURO GARDESANI Total</t>
  </si>
  <si>
    <t>PAULO DE LIMA Total</t>
  </si>
  <si>
    <t>REINILTON FERNANDES DE SOUZA Total</t>
  </si>
  <si>
    <t>RICARDO CORTIÇO Total</t>
  </si>
  <si>
    <t>RODRIGO EUGENIO TUCCI Total</t>
  </si>
  <si>
    <t>VALGMAR SOARES FERNANDES Total</t>
  </si>
  <si>
    <t>WAGNER CARVALHO DE MATOS Total</t>
  </si>
  <si>
    <t>WILLIAN GERMANO PINTO Total</t>
  </si>
  <si>
    <t>Total geral</t>
  </si>
  <si>
    <t>ANTONIO NATALICIO DA CONCEIÇAO Total</t>
  </si>
  <si>
    <t>JOSÉ AGUIMAR DOS SANTOS Total</t>
  </si>
  <si>
    <t>JOSE GIVALDO GONÇALVES LIMA Total</t>
  </si>
  <si>
    <t>JOSEILDO COSTA DO SANTOS Total</t>
  </si>
  <si>
    <t>MAGDA DA SILVA BRAGA Total</t>
  </si>
  <si>
    <t>RODOLFO DE SOUZA TALI Total</t>
  </si>
  <si>
    <t>WAGNER CARVALHO MATOS Total</t>
  </si>
  <si>
    <t xml:space="preserve"> </t>
  </si>
  <si>
    <t>Manifesto não foi pago na 2ª Qz Dez/12 nem na 1ª Qz Jan/13</t>
  </si>
  <si>
    <t>Grande ABCDM</t>
  </si>
  <si>
    <t>14-01-203</t>
  </si>
  <si>
    <t>Levar NF no Assai</t>
  </si>
  <si>
    <t>valor acordado com o Alexandre</t>
  </si>
  <si>
    <t>Incluso diária de R$ 100,00</t>
  </si>
  <si>
    <t>NBF</t>
  </si>
  <si>
    <t>Cerrado</t>
  </si>
  <si>
    <t>Total</t>
  </si>
  <si>
    <t>1ª Quinzena</t>
  </si>
  <si>
    <t>2ª Quinzena</t>
  </si>
  <si>
    <t>PAGO NA 1ª QUINZENA</t>
  </si>
  <si>
    <t>Tonelagem Transportada</t>
  </si>
  <si>
    <t>Frete / Ton</t>
  </si>
  <si>
    <t>UV Transportada</t>
  </si>
  <si>
    <t>Valor  Transportado</t>
  </si>
  <si>
    <t>Variação 2ª / 1ª Qz</t>
  </si>
  <si>
    <t>Direta Nissin</t>
  </si>
  <si>
    <t>Diária</t>
  </si>
</sst>
</file>

<file path=xl/styles.xml><?xml version="1.0" encoding="utf-8"?>
<styleSheet xmlns="http://schemas.openxmlformats.org/spreadsheetml/2006/main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dd/mm/yy;@"/>
    <numFmt numFmtId="166" formatCode="&quot;R$ &quot;#,##0.00"/>
    <numFmt numFmtId="167" formatCode="0.000"/>
    <numFmt numFmtId="168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6" fontId="3" fillId="3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6" fontId="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/>
    <xf numFmtId="14" fontId="2" fillId="0" borderId="0" xfId="0" applyNumberFormat="1" applyFont="1" applyFill="1" applyAlignment="1">
      <alignment horizontal="right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4" fontId="0" fillId="0" borderId="0" xfId="1" applyFont="1"/>
    <xf numFmtId="14" fontId="2" fillId="0" borderId="0" xfId="0" applyNumberFormat="1" applyFont="1" applyFill="1" applyAlignment="1">
      <alignment horizontal="left" vertical="center"/>
    </xf>
    <xf numFmtId="164" fontId="0" fillId="0" borderId="0" xfId="0" applyNumberFormat="1"/>
    <xf numFmtId="44" fontId="0" fillId="0" borderId="0" xfId="1" applyNumberFormat="1" applyFont="1"/>
    <xf numFmtId="44" fontId="0" fillId="0" borderId="0" xfId="0" applyNumberFormat="1"/>
    <xf numFmtId="0" fontId="4" fillId="4" borderId="0" xfId="0" applyFont="1" applyFill="1"/>
    <xf numFmtId="44" fontId="4" fillId="4" borderId="0" xfId="1" applyNumberFormat="1" applyFont="1" applyFill="1"/>
    <xf numFmtId="166" fontId="4" fillId="4" borderId="0" xfId="0" applyNumberFormat="1" applyFont="1" applyFill="1"/>
    <xf numFmtId="4" fontId="0" fillId="0" borderId="0" xfId="0" applyNumberFormat="1"/>
    <xf numFmtId="0" fontId="3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0" xfId="0" applyFont="1" applyFill="1" applyAlignment="1">
      <alignment vertical="center"/>
    </xf>
    <xf numFmtId="167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165" fontId="8" fillId="3" borderId="0" xfId="0" applyNumberFormat="1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4" fontId="0" fillId="0" borderId="0" xfId="0" applyNumberFormat="1"/>
    <xf numFmtId="4" fontId="0" fillId="0" borderId="0" xfId="0" applyNumberFormat="1"/>
    <xf numFmtId="44" fontId="0" fillId="0" borderId="0" xfId="1" applyNumberFormat="1" applyFont="1" applyFill="1"/>
    <xf numFmtId="164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166" fontId="4" fillId="4" borderId="0" xfId="0" applyNumberFormat="1" applyFont="1" applyFill="1" applyAlignment="1">
      <alignment vertical="center"/>
    </xf>
    <xf numFmtId="44" fontId="4" fillId="4" borderId="0" xfId="0" applyNumberFormat="1" applyFont="1" applyFill="1" applyAlignment="1">
      <alignment vertical="center"/>
    </xf>
    <xf numFmtId="0" fontId="4" fillId="0" borderId="0" xfId="0" applyNumberFormat="1" applyFont="1" applyFill="1"/>
    <xf numFmtId="166" fontId="0" fillId="0" borderId="0" xfId="0" applyNumberFormat="1" applyFill="1"/>
    <xf numFmtId="0" fontId="4" fillId="0" borderId="0" xfId="0" applyFont="1" applyFill="1"/>
    <xf numFmtId="14" fontId="0" fillId="0" borderId="0" xfId="0" applyNumberFormat="1" applyFill="1"/>
    <xf numFmtId="44" fontId="0" fillId="0" borderId="0" xfId="0" applyNumberFormat="1" applyFill="1"/>
    <xf numFmtId="0" fontId="3" fillId="0" borderId="0" xfId="0" applyFont="1" applyFill="1"/>
    <xf numFmtId="0" fontId="6" fillId="0" borderId="0" xfId="0" applyFont="1" applyFill="1"/>
    <xf numFmtId="44" fontId="6" fillId="0" borderId="0" xfId="1" applyNumberFormat="1" applyFont="1" applyFill="1"/>
    <xf numFmtId="44" fontId="2" fillId="0" borderId="0" xfId="1" applyNumberFormat="1" applyFont="1" applyFill="1"/>
    <xf numFmtId="0" fontId="3" fillId="0" borderId="0" xfId="0" applyFont="1" applyFill="1" applyAlignment="1">
      <alignment horizontal="left"/>
    </xf>
  </cellXfs>
  <cellStyles count="5">
    <cellStyle name="Moeda" xfId="1" builtinId="4"/>
    <cellStyle name="Moeda 2" xfId="4"/>
    <cellStyle name="Moeda 3" xfId="3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te%201&#186;%20Quinzena%20Janeiro%20de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BF Logistica"/>
      <sheetName val="Cerrado"/>
      <sheetName val="Plan2"/>
      <sheetName val="Plan3"/>
    </sheetNames>
    <sheetDataSet>
      <sheetData sheetId="0">
        <row r="226">
          <cell r="E226">
            <v>45958.119999999995</v>
          </cell>
          <cell r="G226">
            <v>160</v>
          </cell>
          <cell r="H226">
            <v>6768.2500000000009</v>
          </cell>
          <cell r="I226">
            <v>888</v>
          </cell>
          <cell r="J226">
            <v>0</v>
          </cell>
          <cell r="K226">
            <v>750</v>
          </cell>
          <cell r="L226">
            <v>5028.84</v>
          </cell>
          <cell r="M226">
            <v>2000</v>
          </cell>
          <cell r="N226">
            <v>0</v>
          </cell>
          <cell r="O226">
            <v>30363.029999999995</v>
          </cell>
        </row>
      </sheetData>
      <sheetData sheetId="1">
        <row r="302">
          <cell r="E302">
            <v>68577.070000000007</v>
          </cell>
          <cell r="G302">
            <v>120</v>
          </cell>
          <cell r="H302">
            <v>25579.320000000003</v>
          </cell>
          <cell r="I302">
            <v>74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42803.75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5"/>
  <sheetViews>
    <sheetView tabSelected="1" zoomScale="80" zoomScaleNormal="80" workbookViewId="0">
      <pane ySplit="1" topLeftCell="A310" activePane="bottomLeft" state="frozen"/>
      <selection activeCell="C1" sqref="C1:O302"/>
      <selection pane="bottomLeft" activeCell="E313" sqref="E313"/>
    </sheetView>
  </sheetViews>
  <sheetFormatPr defaultRowHeight="35.1" customHeight="1" outlineLevelRow="2"/>
  <cols>
    <col min="1" max="1" width="9.28515625" customWidth="1"/>
    <col min="2" max="2" width="10.42578125" customWidth="1"/>
    <col min="3" max="5" width="18.5703125" customWidth="1"/>
    <col min="6" max="6" width="11.7109375" hidden="1" customWidth="1"/>
    <col min="7" max="7" width="10.5703125" style="24" bestFit="1" customWidth="1"/>
    <col min="8" max="8" width="12.7109375" style="24" bestFit="1" customWidth="1"/>
    <col min="9" max="9" width="11.5703125" style="24" customWidth="1"/>
    <col min="10" max="10" width="9.140625" style="24" customWidth="1"/>
    <col min="11" max="11" width="9.7109375" style="24" customWidth="1"/>
    <col min="12" max="12" width="11.28515625" style="24" customWidth="1"/>
    <col min="13" max="13" width="10.7109375" style="24" hidden="1" customWidth="1"/>
    <col min="14" max="14" width="9.140625" style="24" customWidth="1"/>
    <col min="15" max="15" width="14.42578125" customWidth="1"/>
  </cols>
  <sheetData>
    <row r="1" spans="1:15" ht="35.1" customHeight="1">
      <c r="A1" s="4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15</v>
      </c>
      <c r="G1" s="22" t="s">
        <v>16</v>
      </c>
      <c r="H1" s="23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N1" s="22" t="s">
        <v>23</v>
      </c>
      <c r="O1" s="5" t="s">
        <v>24</v>
      </c>
    </row>
    <row r="2" spans="1:15" ht="35.1" customHeight="1" outlineLevel="2">
      <c r="A2" s="16">
        <v>181569</v>
      </c>
      <c r="B2" s="16" t="s">
        <v>47</v>
      </c>
      <c r="C2" s="16" t="s">
        <v>9</v>
      </c>
      <c r="D2" s="16" t="s">
        <v>63</v>
      </c>
      <c r="E2" s="28">
        <v>425</v>
      </c>
      <c r="F2" s="16"/>
      <c r="H2" s="24">
        <v>2269.6</v>
      </c>
      <c r="I2" s="24">
        <v>37</v>
      </c>
      <c r="L2" s="24">
        <v>237.5</v>
      </c>
    </row>
    <row r="3" spans="1:15" ht="35.1" customHeight="1" outlineLevel="2">
      <c r="A3" s="16">
        <v>181574</v>
      </c>
      <c r="B3" s="16" t="s">
        <v>47</v>
      </c>
      <c r="C3" s="16" t="s">
        <v>9</v>
      </c>
      <c r="D3" s="16" t="s">
        <v>26</v>
      </c>
      <c r="E3" s="28">
        <v>294</v>
      </c>
      <c r="F3" s="16"/>
      <c r="I3" s="24">
        <v>37</v>
      </c>
    </row>
    <row r="4" spans="1:15" ht="35.1" customHeight="1" outlineLevel="2">
      <c r="A4" s="16">
        <v>181591</v>
      </c>
      <c r="B4" s="16" t="s">
        <v>55</v>
      </c>
      <c r="C4" s="16" t="s">
        <v>9</v>
      </c>
      <c r="D4" s="16" t="s">
        <v>63</v>
      </c>
      <c r="E4" s="28">
        <v>362</v>
      </c>
      <c r="F4" s="16"/>
      <c r="I4" s="24">
        <v>37</v>
      </c>
    </row>
    <row r="5" spans="1:15" ht="35.1" customHeight="1" outlineLevel="2">
      <c r="A5" s="16">
        <v>181635</v>
      </c>
      <c r="B5" s="16" t="s">
        <v>58</v>
      </c>
      <c r="C5" s="16" t="s">
        <v>9</v>
      </c>
      <c r="D5" s="16" t="s">
        <v>63</v>
      </c>
      <c r="E5" s="28">
        <v>425</v>
      </c>
      <c r="F5" s="16"/>
    </row>
    <row r="6" spans="1:15" s="16" customFormat="1" ht="35.1" customHeight="1" outlineLevel="2">
      <c r="A6" s="16">
        <v>181877</v>
      </c>
      <c r="B6" s="16" t="s">
        <v>76</v>
      </c>
      <c r="C6" s="16" t="s">
        <v>9</v>
      </c>
      <c r="D6" s="16" t="s">
        <v>63</v>
      </c>
      <c r="E6" s="28">
        <v>362</v>
      </c>
      <c r="G6" s="24"/>
      <c r="H6" s="24"/>
      <c r="I6" s="24"/>
      <c r="J6" s="24"/>
      <c r="K6" s="24"/>
      <c r="L6" s="24"/>
      <c r="M6" s="24"/>
      <c r="N6" s="24"/>
    </row>
    <row r="7" spans="1:15" ht="35.1" customHeight="1" outlineLevel="2">
      <c r="A7" s="16">
        <v>181878</v>
      </c>
      <c r="B7" s="16" t="s">
        <v>76</v>
      </c>
      <c r="C7" s="16" t="s">
        <v>9</v>
      </c>
      <c r="D7" s="16" t="s">
        <v>63</v>
      </c>
      <c r="E7" s="28">
        <v>362</v>
      </c>
      <c r="F7" s="16"/>
    </row>
    <row r="8" spans="1:15" ht="35.1" customHeight="1" outlineLevel="2">
      <c r="A8" s="16">
        <v>181879</v>
      </c>
      <c r="B8" s="16" t="s">
        <v>76</v>
      </c>
      <c r="C8" s="16" t="s">
        <v>9</v>
      </c>
      <c r="D8" s="16" t="s">
        <v>63</v>
      </c>
      <c r="E8" s="28">
        <v>362</v>
      </c>
      <c r="F8" s="16"/>
    </row>
    <row r="9" spans="1:15" ht="35.1" customHeight="1" outlineLevel="2">
      <c r="A9" s="16">
        <v>181884</v>
      </c>
      <c r="B9" s="16" t="s">
        <v>76</v>
      </c>
      <c r="C9" s="16" t="s">
        <v>9</v>
      </c>
      <c r="D9" s="16" t="s">
        <v>63</v>
      </c>
      <c r="E9" s="28">
        <v>425</v>
      </c>
      <c r="F9" s="16"/>
    </row>
    <row r="10" spans="1:15" s="16" customFormat="1" ht="35.1" customHeight="1" outlineLevel="2">
      <c r="A10" s="16">
        <v>181885</v>
      </c>
      <c r="B10" s="16" t="s">
        <v>76</v>
      </c>
      <c r="C10" s="16" t="s">
        <v>9</v>
      </c>
      <c r="D10" s="16" t="s">
        <v>63</v>
      </c>
      <c r="E10" s="28">
        <f>362</f>
        <v>362</v>
      </c>
      <c r="G10" s="24"/>
      <c r="H10" s="24"/>
      <c r="I10" s="24"/>
      <c r="J10" s="24"/>
      <c r="K10" s="24"/>
      <c r="L10" s="24"/>
      <c r="M10" s="24"/>
      <c r="N10" s="24"/>
    </row>
    <row r="11" spans="1:15" ht="35.1" customHeight="1" outlineLevel="2">
      <c r="A11" s="16">
        <v>181885</v>
      </c>
      <c r="B11" s="16" t="s">
        <v>76</v>
      </c>
      <c r="C11" s="16" t="s">
        <v>9</v>
      </c>
      <c r="D11" s="16" t="s">
        <v>176</v>
      </c>
      <c r="E11" s="28">
        <f>60</f>
        <v>60</v>
      </c>
      <c r="F11" s="16"/>
    </row>
    <row r="12" spans="1:15" s="39" customFormat="1" ht="35.1" customHeight="1" outlineLevel="1">
      <c r="C12" s="60" t="s">
        <v>108</v>
      </c>
      <c r="E12" s="53">
        <f>SUBTOTAL(9,E2:E11)</f>
        <v>3439</v>
      </c>
      <c r="G12" s="61">
        <f t="shared" ref="G12:N12" si="0">SUBTOTAL(9,G2:G11)</f>
        <v>0</v>
      </c>
      <c r="H12" s="61">
        <f t="shared" si="0"/>
        <v>2269.6</v>
      </c>
      <c r="I12" s="61">
        <f t="shared" si="0"/>
        <v>111</v>
      </c>
      <c r="J12" s="61">
        <f t="shared" si="0"/>
        <v>0</v>
      </c>
      <c r="K12" s="61">
        <f t="shared" si="0"/>
        <v>0</v>
      </c>
      <c r="L12" s="61">
        <f t="shared" si="0"/>
        <v>237.5</v>
      </c>
      <c r="M12" s="61">
        <f t="shared" si="0"/>
        <v>0</v>
      </c>
      <c r="N12" s="61">
        <f t="shared" si="0"/>
        <v>0</v>
      </c>
      <c r="O12" s="64">
        <f>E12-SUM(G12:N12)</f>
        <v>820.90000000000009</v>
      </c>
    </row>
    <row r="13" spans="1:15" s="39" customFormat="1" ht="35.1" customHeight="1" outlineLevel="2">
      <c r="A13" s="39">
        <v>181611</v>
      </c>
      <c r="B13" s="39" t="s">
        <v>55</v>
      </c>
      <c r="C13" s="39" t="s">
        <v>68</v>
      </c>
      <c r="D13" s="39" t="s">
        <v>26</v>
      </c>
      <c r="E13" s="53">
        <v>201</v>
      </c>
      <c r="G13" s="61"/>
      <c r="H13" s="61">
        <v>237.12</v>
      </c>
      <c r="I13" s="61"/>
      <c r="J13" s="61"/>
      <c r="K13" s="61"/>
      <c r="L13" s="61"/>
      <c r="M13" s="61"/>
      <c r="N13" s="61"/>
    </row>
    <row r="14" spans="1:15" s="39" customFormat="1" ht="35.1" customHeight="1" outlineLevel="2">
      <c r="A14" s="39">
        <v>181646</v>
      </c>
      <c r="B14" s="39" t="s">
        <v>58</v>
      </c>
      <c r="C14" s="39" t="s">
        <v>68</v>
      </c>
      <c r="D14" s="39" t="s">
        <v>26</v>
      </c>
      <c r="E14" s="53">
        <v>201</v>
      </c>
      <c r="G14" s="61"/>
      <c r="H14" s="61"/>
      <c r="I14" s="61"/>
      <c r="J14" s="61"/>
      <c r="K14" s="61"/>
      <c r="L14" s="61"/>
      <c r="M14" s="61"/>
      <c r="N14" s="61"/>
    </row>
    <row r="15" spans="1:15" s="39" customFormat="1" ht="35.1" customHeight="1" outlineLevel="1">
      <c r="C15" s="62" t="s">
        <v>109</v>
      </c>
      <c r="E15" s="53">
        <f>SUBTOTAL(9,E13:E14)</f>
        <v>402</v>
      </c>
      <c r="G15" s="61">
        <f t="shared" ref="G15:N15" si="1">SUBTOTAL(9,G13:G14)</f>
        <v>0</v>
      </c>
      <c r="H15" s="61">
        <f t="shared" si="1"/>
        <v>237.12</v>
      </c>
      <c r="I15" s="61">
        <f t="shared" si="1"/>
        <v>0</v>
      </c>
      <c r="J15" s="61">
        <f t="shared" si="1"/>
        <v>0</v>
      </c>
      <c r="K15" s="61">
        <f t="shared" si="1"/>
        <v>0</v>
      </c>
      <c r="L15" s="61">
        <f t="shared" si="1"/>
        <v>0</v>
      </c>
      <c r="M15" s="61">
        <f t="shared" si="1"/>
        <v>0</v>
      </c>
      <c r="N15" s="61">
        <f t="shared" si="1"/>
        <v>0</v>
      </c>
      <c r="O15" s="64">
        <f>E15-SUM(G15:N15)</f>
        <v>164.88</v>
      </c>
    </row>
    <row r="16" spans="1:15" s="39" customFormat="1" ht="35.1" customHeight="1" outlineLevel="2">
      <c r="A16" s="39">
        <v>181527</v>
      </c>
      <c r="B16" s="39" t="s">
        <v>28</v>
      </c>
      <c r="C16" s="39" t="s">
        <v>12</v>
      </c>
      <c r="D16" s="39" t="s">
        <v>26</v>
      </c>
      <c r="E16" s="53">
        <v>294</v>
      </c>
      <c r="G16" s="61">
        <v>8</v>
      </c>
      <c r="H16" s="61"/>
      <c r="I16" s="61">
        <v>37</v>
      </c>
      <c r="J16" s="61"/>
      <c r="K16" s="61"/>
      <c r="L16" s="61">
        <v>403.65</v>
      </c>
      <c r="M16" s="61"/>
      <c r="N16" s="61"/>
    </row>
    <row r="17" spans="1:15" s="39" customFormat="1" ht="35.1" customHeight="1" outlineLevel="2">
      <c r="A17" s="39">
        <v>181531</v>
      </c>
      <c r="B17" s="39" t="s">
        <v>28</v>
      </c>
      <c r="C17" s="39" t="s">
        <v>12</v>
      </c>
      <c r="D17" s="39" t="s">
        <v>63</v>
      </c>
      <c r="E17" s="53">
        <v>294</v>
      </c>
      <c r="G17" s="61"/>
      <c r="H17" s="61"/>
      <c r="I17" s="61">
        <v>37</v>
      </c>
      <c r="J17" s="61"/>
      <c r="K17" s="61"/>
      <c r="L17" s="61"/>
      <c r="M17" s="61"/>
      <c r="N17" s="61"/>
    </row>
    <row r="18" spans="1:15" s="39" customFormat="1" ht="35.1" customHeight="1" outlineLevel="2">
      <c r="A18" s="39">
        <v>181547</v>
      </c>
      <c r="B18" s="39" t="s">
        <v>43</v>
      </c>
      <c r="C18" s="39" t="s">
        <v>12</v>
      </c>
      <c r="D18" s="39" t="s">
        <v>26</v>
      </c>
      <c r="E18" s="53">
        <v>294</v>
      </c>
      <c r="G18" s="61"/>
      <c r="H18" s="61"/>
      <c r="I18" s="61"/>
      <c r="J18" s="61"/>
      <c r="K18" s="61"/>
      <c r="L18" s="61"/>
      <c r="M18" s="61"/>
      <c r="N18" s="61"/>
    </row>
    <row r="19" spans="1:15" s="39" customFormat="1" ht="35.1" customHeight="1" outlineLevel="2">
      <c r="A19" s="39">
        <v>181740</v>
      </c>
      <c r="B19" s="39" t="s">
        <v>66</v>
      </c>
      <c r="C19" s="39" t="s">
        <v>12</v>
      </c>
      <c r="D19" s="39" t="s">
        <v>31</v>
      </c>
      <c r="E19" s="53">
        <v>362</v>
      </c>
      <c r="G19" s="61"/>
      <c r="H19" s="61"/>
      <c r="I19" s="61"/>
      <c r="J19" s="61"/>
      <c r="K19" s="61"/>
      <c r="L19" s="61"/>
      <c r="M19" s="61"/>
      <c r="N19" s="61"/>
    </row>
    <row r="20" spans="1:15" s="39" customFormat="1" ht="35.1" customHeight="1" outlineLevel="1">
      <c r="C20" s="62" t="s">
        <v>110</v>
      </c>
      <c r="E20" s="53">
        <f>SUBTOTAL(9,E16:E19)</f>
        <v>1244</v>
      </c>
      <c r="G20" s="61">
        <f t="shared" ref="G20:N20" si="2">SUBTOTAL(9,G16:G19)</f>
        <v>8</v>
      </c>
      <c r="H20" s="61">
        <f t="shared" si="2"/>
        <v>0</v>
      </c>
      <c r="I20" s="61">
        <f t="shared" si="2"/>
        <v>74</v>
      </c>
      <c r="J20" s="61">
        <f t="shared" si="2"/>
        <v>0</v>
      </c>
      <c r="K20" s="61">
        <f t="shared" si="2"/>
        <v>0</v>
      </c>
      <c r="L20" s="61">
        <f t="shared" si="2"/>
        <v>403.65</v>
      </c>
      <c r="M20" s="61">
        <f t="shared" si="2"/>
        <v>0</v>
      </c>
      <c r="N20" s="61">
        <f t="shared" si="2"/>
        <v>0</v>
      </c>
      <c r="O20" s="64">
        <f>E20-SUM(G20:N20)</f>
        <v>758.35</v>
      </c>
    </row>
    <row r="21" spans="1:15" s="39" customFormat="1" ht="35.1" customHeight="1" outlineLevel="2">
      <c r="A21" s="17" t="s">
        <v>86</v>
      </c>
      <c r="B21" s="26">
        <v>41305</v>
      </c>
      <c r="C21" s="17" t="s">
        <v>87</v>
      </c>
      <c r="D21" s="17" t="s">
        <v>88</v>
      </c>
      <c r="E21" s="19">
        <v>1500</v>
      </c>
      <c r="G21" s="61">
        <v>8</v>
      </c>
      <c r="H21" s="61"/>
      <c r="I21" s="61"/>
      <c r="J21" s="61"/>
      <c r="K21" s="61"/>
      <c r="L21" s="61"/>
      <c r="M21" s="61"/>
      <c r="N21" s="61"/>
    </row>
    <row r="22" spans="1:15" s="39" customFormat="1" ht="35.1" customHeight="1" outlineLevel="1">
      <c r="A22" s="17"/>
      <c r="B22" s="26"/>
      <c r="C22" s="65" t="s">
        <v>111</v>
      </c>
      <c r="D22" s="17"/>
      <c r="E22" s="19">
        <f>SUBTOTAL(9,E21:E21)</f>
        <v>1500</v>
      </c>
      <c r="G22" s="61">
        <f t="shared" ref="G22:N22" si="3">SUBTOTAL(9,G21:G21)</f>
        <v>8</v>
      </c>
      <c r="H22" s="61">
        <f t="shared" si="3"/>
        <v>0</v>
      </c>
      <c r="I22" s="61">
        <f t="shared" si="3"/>
        <v>0</v>
      </c>
      <c r="J22" s="61">
        <f t="shared" si="3"/>
        <v>0</v>
      </c>
      <c r="K22" s="61">
        <f t="shared" si="3"/>
        <v>0</v>
      </c>
      <c r="L22" s="61">
        <f t="shared" si="3"/>
        <v>0</v>
      </c>
      <c r="M22" s="61">
        <f t="shared" si="3"/>
        <v>0</v>
      </c>
      <c r="N22" s="61">
        <f t="shared" si="3"/>
        <v>0</v>
      </c>
      <c r="O22" s="64">
        <f>E22-SUM(G22:N22)</f>
        <v>1492</v>
      </c>
    </row>
    <row r="23" spans="1:15" s="39" customFormat="1" ht="35.1" customHeight="1" outlineLevel="2">
      <c r="A23" s="39">
        <v>181532</v>
      </c>
      <c r="B23" s="39" t="s">
        <v>28</v>
      </c>
      <c r="C23" s="39" t="s">
        <v>64</v>
      </c>
      <c r="D23" s="39" t="s">
        <v>26</v>
      </c>
      <c r="E23" s="53">
        <v>150</v>
      </c>
      <c r="G23" s="61"/>
      <c r="H23" s="61">
        <v>1012.05</v>
      </c>
      <c r="I23" s="61">
        <v>37</v>
      </c>
      <c r="J23" s="61"/>
      <c r="K23" s="61">
        <v>250</v>
      </c>
      <c r="L23" s="61">
        <v>123.75</v>
      </c>
      <c r="M23" s="61"/>
      <c r="N23" s="61"/>
    </row>
    <row r="24" spans="1:15" s="39" customFormat="1" ht="35.1" customHeight="1" outlineLevel="2">
      <c r="A24" s="39">
        <v>181563</v>
      </c>
      <c r="B24" s="39" t="s">
        <v>43</v>
      </c>
      <c r="C24" s="39" t="s">
        <v>64</v>
      </c>
      <c r="D24" s="39" t="s">
        <v>63</v>
      </c>
      <c r="E24" s="53">
        <v>292</v>
      </c>
      <c r="G24" s="61"/>
      <c r="H24" s="61"/>
      <c r="I24" s="61"/>
      <c r="J24" s="61"/>
      <c r="K24" s="61"/>
      <c r="L24" s="61"/>
      <c r="M24" s="61"/>
      <c r="N24" s="61"/>
    </row>
    <row r="25" spans="1:15" s="39" customFormat="1" ht="35.1" customHeight="1" outlineLevel="2">
      <c r="A25" s="39">
        <v>181578</v>
      </c>
      <c r="B25" s="39" t="s">
        <v>47</v>
      </c>
      <c r="C25" s="39" t="s">
        <v>64</v>
      </c>
      <c r="D25" s="39" t="s">
        <v>26</v>
      </c>
      <c r="E25" s="53">
        <v>150</v>
      </c>
      <c r="G25" s="61"/>
      <c r="H25" s="61"/>
      <c r="I25" s="61"/>
      <c r="J25" s="61"/>
      <c r="K25" s="61"/>
      <c r="L25" s="61"/>
      <c r="M25" s="61"/>
      <c r="N25" s="61"/>
    </row>
    <row r="26" spans="1:15" s="39" customFormat="1" ht="35.1" customHeight="1" outlineLevel="2">
      <c r="A26" s="39">
        <v>181623</v>
      </c>
      <c r="B26" s="39" t="s">
        <v>57</v>
      </c>
      <c r="C26" s="39" t="s">
        <v>64</v>
      </c>
      <c r="D26" s="39" t="s">
        <v>26</v>
      </c>
      <c r="E26" s="53">
        <v>150</v>
      </c>
      <c r="G26" s="61"/>
      <c r="H26" s="61"/>
      <c r="I26" s="61"/>
      <c r="J26" s="61"/>
      <c r="K26" s="61"/>
      <c r="L26" s="61"/>
      <c r="M26" s="61"/>
      <c r="N26" s="61"/>
    </row>
    <row r="27" spans="1:15" s="39" customFormat="1" ht="35.1" customHeight="1" outlineLevel="2">
      <c r="A27" s="39">
        <v>181641</v>
      </c>
      <c r="B27" s="39" t="s">
        <v>58</v>
      </c>
      <c r="C27" s="39" t="s">
        <v>64</v>
      </c>
      <c r="D27" s="39" t="s">
        <v>26</v>
      </c>
      <c r="E27" s="53">
        <v>150</v>
      </c>
      <c r="G27" s="61"/>
      <c r="H27" s="61"/>
      <c r="I27" s="61"/>
      <c r="J27" s="61"/>
      <c r="K27" s="61"/>
      <c r="L27" s="61"/>
      <c r="M27" s="61"/>
      <c r="N27" s="61"/>
    </row>
    <row r="28" spans="1:15" s="39" customFormat="1" ht="35.1" customHeight="1" outlineLevel="2">
      <c r="A28" s="39">
        <v>181684</v>
      </c>
      <c r="B28" s="39" t="s">
        <v>60</v>
      </c>
      <c r="C28" s="39" t="s">
        <v>64</v>
      </c>
      <c r="D28" s="39" t="s">
        <v>26</v>
      </c>
      <c r="E28" s="53">
        <v>0</v>
      </c>
      <c r="G28" s="61"/>
      <c r="H28" s="61"/>
      <c r="I28" s="61"/>
      <c r="J28" s="61"/>
      <c r="K28" s="61"/>
      <c r="L28" s="61"/>
      <c r="M28" s="61"/>
      <c r="N28" s="61"/>
    </row>
    <row r="29" spans="1:15" s="39" customFormat="1" ht="35.1" customHeight="1" outlineLevel="2">
      <c r="A29" s="39">
        <v>181707</v>
      </c>
      <c r="B29" s="39" t="s">
        <v>65</v>
      </c>
      <c r="C29" s="39" t="s">
        <v>64</v>
      </c>
      <c r="D29" s="39" t="s">
        <v>63</v>
      </c>
      <c r="E29" s="53">
        <v>235</v>
      </c>
      <c r="G29" s="61"/>
      <c r="H29" s="61"/>
      <c r="I29" s="61"/>
      <c r="J29" s="61"/>
      <c r="K29" s="61"/>
      <c r="L29" s="61"/>
      <c r="M29" s="61"/>
      <c r="N29" s="61"/>
    </row>
    <row r="30" spans="1:15" s="39" customFormat="1" ht="35.1" customHeight="1" outlineLevel="2">
      <c r="A30" s="39">
        <v>181753</v>
      </c>
      <c r="B30" s="39" t="s">
        <v>66</v>
      </c>
      <c r="C30" s="39" t="s">
        <v>64</v>
      </c>
      <c r="D30" s="39" t="s">
        <v>26</v>
      </c>
      <c r="E30" s="53">
        <v>150</v>
      </c>
      <c r="G30" s="61"/>
      <c r="H30" s="61"/>
      <c r="I30" s="61"/>
      <c r="J30" s="61"/>
      <c r="K30" s="61"/>
      <c r="L30" s="61"/>
      <c r="M30" s="61"/>
      <c r="N30" s="61"/>
    </row>
    <row r="31" spans="1:15" s="39" customFormat="1" ht="35.1" customHeight="1" outlineLevel="2">
      <c r="A31" s="39">
        <v>181771</v>
      </c>
      <c r="B31" s="39" t="s">
        <v>69</v>
      </c>
      <c r="C31" s="39" t="s">
        <v>64</v>
      </c>
      <c r="D31" s="39" t="s">
        <v>26</v>
      </c>
      <c r="E31" s="53">
        <v>150</v>
      </c>
      <c r="G31" s="61"/>
      <c r="H31" s="61"/>
      <c r="I31" s="61"/>
      <c r="J31" s="61"/>
      <c r="K31" s="61"/>
      <c r="L31" s="61"/>
      <c r="M31" s="61"/>
      <c r="N31" s="61"/>
    </row>
    <row r="32" spans="1:15" s="39" customFormat="1" ht="35.1" customHeight="1" outlineLevel="2">
      <c r="A32" s="39">
        <v>181854</v>
      </c>
      <c r="B32" s="39" t="s">
        <v>73</v>
      </c>
      <c r="C32" s="39" t="s">
        <v>64</v>
      </c>
      <c r="D32" s="39" t="s">
        <v>26</v>
      </c>
      <c r="E32" s="53">
        <v>150</v>
      </c>
      <c r="G32" s="61"/>
      <c r="H32" s="61"/>
      <c r="I32" s="61"/>
      <c r="J32" s="61"/>
      <c r="K32" s="61"/>
      <c r="L32" s="61"/>
      <c r="M32" s="61"/>
      <c r="N32" s="61"/>
    </row>
    <row r="33" spans="1:15" s="39" customFormat="1" ht="35.1" customHeight="1" outlineLevel="2">
      <c r="A33" s="39">
        <v>181871</v>
      </c>
      <c r="B33" s="39" t="s">
        <v>74</v>
      </c>
      <c r="C33" s="39" t="s">
        <v>64</v>
      </c>
      <c r="D33" s="39" t="s">
        <v>63</v>
      </c>
      <c r="E33" s="53">
        <v>235</v>
      </c>
      <c r="G33" s="61"/>
      <c r="H33" s="61"/>
      <c r="I33" s="61"/>
      <c r="J33" s="61"/>
      <c r="K33" s="61"/>
      <c r="L33" s="61"/>
      <c r="M33" s="61"/>
      <c r="N33" s="61"/>
    </row>
    <row r="34" spans="1:15" s="39" customFormat="1" ht="35.1" customHeight="1" outlineLevel="1">
      <c r="C34" s="62" t="s">
        <v>112</v>
      </c>
      <c r="E34" s="53">
        <f>SUBTOTAL(9,E23:E33)</f>
        <v>1812</v>
      </c>
      <c r="G34" s="61">
        <f t="shared" ref="G34:N34" si="4">SUBTOTAL(9,G23:G33)</f>
        <v>0</v>
      </c>
      <c r="H34" s="61">
        <f t="shared" si="4"/>
        <v>1012.05</v>
      </c>
      <c r="I34" s="61">
        <f t="shared" si="4"/>
        <v>37</v>
      </c>
      <c r="J34" s="61">
        <f t="shared" si="4"/>
        <v>0</v>
      </c>
      <c r="K34" s="61">
        <f t="shared" si="4"/>
        <v>250</v>
      </c>
      <c r="L34" s="61">
        <f t="shared" si="4"/>
        <v>123.75</v>
      </c>
      <c r="M34" s="61">
        <f t="shared" si="4"/>
        <v>0</v>
      </c>
      <c r="N34" s="61">
        <f t="shared" si="4"/>
        <v>0</v>
      </c>
      <c r="O34" s="64">
        <f>E34-SUM(G34:N34)</f>
        <v>389.20000000000005</v>
      </c>
    </row>
    <row r="35" spans="1:15" s="39" customFormat="1" ht="30" customHeight="1" outlineLevel="2">
      <c r="A35" s="39">
        <v>181526</v>
      </c>
      <c r="B35" s="39" t="s">
        <v>28</v>
      </c>
      <c r="C35" s="39" t="s">
        <v>13</v>
      </c>
      <c r="D35" s="39" t="s">
        <v>26</v>
      </c>
      <c r="E35" s="53">
        <v>294</v>
      </c>
      <c r="G35" s="61"/>
      <c r="H35" s="61">
        <v>3169.39</v>
      </c>
      <c r="I35" s="61"/>
      <c r="J35" s="61"/>
      <c r="K35" s="61"/>
      <c r="L35" s="61">
        <v>650</v>
      </c>
      <c r="M35" s="61"/>
      <c r="N35" s="61"/>
    </row>
    <row r="36" spans="1:15" s="39" customFormat="1" ht="30" customHeight="1" outlineLevel="2">
      <c r="A36" s="39">
        <v>181544</v>
      </c>
      <c r="B36" s="39" t="s">
        <v>43</v>
      </c>
      <c r="C36" s="39" t="s">
        <v>13</v>
      </c>
      <c r="D36" s="39" t="s">
        <v>26</v>
      </c>
      <c r="E36" s="53">
        <v>294</v>
      </c>
      <c r="G36" s="61"/>
      <c r="H36" s="61"/>
      <c r="I36" s="61"/>
      <c r="J36" s="61"/>
      <c r="K36" s="61"/>
      <c r="L36" s="61">
        <v>221.8</v>
      </c>
      <c r="M36" s="61"/>
      <c r="N36" s="61"/>
    </row>
    <row r="37" spans="1:15" s="39" customFormat="1" ht="30" customHeight="1" outlineLevel="2">
      <c r="A37" s="39">
        <v>181545</v>
      </c>
      <c r="B37" s="39" t="s">
        <v>43</v>
      </c>
      <c r="C37" s="39" t="s">
        <v>13</v>
      </c>
      <c r="D37" s="39" t="s">
        <v>26</v>
      </c>
      <c r="E37" s="53">
        <v>294</v>
      </c>
      <c r="G37" s="61"/>
      <c r="H37" s="61"/>
      <c r="I37" s="61"/>
      <c r="J37" s="61"/>
      <c r="K37" s="61"/>
      <c r="L37" s="61"/>
      <c r="M37" s="61"/>
      <c r="N37" s="61"/>
    </row>
    <row r="38" spans="1:15" s="39" customFormat="1" ht="30" customHeight="1" outlineLevel="2">
      <c r="A38" s="39">
        <v>181572</v>
      </c>
      <c r="B38" s="39" t="s">
        <v>47</v>
      </c>
      <c r="C38" s="39" t="s">
        <v>13</v>
      </c>
      <c r="D38" s="39" t="s">
        <v>63</v>
      </c>
      <c r="E38" s="53">
        <v>425</v>
      </c>
      <c r="G38" s="61"/>
      <c r="H38" s="61"/>
      <c r="I38" s="61"/>
      <c r="J38" s="61"/>
      <c r="K38" s="61"/>
      <c r="L38" s="61"/>
      <c r="M38" s="61"/>
      <c r="N38" s="61"/>
    </row>
    <row r="39" spans="1:15" s="39" customFormat="1" ht="30" customHeight="1" outlineLevel="2">
      <c r="A39" s="39">
        <v>181585</v>
      </c>
      <c r="B39" s="39" t="s">
        <v>55</v>
      </c>
      <c r="C39" s="39" t="s">
        <v>13</v>
      </c>
      <c r="D39" s="39" t="s">
        <v>26</v>
      </c>
      <c r="E39" s="53">
        <v>294</v>
      </c>
      <c r="G39" s="61"/>
      <c r="H39" s="61"/>
      <c r="I39" s="61"/>
      <c r="J39" s="61"/>
      <c r="K39" s="61"/>
      <c r="L39" s="61"/>
      <c r="M39" s="61"/>
      <c r="N39" s="61"/>
    </row>
    <row r="40" spans="1:15" s="39" customFormat="1" ht="30" customHeight="1" outlineLevel="2">
      <c r="A40" s="39">
        <v>181588</v>
      </c>
      <c r="B40" s="39" t="s">
        <v>55</v>
      </c>
      <c r="C40" s="39" t="s">
        <v>13</v>
      </c>
      <c r="D40" s="39" t="s">
        <v>63</v>
      </c>
      <c r="E40" s="53">
        <v>362</v>
      </c>
      <c r="G40" s="61"/>
      <c r="H40" s="61"/>
      <c r="I40" s="61"/>
      <c r="J40" s="61"/>
      <c r="K40" s="61"/>
      <c r="L40" s="61"/>
      <c r="M40" s="61"/>
      <c r="N40" s="61"/>
    </row>
    <row r="41" spans="1:15" s="39" customFormat="1" ht="30" customHeight="1" outlineLevel="2">
      <c r="A41" s="39">
        <v>181615</v>
      </c>
      <c r="B41" s="39" t="s">
        <v>55</v>
      </c>
      <c r="C41" s="39" t="s">
        <v>13</v>
      </c>
      <c r="D41" s="39" t="s">
        <v>26</v>
      </c>
      <c r="E41" s="53">
        <v>294</v>
      </c>
      <c r="G41" s="61"/>
      <c r="H41" s="61"/>
      <c r="I41" s="61"/>
      <c r="J41" s="61"/>
      <c r="K41" s="61"/>
      <c r="L41" s="61"/>
      <c r="M41" s="61"/>
      <c r="N41" s="61"/>
    </row>
    <row r="42" spans="1:15" s="39" customFormat="1" ht="30" customHeight="1" outlineLevel="2">
      <c r="A42" s="39">
        <v>181618</v>
      </c>
      <c r="B42" s="39" t="s">
        <v>55</v>
      </c>
      <c r="C42" s="39" t="s">
        <v>13</v>
      </c>
      <c r="D42" s="39" t="s">
        <v>26</v>
      </c>
      <c r="E42" s="53">
        <v>294</v>
      </c>
      <c r="G42" s="61"/>
      <c r="H42" s="61"/>
      <c r="I42" s="61"/>
      <c r="J42" s="61"/>
      <c r="K42" s="61"/>
      <c r="L42" s="61"/>
      <c r="M42" s="61"/>
      <c r="N42" s="61"/>
    </row>
    <row r="43" spans="1:15" s="39" customFormat="1" ht="30" customHeight="1" outlineLevel="2">
      <c r="A43" s="39">
        <v>181674</v>
      </c>
      <c r="B43" s="39" t="s">
        <v>60</v>
      </c>
      <c r="C43" s="39" t="s">
        <v>13</v>
      </c>
      <c r="D43" s="39" t="s">
        <v>63</v>
      </c>
      <c r="E43" s="53">
        <v>425</v>
      </c>
      <c r="G43" s="61"/>
      <c r="H43" s="61"/>
      <c r="I43" s="61"/>
      <c r="J43" s="61"/>
      <c r="K43" s="61"/>
      <c r="L43" s="61"/>
      <c r="M43" s="61"/>
      <c r="N43" s="61"/>
    </row>
    <row r="44" spans="1:15" s="39" customFormat="1" ht="30" customHeight="1" outlineLevel="2">
      <c r="A44" s="39">
        <v>181675</v>
      </c>
      <c r="B44" s="39" t="s">
        <v>60</v>
      </c>
      <c r="C44" s="39" t="s">
        <v>13</v>
      </c>
      <c r="D44" s="39" t="s">
        <v>63</v>
      </c>
      <c r="E44" s="53">
        <f>362</f>
        <v>362</v>
      </c>
      <c r="G44" s="61"/>
      <c r="H44" s="61"/>
      <c r="I44" s="61"/>
      <c r="J44" s="61"/>
      <c r="K44" s="61"/>
      <c r="L44" s="61"/>
      <c r="M44" s="61"/>
      <c r="N44" s="61"/>
    </row>
    <row r="45" spans="1:15" s="39" customFormat="1" ht="30" customHeight="1" outlineLevel="2">
      <c r="A45" s="39">
        <v>181675</v>
      </c>
      <c r="B45" s="39" t="s">
        <v>60</v>
      </c>
      <c r="C45" s="39" t="s">
        <v>13</v>
      </c>
      <c r="D45" s="39" t="s">
        <v>176</v>
      </c>
      <c r="E45" s="53">
        <f>60</f>
        <v>60</v>
      </c>
      <c r="G45" s="61"/>
      <c r="H45" s="61"/>
      <c r="I45" s="61"/>
      <c r="J45" s="61"/>
      <c r="K45" s="61"/>
      <c r="L45" s="61"/>
      <c r="M45" s="61"/>
      <c r="N45" s="61"/>
    </row>
    <row r="46" spans="1:15" s="39" customFormat="1" ht="30" customHeight="1" outlineLevel="2">
      <c r="A46" s="39">
        <v>181764</v>
      </c>
      <c r="B46" s="39" t="s">
        <v>69</v>
      </c>
      <c r="C46" s="39" t="s">
        <v>13</v>
      </c>
      <c r="D46" s="39" t="s">
        <v>63</v>
      </c>
      <c r="E46" s="53">
        <v>425</v>
      </c>
      <c r="G46" s="61"/>
      <c r="H46" s="61"/>
      <c r="I46" s="61"/>
      <c r="J46" s="61"/>
      <c r="K46" s="61"/>
      <c r="L46" s="61"/>
      <c r="M46" s="61"/>
      <c r="N46" s="61"/>
    </row>
    <row r="47" spans="1:15" s="39" customFormat="1" ht="30" customHeight="1" outlineLevel="2">
      <c r="A47" s="39">
        <v>181766</v>
      </c>
      <c r="B47" s="39" t="s">
        <v>69</v>
      </c>
      <c r="C47" s="39" t="s">
        <v>13</v>
      </c>
      <c r="D47" s="39" t="s">
        <v>63</v>
      </c>
      <c r="E47" s="53">
        <f>362</f>
        <v>362</v>
      </c>
      <c r="G47" s="61"/>
      <c r="H47" s="61"/>
      <c r="I47" s="61"/>
      <c r="J47" s="61"/>
      <c r="K47" s="61"/>
      <c r="L47" s="61"/>
      <c r="M47" s="61"/>
      <c r="N47" s="61"/>
    </row>
    <row r="48" spans="1:15" s="39" customFormat="1" ht="30" customHeight="1" outlineLevel="2">
      <c r="A48" s="39">
        <v>181766</v>
      </c>
      <c r="B48" s="39" t="s">
        <v>69</v>
      </c>
      <c r="C48" s="39" t="s">
        <v>13</v>
      </c>
      <c r="D48" s="39" t="s">
        <v>176</v>
      </c>
      <c r="E48" s="53">
        <f>60</f>
        <v>60</v>
      </c>
      <c r="G48" s="61"/>
      <c r="H48" s="61"/>
      <c r="I48" s="61"/>
      <c r="J48" s="61"/>
      <c r="K48" s="61"/>
      <c r="L48" s="61"/>
      <c r="M48" s="61"/>
      <c r="N48" s="61"/>
    </row>
    <row r="49" spans="1:15" s="39" customFormat="1" ht="30" customHeight="1" outlineLevel="2">
      <c r="A49" s="39">
        <v>181767</v>
      </c>
      <c r="B49" s="39" t="s">
        <v>69</v>
      </c>
      <c r="C49" s="39" t="s">
        <v>13</v>
      </c>
      <c r="D49" s="39" t="s">
        <v>63</v>
      </c>
      <c r="E49" s="53">
        <v>362</v>
      </c>
      <c r="G49" s="61"/>
      <c r="H49" s="61"/>
      <c r="I49" s="61"/>
      <c r="J49" s="61"/>
      <c r="K49" s="61"/>
      <c r="L49" s="61"/>
      <c r="M49" s="61"/>
      <c r="N49" s="61"/>
    </row>
    <row r="50" spans="1:15" s="39" customFormat="1" ht="30" customHeight="1" outlineLevel="2">
      <c r="A50" s="39">
        <v>181768</v>
      </c>
      <c r="B50" s="39" t="s">
        <v>69</v>
      </c>
      <c r="C50" s="39" t="s">
        <v>13</v>
      </c>
      <c r="D50" s="39" t="s">
        <v>63</v>
      </c>
      <c r="E50" s="53">
        <v>362</v>
      </c>
      <c r="G50" s="61"/>
      <c r="H50" s="61"/>
      <c r="I50" s="61"/>
      <c r="J50" s="61"/>
      <c r="K50" s="61"/>
      <c r="L50" s="61"/>
      <c r="M50" s="61"/>
      <c r="N50" s="61"/>
    </row>
    <row r="51" spans="1:15" s="39" customFormat="1" ht="30" customHeight="1" outlineLevel="2">
      <c r="A51" s="39">
        <v>181784</v>
      </c>
      <c r="B51" s="39" t="s">
        <v>69</v>
      </c>
      <c r="C51" s="39" t="s">
        <v>13</v>
      </c>
      <c r="D51" s="39" t="s">
        <v>26</v>
      </c>
      <c r="E51" s="53">
        <v>294</v>
      </c>
      <c r="G51" s="61"/>
      <c r="H51" s="61"/>
      <c r="I51" s="61"/>
      <c r="J51" s="61"/>
      <c r="K51" s="61"/>
      <c r="L51" s="61"/>
      <c r="M51" s="61"/>
      <c r="N51" s="61"/>
    </row>
    <row r="52" spans="1:15" s="39" customFormat="1" ht="30" customHeight="1" outlineLevel="2">
      <c r="A52" s="39">
        <v>181836</v>
      </c>
      <c r="B52" s="39" t="s">
        <v>73</v>
      </c>
      <c r="C52" s="39" t="s">
        <v>13</v>
      </c>
      <c r="D52" s="39" t="s">
        <v>63</v>
      </c>
      <c r="E52" s="53">
        <v>425</v>
      </c>
      <c r="G52" s="61"/>
      <c r="H52" s="61"/>
      <c r="I52" s="61"/>
      <c r="J52" s="61"/>
      <c r="K52" s="61"/>
      <c r="L52" s="61"/>
      <c r="M52" s="61"/>
      <c r="N52" s="61"/>
    </row>
    <row r="53" spans="1:15" s="39" customFormat="1" ht="30" customHeight="1" outlineLevel="2">
      <c r="A53" s="39">
        <v>181860</v>
      </c>
      <c r="B53" s="39" t="s">
        <v>74</v>
      </c>
      <c r="C53" s="39" t="s">
        <v>13</v>
      </c>
      <c r="D53" s="39" t="s">
        <v>26</v>
      </c>
      <c r="E53" s="53">
        <v>294</v>
      </c>
      <c r="G53" s="61"/>
      <c r="H53" s="61"/>
      <c r="I53" s="61"/>
      <c r="J53" s="61"/>
      <c r="K53" s="61"/>
      <c r="L53" s="61"/>
      <c r="M53" s="61"/>
      <c r="N53" s="61"/>
    </row>
    <row r="54" spans="1:15" s="39" customFormat="1" ht="30" customHeight="1" outlineLevel="2">
      <c r="A54" s="39">
        <v>181881</v>
      </c>
      <c r="B54" s="39" t="s">
        <v>76</v>
      </c>
      <c r="C54" s="39" t="s">
        <v>13</v>
      </c>
      <c r="D54" s="39" t="s">
        <v>63</v>
      </c>
      <c r="E54" s="53">
        <f>425</f>
        <v>425</v>
      </c>
      <c r="G54" s="61"/>
      <c r="H54" s="61"/>
      <c r="I54" s="61"/>
      <c r="J54" s="61"/>
      <c r="K54" s="61"/>
      <c r="L54" s="61"/>
      <c r="M54" s="61"/>
      <c r="N54" s="61"/>
    </row>
    <row r="55" spans="1:15" s="39" customFormat="1" ht="30" customHeight="1" outlineLevel="2">
      <c r="A55" s="39">
        <v>181881</v>
      </c>
      <c r="B55" s="39" t="s">
        <v>76</v>
      </c>
      <c r="C55" s="39" t="s">
        <v>13</v>
      </c>
      <c r="D55" s="39" t="s">
        <v>176</v>
      </c>
      <c r="E55" s="53">
        <f>60</f>
        <v>60</v>
      </c>
      <c r="G55" s="61"/>
      <c r="H55" s="61"/>
      <c r="I55" s="61"/>
      <c r="J55" s="61"/>
      <c r="K55" s="61"/>
      <c r="L55" s="61"/>
      <c r="M55" s="61"/>
      <c r="N55" s="61"/>
    </row>
    <row r="56" spans="1:15" s="39" customFormat="1" ht="30" customHeight="1" outlineLevel="2">
      <c r="A56" s="39">
        <v>181882</v>
      </c>
      <c r="B56" s="39" t="s">
        <v>76</v>
      </c>
      <c r="C56" s="39" t="s">
        <v>13</v>
      </c>
      <c r="D56" s="39" t="s">
        <v>63</v>
      </c>
      <c r="E56" s="53">
        <v>362</v>
      </c>
      <c r="G56" s="61"/>
      <c r="H56" s="61"/>
      <c r="I56" s="61"/>
      <c r="J56" s="61"/>
      <c r="K56" s="61"/>
      <c r="L56" s="61"/>
      <c r="M56" s="61"/>
      <c r="N56" s="61"/>
    </row>
    <row r="57" spans="1:15" s="39" customFormat="1" ht="30" customHeight="1" outlineLevel="2">
      <c r="A57" s="39">
        <v>181895</v>
      </c>
      <c r="B57" s="39" t="s">
        <v>76</v>
      </c>
      <c r="C57" s="39" t="s">
        <v>13</v>
      </c>
      <c r="D57" s="39" t="s">
        <v>63</v>
      </c>
      <c r="E57" s="53">
        <f>362</f>
        <v>362</v>
      </c>
      <c r="G57" s="61"/>
      <c r="H57" s="61"/>
      <c r="I57" s="61"/>
      <c r="J57" s="61"/>
      <c r="K57" s="61"/>
      <c r="L57" s="61"/>
      <c r="M57" s="61"/>
      <c r="N57" s="61"/>
    </row>
    <row r="58" spans="1:15" s="39" customFormat="1" ht="30" customHeight="1" outlineLevel="2">
      <c r="A58" s="39">
        <v>181895</v>
      </c>
      <c r="B58" s="39" t="s">
        <v>76</v>
      </c>
      <c r="C58" s="39" t="s">
        <v>13</v>
      </c>
      <c r="D58" s="39" t="s">
        <v>176</v>
      </c>
      <c r="E58" s="53">
        <f>60</f>
        <v>60</v>
      </c>
      <c r="G58" s="61"/>
      <c r="H58" s="61"/>
      <c r="I58" s="61"/>
      <c r="J58" s="61"/>
      <c r="K58" s="61"/>
      <c r="L58" s="61"/>
      <c r="M58" s="61"/>
      <c r="N58" s="61"/>
    </row>
    <row r="59" spans="1:15" s="39" customFormat="1" ht="30" customHeight="1" outlineLevel="1">
      <c r="C59" s="62" t="s">
        <v>113</v>
      </c>
      <c r="E59" s="53">
        <f>SUBTOTAL(9,E35:E58)</f>
        <v>7251</v>
      </c>
      <c r="G59" s="61">
        <f t="shared" ref="G59:N59" si="5">SUBTOTAL(9,G35:G58)</f>
        <v>0</v>
      </c>
      <c r="H59" s="61">
        <f t="shared" si="5"/>
        <v>3169.39</v>
      </c>
      <c r="I59" s="61">
        <f t="shared" si="5"/>
        <v>0</v>
      </c>
      <c r="J59" s="61">
        <f t="shared" si="5"/>
        <v>0</v>
      </c>
      <c r="K59" s="61">
        <f t="shared" si="5"/>
        <v>0</v>
      </c>
      <c r="L59" s="61">
        <f t="shared" si="5"/>
        <v>871.8</v>
      </c>
      <c r="M59" s="61">
        <f t="shared" si="5"/>
        <v>0</v>
      </c>
      <c r="N59" s="61">
        <f t="shared" si="5"/>
        <v>0</v>
      </c>
      <c r="O59" s="64">
        <f>E59-SUM(G59:N59)</f>
        <v>3209.8100000000004</v>
      </c>
    </row>
    <row r="60" spans="1:15" s="39" customFormat="1" ht="35.1" customHeight="1" outlineLevel="2">
      <c r="A60" s="39">
        <v>181632</v>
      </c>
      <c r="B60" s="39" t="s">
        <v>58</v>
      </c>
      <c r="C60" s="39" t="s">
        <v>10</v>
      </c>
      <c r="D60" s="39" t="s">
        <v>63</v>
      </c>
      <c r="E60" s="53">
        <f>425</f>
        <v>425</v>
      </c>
      <c r="G60" s="61"/>
      <c r="H60" s="61">
        <v>693.33</v>
      </c>
      <c r="I60" s="61">
        <v>37</v>
      </c>
      <c r="J60" s="61"/>
      <c r="K60" s="61"/>
      <c r="L60" s="61"/>
      <c r="M60" s="61"/>
      <c r="N60" s="61"/>
    </row>
    <row r="61" spans="1:15" s="39" customFormat="1" ht="35.1" customHeight="1" outlineLevel="2">
      <c r="A61" s="39">
        <v>181632</v>
      </c>
      <c r="B61" s="39" t="s">
        <v>58</v>
      </c>
      <c r="C61" s="39" t="s">
        <v>10</v>
      </c>
      <c r="D61" s="39" t="s">
        <v>176</v>
      </c>
      <c r="E61" s="53">
        <f>60</f>
        <v>60</v>
      </c>
      <c r="G61" s="61"/>
      <c r="H61" s="61"/>
      <c r="I61" s="61"/>
      <c r="J61" s="61"/>
      <c r="K61" s="61"/>
      <c r="L61" s="61"/>
      <c r="M61" s="61"/>
      <c r="N61" s="61"/>
    </row>
    <row r="62" spans="1:15" s="39" customFormat="1" ht="35.1" customHeight="1" outlineLevel="2">
      <c r="A62" s="39">
        <v>181634</v>
      </c>
      <c r="B62" s="39" t="s">
        <v>58</v>
      </c>
      <c r="C62" s="39" t="s">
        <v>10</v>
      </c>
      <c r="D62" s="39" t="s">
        <v>63</v>
      </c>
      <c r="E62" s="53">
        <v>425</v>
      </c>
      <c r="G62" s="61"/>
      <c r="H62" s="61">
        <v>1200.05</v>
      </c>
      <c r="I62" s="61">
        <v>37</v>
      </c>
      <c r="J62" s="61"/>
      <c r="K62" s="61"/>
      <c r="L62" s="61"/>
      <c r="M62" s="61"/>
      <c r="N62" s="61"/>
    </row>
    <row r="63" spans="1:15" s="39" customFormat="1" ht="35.1" customHeight="1" outlineLevel="2">
      <c r="A63" s="39">
        <v>181708</v>
      </c>
      <c r="B63" s="39" t="s">
        <v>65</v>
      </c>
      <c r="C63" s="39" t="s">
        <v>10</v>
      </c>
      <c r="D63" s="39" t="s">
        <v>63</v>
      </c>
      <c r="E63" s="53">
        <v>362</v>
      </c>
      <c r="G63" s="61"/>
      <c r="H63" s="61">
        <v>297.14</v>
      </c>
      <c r="I63" s="61"/>
      <c r="J63" s="61"/>
      <c r="K63" s="61"/>
      <c r="L63" s="61"/>
      <c r="M63" s="61"/>
      <c r="N63" s="61"/>
    </row>
    <row r="64" spans="1:15" s="39" customFormat="1" ht="35.1" customHeight="1" outlineLevel="2">
      <c r="A64" s="39">
        <v>181717</v>
      </c>
      <c r="B64" s="39" t="s">
        <v>66</v>
      </c>
      <c r="C64" s="39" t="s">
        <v>10</v>
      </c>
      <c r="D64" s="39" t="s">
        <v>26</v>
      </c>
      <c r="E64" s="53">
        <v>294</v>
      </c>
      <c r="G64" s="61"/>
      <c r="H64" s="61"/>
      <c r="I64" s="61"/>
      <c r="J64" s="61"/>
      <c r="K64" s="61"/>
      <c r="L64" s="61"/>
      <c r="M64" s="61"/>
      <c r="N64" s="61"/>
    </row>
    <row r="65" spans="1:15" s="39" customFormat="1" ht="35.1" customHeight="1" outlineLevel="2">
      <c r="A65" s="39">
        <v>181719</v>
      </c>
      <c r="B65" s="39" t="s">
        <v>66</v>
      </c>
      <c r="C65" s="39" t="s">
        <v>10</v>
      </c>
      <c r="D65" s="39" t="s">
        <v>63</v>
      </c>
      <c r="E65" s="53">
        <f>425</f>
        <v>425</v>
      </c>
      <c r="G65" s="61"/>
      <c r="H65" s="61"/>
      <c r="I65" s="61"/>
      <c r="J65" s="61"/>
      <c r="K65" s="61"/>
      <c r="L65" s="61"/>
      <c r="M65" s="61"/>
      <c r="N65" s="61"/>
    </row>
    <row r="66" spans="1:15" s="39" customFormat="1" ht="35.1" customHeight="1" outlineLevel="2">
      <c r="A66" s="39">
        <v>181719</v>
      </c>
      <c r="B66" s="39" t="s">
        <v>66</v>
      </c>
      <c r="C66" s="39" t="s">
        <v>10</v>
      </c>
      <c r="D66" s="39" t="s">
        <v>176</v>
      </c>
      <c r="E66" s="53">
        <f>60</f>
        <v>60</v>
      </c>
      <c r="G66" s="61"/>
      <c r="H66" s="61"/>
      <c r="I66" s="61"/>
      <c r="J66" s="61"/>
      <c r="K66" s="61"/>
      <c r="L66" s="61"/>
      <c r="M66" s="61"/>
      <c r="N66" s="61"/>
    </row>
    <row r="67" spans="1:15" s="39" customFormat="1" ht="35.1" customHeight="1" outlineLevel="2">
      <c r="A67" s="39">
        <v>181726</v>
      </c>
      <c r="B67" s="39" t="s">
        <v>66</v>
      </c>
      <c r="C67" s="39" t="s">
        <v>10</v>
      </c>
      <c r="D67" s="39" t="s">
        <v>63</v>
      </c>
      <c r="E67" s="53">
        <v>425</v>
      </c>
      <c r="G67" s="61"/>
      <c r="H67" s="61"/>
      <c r="I67" s="61"/>
      <c r="J67" s="61"/>
      <c r="K67" s="61"/>
      <c r="L67" s="61"/>
      <c r="M67" s="61"/>
      <c r="N67" s="61"/>
    </row>
    <row r="68" spans="1:15" s="39" customFormat="1" ht="35.1" customHeight="1" outlineLevel="2">
      <c r="A68" s="39">
        <v>181742</v>
      </c>
      <c r="B68" s="39" t="s">
        <v>66</v>
      </c>
      <c r="C68" s="39" t="s">
        <v>10</v>
      </c>
      <c r="D68" s="39" t="s">
        <v>26</v>
      </c>
      <c r="E68" s="53">
        <v>294</v>
      </c>
      <c r="G68" s="61"/>
      <c r="H68" s="61"/>
      <c r="I68" s="61"/>
      <c r="J68" s="61"/>
      <c r="K68" s="61"/>
      <c r="L68" s="61"/>
      <c r="M68" s="61"/>
      <c r="N68" s="61"/>
    </row>
    <row r="69" spans="1:15" s="39" customFormat="1" ht="35.1" customHeight="1" outlineLevel="2">
      <c r="A69" s="39">
        <v>181746</v>
      </c>
      <c r="B69" s="39" t="s">
        <v>66</v>
      </c>
      <c r="C69" s="39" t="s">
        <v>10</v>
      </c>
      <c r="D69" s="39" t="s">
        <v>63</v>
      </c>
      <c r="E69" s="53">
        <f>362</f>
        <v>362</v>
      </c>
      <c r="G69" s="61"/>
      <c r="H69" s="61"/>
      <c r="I69" s="61"/>
      <c r="J69" s="61"/>
      <c r="K69" s="61"/>
      <c r="L69" s="61"/>
      <c r="M69" s="61"/>
      <c r="N69" s="61"/>
    </row>
    <row r="70" spans="1:15" s="39" customFormat="1" ht="35.1" customHeight="1" outlineLevel="2">
      <c r="A70" s="39">
        <v>181746</v>
      </c>
      <c r="B70" s="39" t="s">
        <v>66</v>
      </c>
      <c r="C70" s="39" t="s">
        <v>10</v>
      </c>
      <c r="D70" s="39" t="s">
        <v>176</v>
      </c>
      <c r="E70" s="53">
        <f>60</f>
        <v>60</v>
      </c>
      <c r="G70" s="61"/>
      <c r="H70" s="61"/>
      <c r="I70" s="61"/>
      <c r="J70" s="61"/>
      <c r="K70" s="61"/>
      <c r="L70" s="61"/>
      <c r="M70" s="61"/>
      <c r="N70" s="61"/>
    </row>
    <row r="71" spans="1:15" s="39" customFormat="1" ht="35.1" customHeight="1" outlineLevel="2">
      <c r="A71" s="39">
        <v>181783</v>
      </c>
      <c r="B71" s="39" t="s">
        <v>69</v>
      </c>
      <c r="C71" s="39" t="s">
        <v>10</v>
      </c>
      <c r="D71" s="39" t="s">
        <v>26</v>
      </c>
      <c r="E71" s="53">
        <v>294</v>
      </c>
      <c r="G71" s="61"/>
      <c r="H71" s="61"/>
      <c r="I71" s="61"/>
      <c r="J71" s="61"/>
      <c r="K71" s="61"/>
      <c r="L71" s="61"/>
      <c r="M71" s="61"/>
      <c r="N71" s="61"/>
    </row>
    <row r="72" spans="1:15" s="39" customFormat="1" ht="35.1" customHeight="1" outlineLevel="2">
      <c r="A72" s="39">
        <v>181821</v>
      </c>
      <c r="B72" s="39" t="s">
        <v>72</v>
      </c>
      <c r="C72" s="39" t="s">
        <v>10</v>
      </c>
      <c r="D72" s="39" t="s">
        <v>63</v>
      </c>
      <c r="E72" s="53">
        <v>425</v>
      </c>
      <c r="G72" s="61"/>
      <c r="H72" s="61"/>
      <c r="I72" s="61"/>
      <c r="J72" s="61"/>
      <c r="K72" s="61"/>
      <c r="L72" s="61"/>
      <c r="M72" s="61"/>
      <c r="N72" s="61"/>
    </row>
    <row r="73" spans="1:15" s="39" customFormat="1" ht="35.1" customHeight="1" outlineLevel="2">
      <c r="A73" s="39">
        <v>181833</v>
      </c>
      <c r="B73" s="39" t="s">
        <v>73</v>
      </c>
      <c r="C73" s="39" t="s">
        <v>10</v>
      </c>
      <c r="D73" s="39" t="s">
        <v>63</v>
      </c>
      <c r="E73" s="53">
        <v>362</v>
      </c>
      <c r="G73" s="61"/>
      <c r="H73" s="61"/>
      <c r="I73" s="61"/>
      <c r="J73" s="61"/>
      <c r="K73" s="61"/>
      <c r="L73" s="61"/>
      <c r="M73" s="61"/>
      <c r="N73" s="61"/>
    </row>
    <row r="74" spans="1:15" s="39" customFormat="1" ht="35.1" customHeight="1" outlineLevel="2">
      <c r="A74" s="39">
        <v>181835</v>
      </c>
      <c r="B74" s="39" t="s">
        <v>73</v>
      </c>
      <c r="C74" s="39" t="s">
        <v>10</v>
      </c>
      <c r="D74" s="39" t="s">
        <v>63</v>
      </c>
      <c r="E74" s="53">
        <f>362</f>
        <v>362</v>
      </c>
      <c r="G74" s="61"/>
      <c r="H74" s="61"/>
      <c r="I74" s="61"/>
      <c r="J74" s="61"/>
      <c r="K74" s="61"/>
      <c r="L74" s="61"/>
      <c r="M74" s="61"/>
      <c r="N74" s="61"/>
    </row>
    <row r="75" spans="1:15" s="39" customFormat="1" ht="35.1" customHeight="1" outlineLevel="2">
      <c r="A75" s="39">
        <v>181835</v>
      </c>
      <c r="B75" s="39" t="s">
        <v>73</v>
      </c>
      <c r="C75" s="39" t="s">
        <v>10</v>
      </c>
      <c r="D75" s="39" t="s">
        <v>176</v>
      </c>
      <c r="E75" s="53">
        <f>60</f>
        <v>60</v>
      </c>
      <c r="G75" s="61"/>
      <c r="H75" s="61"/>
      <c r="I75" s="61"/>
      <c r="J75" s="61"/>
      <c r="K75" s="61"/>
      <c r="L75" s="61"/>
      <c r="M75" s="61"/>
      <c r="N75" s="61"/>
    </row>
    <row r="76" spans="1:15" s="39" customFormat="1" ht="35.1" customHeight="1" outlineLevel="2">
      <c r="A76" s="39">
        <v>181876</v>
      </c>
      <c r="B76" s="39" t="s">
        <v>76</v>
      </c>
      <c r="C76" s="39" t="s">
        <v>10</v>
      </c>
      <c r="D76" s="39" t="s">
        <v>26</v>
      </c>
      <c r="E76" s="53">
        <v>294</v>
      </c>
      <c r="G76" s="61"/>
      <c r="H76" s="61"/>
      <c r="I76" s="61"/>
      <c r="J76" s="61"/>
      <c r="K76" s="61"/>
      <c r="L76" s="61"/>
      <c r="M76" s="61"/>
      <c r="N76" s="61"/>
    </row>
    <row r="77" spans="1:15" s="39" customFormat="1" ht="35.1" customHeight="1" outlineLevel="1">
      <c r="C77" s="62" t="s">
        <v>114</v>
      </c>
      <c r="E77" s="53">
        <f>SUBTOTAL(9,E60:E76)</f>
        <v>4989</v>
      </c>
      <c r="G77" s="61">
        <f t="shared" ref="G77:N77" si="6">SUBTOTAL(9,G60:G76)</f>
        <v>0</v>
      </c>
      <c r="H77" s="61">
        <f t="shared" si="6"/>
        <v>2190.52</v>
      </c>
      <c r="I77" s="61">
        <f t="shared" si="6"/>
        <v>74</v>
      </c>
      <c r="J77" s="61">
        <f t="shared" si="6"/>
        <v>0</v>
      </c>
      <c r="K77" s="61">
        <f t="shared" si="6"/>
        <v>0</v>
      </c>
      <c r="L77" s="61">
        <f t="shared" si="6"/>
        <v>0</v>
      </c>
      <c r="M77" s="61">
        <f t="shared" si="6"/>
        <v>0</v>
      </c>
      <c r="N77" s="61">
        <f t="shared" si="6"/>
        <v>0</v>
      </c>
      <c r="O77" s="64">
        <f>E77-SUM(G77:N77)</f>
        <v>2724.48</v>
      </c>
    </row>
    <row r="78" spans="1:15" s="39" customFormat="1" ht="35.1" customHeight="1" outlineLevel="2">
      <c r="A78" s="39">
        <v>181729</v>
      </c>
      <c r="B78" s="39" t="s">
        <v>66</v>
      </c>
      <c r="C78" s="39" t="s">
        <v>36</v>
      </c>
      <c r="D78" s="39" t="s">
        <v>31</v>
      </c>
      <c r="E78" s="53">
        <v>291</v>
      </c>
      <c r="G78" s="61">
        <v>8</v>
      </c>
      <c r="H78" s="61"/>
      <c r="I78" s="61">
        <v>37</v>
      </c>
      <c r="J78" s="61"/>
      <c r="K78" s="61"/>
      <c r="L78" s="61"/>
      <c r="M78" s="61"/>
      <c r="N78" s="61"/>
    </row>
    <row r="79" spans="1:15" s="39" customFormat="1" ht="35.1" customHeight="1" outlineLevel="1">
      <c r="C79" s="62" t="s">
        <v>115</v>
      </c>
      <c r="E79" s="53">
        <f>SUBTOTAL(9,E78:E78)</f>
        <v>291</v>
      </c>
      <c r="G79" s="61">
        <f t="shared" ref="G79:N79" si="7">SUBTOTAL(9,G78:G78)</f>
        <v>8</v>
      </c>
      <c r="H79" s="61">
        <f t="shared" si="7"/>
        <v>0</v>
      </c>
      <c r="I79" s="61">
        <f t="shared" si="7"/>
        <v>37</v>
      </c>
      <c r="J79" s="61">
        <f t="shared" si="7"/>
        <v>0</v>
      </c>
      <c r="K79" s="61">
        <f t="shared" si="7"/>
        <v>0</v>
      </c>
      <c r="L79" s="61">
        <f t="shared" si="7"/>
        <v>0</v>
      </c>
      <c r="M79" s="61">
        <f t="shared" si="7"/>
        <v>0</v>
      </c>
      <c r="N79" s="61">
        <f t="shared" si="7"/>
        <v>0</v>
      </c>
      <c r="O79" s="64">
        <f>E79-SUM(G79:N79)</f>
        <v>246</v>
      </c>
    </row>
    <row r="80" spans="1:15" s="39" customFormat="1" ht="35.1" customHeight="1" outlineLevel="2">
      <c r="A80" s="39">
        <v>181219</v>
      </c>
      <c r="B80" s="63">
        <v>41635</v>
      </c>
      <c r="C80" s="39" t="s">
        <v>85</v>
      </c>
      <c r="D80" s="39" t="s">
        <v>26</v>
      </c>
      <c r="E80" s="53">
        <v>170</v>
      </c>
      <c r="F80" s="39" t="s">
        <v>159</v>
      </c>
      <c r="G80" s="61" t="s">
        <v>158</v>
      </c>
      <c r="H80" s="61">
        <v>100</v>
      </c>
      <c r="I80" s="61"/>
      <c r="J80" s="61"/>
      <c r="K80" s="61"/>
      <c r="L80" s="61"/>
      <c r="M80" s="61"/>
      <c r="N80" s="61"/>
    </row>
    <row r="81" spans="1:15" s="39" customFormat="1" ht="35.1" customHeight="1" outlineLevel="2">
      <c r="A81" s="39">
        <v>181801</v>
      </c>
      <c r="B81" s="39" t="s">
        <v>72</v>
      </c>
      <c r="C81" s="39" t="s">
        <v>85</v>
      </c>
      <c r="D81" s="39" t="s">
        <v>31</v>
      </c>
      <c r="E81" s="53">
        <v>226</v>
      </c>
      <c r="G81" s="61"/>
      <c r="H81" s="61"/>
      <c r="I81" s="61"/>
      <c r="J81" s="61"/>
      <c r="K81" s="61"/>
      <c r="L81" s="61"/>
      <c r="M81" s="61"/>
      <c r="N81" s="61"/>
    </row>
    <row r="82" spans="1:15" s="39" customFormat="1" ht="35.1" customHeight="1" outlineLevel="2">
      <c r="A82" s="39">
        <v>181859</v>
      </c>
      <c r="B82" s="39" t="s">
        <v>74</v>
      </c>
      <c r="C82" s="39" t="s">
        <v>85</v>
      </c>
      <c r="D82" s="39" t="s">
        <v>31</v>
      </c>
      <c r="E82" s="53">
        <v>226</v>
      </c>
      <c r="G82" s="61"/>
      <c r="H82" s="61"/>
      <c r="I82" s="61"/>
      <c r="J82" s="61"/>
      <c r="K82" s="61"/>
      <c r="L82" s="61"/>
      <c r="M82" s="61"/>
      <c r="N82" s="61"/>
    </row>
    <row r="83" spans="1:15" s="39" customFormat="1" ht="35.1" customHeight="1" outlineLevel="1">
      <c r="C83" s="62" t="s">
        <v>116</v>
      </c>
      <c r="E83" s="53">
        <f>SUBTOTAL(9,E80:E82)</f>
        <v>622</v>
      </c>
      <c r="G83" s="61">
        <f t="shared" ref="G83:N83" si="8">SUBTOTAL(9,G80:G82)</f>
        <v>0</v>
      </c>
      <c r="H83" s="61">
        <f t="shared" si="8"/>
        <v>100</v>
      </c>
      <c r="I83" s="61">
        <f t="shared" si="8"/>
        <v>0</v>
      </c>
      <c r="J83" s="61">
        <f t="shared" si="8"/>
        <v>0</v>
      </c>
      <c r="K83" s="61">
        <f t="shared" si="8"/>
        <v>0</v>
      </c>
      <c r="L83" s="61">
        <f t="shared" si="8"/>
        <v>0</v>
      </c>
      <c r="M83" s="61">
        <f t="shared" si="8"/>
        <v>0</v>
      </c>
      <c r="N83" s="61">
        <f t="shared" si="8"/>
        <v>0</v>
      </c>
      <c r="O83" s="64">
        <f>E83-SUM(G83:N83)</f>
        <v>522</v>
      </c>
    </row>
    <row r="84" spans="1:15" s="39" customFormat="1" ht="35.1" customHeight="1" outlineLevel="2">
      <c r="A84" s="39">
        <v>181658</v>
      </c>
      <c r="B84" s="39" t="s">
        <v>58</v>
      </c>
      <c r="C84" s="39" t="s">
        <v>48</v>
      </c>
      <c r="D84" s="39" t="s">
        <v>26</v>
      </c>
      <c r="E84" s="53">
        <v>140</v>
      </c>
      <c r="G84" s="61">
        <v>8</v>
      </c>
      <c r="H84" s="61"/>
      <c r="I84" s="61"/>
      <c r="J84" s="61"/>
      <c r="K84" s="61"/>
      <c r="L84" s="61"/>
      <c r="M84" s="61"/>
      <c r="N84" s="61"/>
    </row>
    <row r="85" spans="1:15" s="39" customFormat="1" ht="35.1" customHeight="1" outlineLevel="2">
      <c r="A85" s="39">
        <v>181705</v>
      </c>
      <c r="B85" s="39" t="s">
        <v>65</v>
      </c>
      <c r="C85" s="39" t="s">
        <v>48</v>
      </c>
      <c r="D85" s="39" t="s">
        <v>63</v>
      </c>
      <c r="E85" s="53">
        <v>235</v>
      </c>
      <c r="G85" s="61"/>
      <c r="H85" s="61"/>
      <c r="I85" s="61"/>
      <c r="J85" s="61"/>
      <c r="K85" s="61"/>
      <c r="L85" s="61"/>
      <c r="M85" s="61"/>
      <c r="N85" s="61"/>
    </row>
    <row r="86" spans="1:15" s="39" customFormat="1" ht="35.1" customHeight="1" outlineLevel="2">
      <c r="A86" s="39">
        <v>181735</v>
      </c>
      <c r="B86" s="39" t="s">
        <v>66</v>
      </c>
      <c r="C86" s="39" t="s">
        <v>48</v>
      </c>
      <c r="D86" s="39" t="s">
        <v>26</v>
      </c>
      <c r="E86" s="53">
        <v>140</v>
      </c>
      <c r="G86" s="61"/>
      <c r="H86" s="61"/>
      <c r="I86" s="61"/>
      <c r="J86" s="61"/>
      <c r="K86" s="61"/>
      <c r="L86" s="61"/>
      <c r="M86" s="61"/>
      <c r="N86" s="61"/>
    </row>
    <row r="87" spans="1:15" s="39" customFormat="1" ht="35.1" customHeight="1" outlineLevel="2">
      <c r="A87" s="39">
        <v>181806</v>
      </c>
      <c r="B87" s="39" t="s">
        <v>72</v>
      </c>
      <c r="C87" s="39" t="s">
        <v>48</v>
      </c>
      <c r="D87" s="39" t="s">
        <v>31</v>
      </c>
      <c r="E87" s="53">
        <v>168</v>
      </c>
      <c r="G87" s="61"/>
      <c r="H87" s="61"/>
      <c r="I87" s="61"/>
      <c r="J87" s="61"/>
      <c r="K87" s="61"/>
      <c r="L87" s="61"/>
      <c r="M87" s="61"/>
      <c r="N87" s="61"/>
    </row>
    <row r="88" spans="1:15" s="39" customFormat="1" ht="35.1" customHeight="1" outlineLevel="2">
      <c r="A88" s="39">
        <v>181807</v>
      </c>
      <c r="B88" s="39" t="s">
        <v>72</v>
      </c>
      <c r="C88" s="39" t="s">
        <v>48</v>
      </c>
      <c r="D88" s="39" t="s">
        <v>26</v>
      </c>
      <c r="E88" s="53">
        <v>140</v>
      </c>
      <c r="G88" s="61"/>
      <c r="H88" s="61"/>
      <c r="I88" s="61"/>
      <c r="J88" s="61"/>
      <c r="K88" s="61"/>
      <c r="L88" s="61"/>
      <c r="M88" s="61"/>
      <c r="N88" s="61"/>
    </row>
    <row r="89" spans="1:15" s="39" customFormat="1" ht="35.1" customHeight="1" outlineLevel="2">
      <c r="A89" s="39">
        <v>181870</v>
      </c>
      <c r="B89" s="39" t="s">
        <v>74</v>
      </c>
      <c r="C89" s="39" t="s">
        <v>48</v>
      </c>
      <c r="D89" s="39" t="s">
        <v>26</v>
      </c>
      <c r="E89" s="53">
        <v>140</v>
      </c>
      <c r="G89" s="61"/>
      <c r="H89" s="61"/>
      <c r="I89" s="61"/>
      <c r="J89" s="61"/>
      <c r="K89" s="61"/>
      <c r="L89" s="61"/>
      <c r="M89" s="61"/>
      <c r="N89" s="61"/>
    </row>
    <row r="90" spans="1:15" s="39" customFormat="1" ht="35.1" customHeight="1" outlineLevel="2">
      <c r="A90" s="39">
        <v>181901</v>
      </c>
      <c r="B90" s="39" t="s">
        <v>76</v>
      </c>
      <c r="C90" s="39" t="s">
        <v>48</v>
      </c>
      <c r="D90" s="39" t="s">
        <v>31</v>
      </c>
      <c r="E90" s="53">
        <v>168</v>
      </c>
      <c r="G90" s="61"/>
      <c r="H90" s="61"/>
      <c r="I90" s="61"/>
      <c r="J90" s="61"/>
      <c r="K90" s="61"/>
      <c r="L90" s="61"/>
      <c r="M90" s="61"/>
      <c r="N90" s="61"/>
    </row>
    <row r="91" spans="1:15" s="39" customFormat="1" ht="35.1" customHeight="1" outlineLevel="1">
      <c r="C91" s="62" t="s">
        <v>117</v>
      </c>
      <c r="E91" s="53">
        <f>SUBTOTAL(9,E84:E90)</f>
        <v>1131</v>
      </c>
      <c r="G91" s="61">
        <f t="shared" ref="G91:N91" si="9">SUBTOTAL(9,G84:G90)</f>
        <v>8</v>
      </c>
      <c r="H91" s="61">
        <f t="shared" si="9"/>
        <v>0</v>
      </c>
      <c r="I91" s="61">
        <f t="shared" si="9"/>
        <v>0</v>
      </c>
      <c r="J91" s="61">
        <f t="shared" si="9"/>
        <v>0</v>
      </c>
      <c r="K91" s="61">
        <f t="shared" si="9"/>
        <v>0</v>
      </c>
      <c r="L91" s="61">
        <f t="shared" si="9"/>
        <v>0</v>
      </c>
      <c r="M91" s="61">
        <f t="shared" si="9"/>
        <v>0</v>
      </c>
      <c r="N91" s="61">
        <f t="shared" si="9"/>
        <v>0</v>
      </c>
      <c r="O91" s="64">
        <f>E91-SUM(G91:N91)</f>
        <v>1123</v>
      </c>
    </row>
    <row r="92" spans="1:15" s="39" customFormat="1" ht="35.1" customHeight="1" outlineLevel="2">
      <c r="A92" s="39">
        <v>181525</v>
      </c>
      <c r="B92" s="39" t="s">
        <v>28</v>
      </c>
      <c r="C92" s="39" t="s">
        <v>77</v>
      </c>
      <c r="D92" s="39" t="s">
        <v>31</v>
      </c>
      <c r="E92" s="53">
        <v>168</v>
      </c>
      <c r="G92" s="61">
        <v>8</v>
      </c>
      <c r="H92" s="61">
        <v>705.48</v>
      </c>
      <c r="I92" s="61">
        <v>37</v>
      </c>
      <c r="J92" s="61"/>
      <c r="K92" s="61"/>
      <c r="L92" s="61">
        <v>80.78</v>
      </c>
      <c r="M92" s="61"/>
      <c r="N92" s="61"/>
    </row>
    <row r="93" spans="1:15" s="39" customFormat="1" ht="35.1" customHeight="1" outlineLevel="2">
      <c r="A93" s="39">
        <v>181583</v>
      </c>
      <c r="B93" s="39" t="s">
        <v>47</v>
      </c>
      <c r="C93" s="39" t="s">
        <v>77</v>
      </c>
      <c r="D93" s="39" t="s">
        <v>31</v>
      </c>
      <c r="E93" s="53">
        <v>168</v>
      </c>
      <c r="G93" s="61"/>
      <c r="H93" s="61"/>
      <c r="I93" s="61"/>
      <c r="J93" s="61"/>
      <c r="K93" s="61"/>
      <c r="L93" s="61"/>
      <c r="M93" s="61"/>
      <c r="N93" s="61"/>
    </row>
    <row r="94" spans="1:15" s="39" customFormat="1" ht="35.1" customHeight="1" outlineLevel="2">
      <c r="A94" s="39">
        <v>181601</v>
      </c>
      <c r="B94" s="39" t="s">
        <v>55</v>
      </c>
      <c r="C94" s="39" t="s">
        <v>77</v>
      </c>
      <c r="D94" s="39" t="s">
        <v>26</v>
      </c>
      <c r="E94" s="53">
        <v>140</v>
      </c>
      <c r="G94" s="61"/>
      <c r="H94" s="61"/>
      <c r="I94" s="61"/>
      <c r="J94" s="61"/>
      <c r="K94" s="61"/>
      <c r="L94" s="61"/>
      <c r="M94" s="61"/>
      <c r="N94" s="61"/>
    </row>
    <row r="95" spans="1:15" s="39" customFormat="1" ht="35.1" customHeight="1" outlineLevel="2">
      <c r="A95" s="39">
        <v>181622</v>
      </c>
      <c r="B95" s="39" t="s">
        <v>57</v>
      </c>
      <c r="C95" s="39" t="s">
        <v>77</v>
      </c>
      <c r="D95" s="39" t="s">
        <v>26</v>
      </c>
      <c r="E95" s="53">
        <v>140</v>
      </c>
      <c r="G95" s="61"/>
      <c r="H95" s="61"/>
      <c r="I95" s="61"/>
      <c r="J95" s="61"/>
      <c r="K95" s="61"/>
      <c r="L95" s="61"/>
      <c r="M95" s="61"/>
      <c r="N95" s="61"/>
    </row>
    <row r="96" spans="1:15" s="39" customFormat="1" ht="35.1" customHeight="1" outlineLevel="2">
      <c r="A96" s="39">
        <v>181657</v>
      </c>
      <c r="B96" s="39" t="s">
        <v>58</v>
      </c>
      <c r="C96" s="39" t="s">
        <v>77</v>
      </c>
      <c r="D96" s="39" t="s">
        <v>26</v>
      </c>
      <c r="E96" s="53">
        <v>140</v>
      </c>
      <c r="G96" s="61"/>
      <c r="H96" s="61"/>
      <c r="I96" s="61"/>
      <c r="J96" s="61"/>
      <c r="K96" s="61"/>
      <c r="L96" s="61"/>
      <c r="M96" s="61"/>
      <c r="N96" s="61"/>
    </row>
    <row r="97" spans="1:15" s="39" customFormat="1" ht="35.1" customHeight="1" outlineLevel="2">
      <c r="A97" s="39">
        <v>181677</v>
      </c>
      <c r="B97" s="39" t="s">
        <v>60</v>
      </c>
      <c r="C97" s="39" t="s">
        <v>77</v>
      </c>
      <c r="D97" s="39" t="s">
        <v>26</v>
      </c>
      <c r="E97" s="53">
        <v>140</v>
      </c>
      <c r="G97" s="61"/>
      <c r="H97" s="61"/>
      <c r="I97" s="61"/>
      <c r="J97" s="61"/>
      <c r="K97" s="61"/>
      <c r="L97" s="61"/>
      <c r="M97" s="61"/>
      <c r="N97" s="61"/>
    </row>
    <row r="98" spans="1:15" s="39" customFormat="1" ht="35.1" customHeight="1" outlineLevel="2">
      <c r="A98" s="39">
        <v>181732</v>
      </c>
      <c r="B98" s="39" t="s">
        <v>66</v>
      </c>
      <c r="C98" s="39" t="s">
        <v>77</v>
      </c>
      <c r="D98" s="39" t="s">
        <v>31</v>
      </c>
      <c r="E98" s="53">
        <v>168</v>
      </c>
      <c r="G98" s="61"/>
      <c r="H98" s="61"/>
      <c r="I98" s="61"/>
      <c r="J98" s="61"/>
      <c r="K98" s="61"/>
      <c r="L98" s="61"/>
      <c r="M98" s="61"/>
      <c r="N98" s="61"/>
    </row>
    <row r="99" spans="1:15" s="39" customFormat="1" ht="35.1" customHeight="1" outlineLevel="2">
      <c r="A99" s="39">
        <v>181805</v>
      </c>
      <c r="B99" s="39" t="s">
        <v>72</v>
      </c>
      <c r="C99" s="39" t="s">
        <v>77</v>
      </c>
      <c r="D99" s="39" t="s">
        <v>31</v>
      </c>
      <c r="E99" s="53">
        <v>168</v>
      </c>
      <c r="G99" s="61"/>
      <c r="H99" s="61"/>
      <c r="I99" s="61"/>
      <c r="J99" s="61"/>
      <c r="K99" s="61"/>
      <c r="L99" s="61"/>
      <c r="M99" s="61"/>
      <c r="N99" s="61"/>
    </row>
    <row r="100" spans="1:15" s="39" customFormat="1" ht="35.1" customHeight="1" outlineLevel="2">
      <c r="A100" s="39">
        <v>181844</v>
      </c>
      <c r="B100" s="39" t="s">
        <v>73</v>
      </c>
      <c r="C100" s="39" t="s">
        <v>77</v>
      </c>
      <c r="D100" s="39" t="s">
        <v>26</v>
      </c>
      <c r="E100" s="53">
        <v>140</v>
      </c>
      <c r="G100" s="61"/>
      <c r="H100" s="61"/>
      <c r="I100" s="61"/>
      <c r="J100" s="61"/>
      <c r="K100" s="61"/>
      <c r="L100" s="61"/>
      <c r="M100" s="61"/>
      <c r="N100" s="61"/>
    </row>
    <row r="101" spans="1:15" s="39" customFormat="1" ht="35.1" customHeight="1" outlineLevel="2">
      <c r="A101" s="39">
        <v>4251</v>
      </c>
      <c r="B101" s="63">
        <v>41292</v>
      </c>
      <c r="C101" s="39" t="s">
        <v>77</v>
      </c>
      <c r="D101" s="39" t="s">
        <v>88</v>
      </c>
      <c r="E101" s="64">
        <v>90</v>
      </c>
      <c r="G101" s="61"/>
      <c r="H101" s="61"/>
      <c r="I101" s="61"/>
      <c r="J101" s="61"/>
      <c r="K101" s="61"/>
      <c r="L101" s="61"/>
      <c r="M101" s="61"/>
      <c r="N101" s="61"/>
    </row>
    <row r="102" spans="1:15" s="39" customFormat="1" ht="35.1" customHeight="1" outlineLevel="1">
      <c r="B102" s="63"/>
      <c r="C102" s="62" t="s">
        <v>118</v>
      </c>
      <c r="E102" s="64">
        <f>SUBTOTAL(9,E92:E101)</f>
        <v>1462</v>
      </c>
      <c r="G102" s="61">
        <f t="shared" ref="G102:N102" si="10">SUBTOTAL(9,G92:G101)</f>
        <v>8</v>
      </c>
      <c r="H102" s="61">
        <f t="shared" si="10"/>
        <v>705.48</v>
      </c>
      <c r="I102" s="61">
        <f t="shared" si="10"/>
        <v>37</v>
      </c>
      <c r="J102" s="61">
        <f t="shared" si="10"/>
        <v>0</v>
      </c>
      <c r="K102" s="61">
        <f t="shared" si="10"/>
        <v>0</v>
      </c>
      <c r="L102" s="61">
        <f t="shared" si="10"/>
        <v>80.78</v>
      </c>
      <c r="M102" s="61">
        <f t="shared" si="10"/>
        <v>0</v>
      </c>
      <c r="N102" s="61">
        <f t="shared" si="10"/>
        <v>0</v>
      </c>
      <c r="O102" s="64">
        <f>E102-SUM(G102:N102)</f>
        <v>630.74</v>
      </c>
    </row>
    <row r="103" spans="1:15" s="39" customFormat="1" ht="35.1" customHeight="1" outlineLevel="2">
      <c r="A103" s="39">
        <v>181562</v>
      </c>
      <c r="B103" s="39" t="s">
        <v>43</v>
      </c>
      <c r="C103" s="39" t="s">
        <v>75</v>
      </c>
      <c r="D103" s="39" t="s">
        <v>26</v>
      </c>
      <c r="E103" s="53">
        <v>150</v>
      </c>
      <c r="G103" s="61"/>
      <c r="H103" s="61"/>
      <c r="I103" s="61">
        <v>37</v>
      </c>
      <c r="J103" s="61"/>
      <c r="K103" s="61"/>
      <c r="L103" s="61"/>
      <c r="M103" s="61"/>
      <c r="N103" s="61"/>
    </row>
    <row r="104" spans="1:15" s="39" customFormat="1" ht="35.1" customHeight="1" outlineLevel="2">
      <c r="A104" s="66">
        <v>181502</v>
      </c>
      <c r="B104" s="66" t="s">
        <v>161</v>
      </c>
      <c r="C104" s="66" t="s">
        <v>75</v>
      </c>
      <c r="D104" s="66" t="s">
        <v>26</v>
      </c>
      <c r="E104" s="67">
        <v>0</v>
      </c>
      <c r="F104" s="66" t="s">
        <v>170</v>
      </c>
      <c r="G104" s="61"/>
      <c r="H104" s="61"/>
      <c r="I104" s="61"/>
      <c r="J104" s="61"/>
      <c r="K104" s="61"/>
      <c r="L104" s="61"/>
      <c r="M104" s="61"/>
      <c r="N104" s="61"/>
    </row>
    <row r="105" spans="1:15" s="39" customFormat="1" ht="35.1" customHeight="1" outlineLevel="2">
      <c r="A105" s="39">
        <v>181580</v>
      </c>
      <c r="B105" s="39" t="s">
        <v>47</v>
      </c>
      <c r="C105" s="39" t="s">
        <v>75</v>
      </c>
      <c r="D105" s="39" t="s">
        <v>31</v>
      </c>
      <c r="E105" s="53">
        <v>175</v>
      </c>
      <c r="G105" s="61"/>
      <c r="H105" s="61"/>
      <c r="I105" s="61"/>
      <c r="J105" s="61"/>
      <c r="K105" s="61"/>
      <c r="L105" s="61"/>
      <c r="M105" s="61"/>
      <c r="N105" s="61"/>
    </row>
    <row r="106" spans="1:15" s="39" customFormat="1" ht="35.1" customHeight="1" outlineLevel="2">
      <c r="A106" s="39">
        <v>181624</v>
      </c>
      <c r="B106" s="39" t="s">
        <v>57</v>
      </c>
      <c r="C106" s="39" t="s">
        <v>75</v>
      </c>
      <c r="D106" s="39" t="s">
        <v>26</v>
      </c>
      <c r="E106" s="53">
        <v>150</v>
      </c>
      <c r="G106" s="61"/>
      <c r="H106" s="61"/>
      <c r="I106" s="61"/>
      <c r="J106" s="61"/>
      <c r="K106" s="61"/>
      <c r="L106" s="61"/>
      <c r="M106" s="61"/>
      <c r="N106" s="61"/>
    </row>
    <row r="107" spans="1:15" s="39" customFormat="1" ht="35.1" customHeight="1" outlineLevel="2">
      <c r="A107" s="39">
        <v>181644</v>
      </c>
      <c r="B107" s="39" t="s">
        <v>58</v>
      </c>
      <c r="C107" s="39" t="s">
        <v>75</v>
      </c>
      <c r="D107" s="39" t="s">
        <v>26</v>
      </c>
      <c r="E107" s="53">
        <v>150</v>
      </c>
      <c r="G107" s="61"/>
      <c r="H107" s="61"/>
      <c r="I107" s="61"/>
      <c r="J107" s="61"/>
      <c r="K107" s="61"/>
      <c r="L107" s="61"/>
      <c r="M107" s="61"/>
      <c r="N107" s="61"/>
    </row>
    <row r="108" spans="1:15" s="39" customFormat="1" ht="35.1" customHeight="1" outlineLevel="2">
      <c r="A108" s="39">
        <v>181772</v>
      </c>
      <c r="B108" s="39" t="s">
        <v>69</v>
      </c>
      <c r="C108" s="39" t="s">
        <v>75</v>
      </c>
      <c r="D108" s="39" t="s">
        <v>26</v>
      </c>
      <c r="E108" s="53">
        <v>140</v>
      </c>
      <c r="G108" s="61"/>
      <c r="H108" s="61"/>
      <c r="I108" s="61"/>
      <c r="J108" s="61"/>
      <c r="K108" s="61"/>
      <c r="L108" s="61"/>
      <c r="M108" s="61"/>
      <c r="N108" s="61"/>
    </row>
    <row r="109" spans="1:15" s="39" customFormat="1" ht="35.1" customHeight="1" outlineLevel="2">
      <c r="A109" s="39">
        <v>181824</v>
      </c>
      <c r="B109" s="39" t="s">
        <v>72</v>
      </c>
      <c r="C109" s="39" t="s">
        <v>75</v>
      </c>
      <c r="D109" s="39" t="s">
        <v>26</v>
      </c>
      <c r="E109" s="53">
        <v>170</v>
      </c>
      <c r="G109" s="61"/>
      <c r="H109" s="61"/>
      <c r="I109" s="61"/>
      <c r="J109" s="61"/>
      <c r="K109" s="61"/>
      <c r="L109" s="61"/>
      <c r="M109" s="61"/>
      <c r="N109" s="61"/>
    </row>
    <row r="110" spans="1:15" s="39" customFormat="1" ht="35.1" customHeight="1" outlineLevel="2">
      <c r="A110" s="39">
        <v>181853</v>
      </c>
      <c r="B110" s="39" t="s">
        <v>73</v>
      </c>
      <c r="C110" s="39" t="s">
        <v>75</v>
      </c>
      <c r="D110" s="39" t="s">
        <v>26</v>
      </c>
      <c r="E110" s="53">
        <v>150</v>
      </c>
      <c r="G110" s="61"/>
      <c r="H110" s="61"/>
      <c r="I110" s="61"/>
      <c r="J110" s="61"/>
      <c r="K110" s="61"/>
      <c r="L110" s="61"/>
      <c r="M110" s="61"/>
      <c r="N110" s="61"/>
    </row>
    <row r="111" spans="1:15" s="39" customFormat="1" ht="35.1" customHeight="1" outlineLevel="2">
      <c r="A111" s="39">
        <v>181872</v>
      </c>
      <c r="B111" s="39" t="s">
        <v>74</v>
      </c>
      <c r="C111" s="39" t="s">
        <v>75</v>
      </c>
      <c r="D111" s="39" t="s">
        <v>31</v>
      </c>
      <c r="E111" s="53">
        <v>150</v>
      </c>
      <c r="G111" s="61"/>
      <c r="H111" s="61"/>
      <c r="I111" s="61"/>
      <c r="J111" s="61"/>
      <c r="K111" s="61"/>
      <c r="L111" s="61"/>
      <c r="M111" s="61"/>
      <c r="N111" s="61"/>
    </row>
    <row r="112" spans="1:15" s="39" customFormat="1" ht="35.1" customHeight="1" outlineLevel="1">
      <c r="C112" s="62" t="s">
        <v>119</v>
      </c>
      <c r="E112" s="53">
        <f>SUBTOTAL(9,E103:E111)</f>
        <v>1235</v>
      </c>
      <c r="G112" s="61">
        <f t="shared" ref="G112:N112" si="11">SUBTOTAL(9,G103:G111)</f>
        <v>0</v>
      </c>
      <c r="H112" s="61">
        <f t="shared" si="11"/>
        <v>0</v>
      </c>
      <c r="I112" s="61">
        <f t="shared" si="11"/>
        <v>37</v>
      </c>
      <c r="J112" s="61">
        <f t="shared" si="11"/>
        <v>0</v>
      </c>
      <c r="K112" s="61">
        <f t="shared" si="11"/>
        <v>0</v>
      </c>
      <c r="L112" s="61">
        <f t="shared" si="11"/>
        <v>0</v>
      </c>
      <c r="M112" s="61">
        <f t="shared" si="11"/>
        <v>0</v>
      </c>
      <c r="N112" s="61">
        <f t="shared" si="11"/>
        <v>0</v>
      </c>
      <c r="O112" s="64">
        <f>E112-SUM(G112:N112)</f>
        <v>1198</v>
      </c>
    </row>
    <row r="113" spans="1:15" s="39" customFormat="1" ht="35.1" customHeight="1" outlineLevel="2">
      <c r="A113" s="39">
        <v>181596</v>
      </c>
      <c r="B113" s="39" t="s">
        <v>55</v>
      </c>
      <c r="C113" s="39" t="s">
        <v>79</v>
      </c>
      <c r="D113" s="39" t="s">
        <v>26</v>
      </c>
      <c r="E113" s="53">
        <v>90</v>
      </c>
      <c r="G113" s="61"/>
      <c r="H113" s="61"/>
      <c r="I113" s="61"/>
      <c r="J113" s="61"/>
      <c r="K113" s="61"/>
      <c r="L113" s="61"/>
      <c r="M113" s="61"/>
      <c r="N113" s="61"/>
    </row>
    <row r="114" spans="1:15" s="39" customFormat="1" ht="35.1" customHeight="1" outlineLevel="2">
      <c r="A114" s="39">
        <v>181661</v>
      </c>
      <c r="B114" s="39" t="s">
        <v>58</v>
      </c>
      <c r="C114" s="39" t="s">
        <v>79</v>
      </c>
      <c r="D114" s="39" t="s">
        <v>31</v>
      </c>
      <c r="E114" s="53">
        <v>116</v>
      </c>
      <c r="G114" s="61"/>
      <c r="H114" s="61"/>
      <c r="I114" s="61"/>
      <c r="J114" s="61"/>
      <c r="K114" s="61"/>
      <c r="L114" s="61"/>
      <c r="M114" s="61"/>
      <c r="N114" s="61"/>
    </row>
    <row r="115" spans="1:15" s="39" customFormat="1" ht="35.1" customHeight="1" outlineLevel="2">
      <c r="A115" s="39">
        <v>181678</v>
      </c>
      <c r="B115" s="39" t="s">
        <v>60</v>
      </c>
      <c r="C115" s="39" t="s">
        <v>79</v>
      </c>
      <c r="D115" s="39" t="s">
        <v>31</v>
      </c>
      <c r="E115" s="53">
        <v>116</v>
      </c>
      <c r="G115" s="61"/>
      <c r="H115" s="61"/>
      <c r="I115" s="61"/>
      <c r="J115" s="61"/>
      <c r="K115" s="61"/>
      <c r="L115" s="61"/>
      <c r="M115" s="61"/>
      <c r="N115" s="61"/>
    </row>
    <row r="116" spans="1:15" s="39" customFormat="1" ht="35.1" customHeight="1" outlineLevel="2">
      <c r="A116" s="39">
        <v>181700</v>
      </c>
      <c r="B116" s="39" t="s">
        <v>65</v>
      </c>
      <c r="C116" s="39" t="s">
        <v>79</v>
      </c>
      <c r="D116" s="39" t="s">
        <v>49</v>
      </c>
      <c r="E116" s="53">
        <v>78</v>
      </c>
      <c r="G116" s="61"/>
      <c r="H116" s="61"/>
      <c r="I116" s="61"/>
      <c r="J116" s="61"/>
      <c r="K116" s="61"/>
      <c r="L116" s="61"/>
      <c r="M116" s="61"/>
      <c r="N116" s="61"/>
    </row>
    <row r="117" spans="1:15" s="39" customFormat="1" ht="35.1" customHeight="1" outlineLevel="2">
      <c r="A117" s="39">
        <v>181774</v>
      </c>
      <c r="B117" s="39" t="s">
        <v>69</v>
      </c>
      <c r="C117" s="39" t="s">
        <v>79</v>
      </c>
      <c r="D117" s="39" t="s">
        <v>26</v>
      </c>
      <c r="E117" s="53">
        <v>90</v>
      </c>
      <c r="G117" s="61"/>
      <c r="H117" s="61"/>
      <c r="I117" s="61"/>
      <c r="J117" s="61"/>
      <c r="K117" s="61"/>
      <c r="L117" s="61"/>
      <c r="M117" s="61"/>
      <c r="N117" s="61"/>
    </row>
    <row r="118" spans="1:15" s="39" customFormat="1" ht="35.1" customHeight="1" outlineLevel="2">
      <c r="A118" s="39">
        <v>181812</v>
      </c>
      <c r="B118" s="39" t="s">
        <v>72</v>
      </c>
      <c r="C118" s="39" t="s">
        <v>79</v>
      </c>
      <c r="D118" s="39" t="s">
        <v>49</v>
      </c>
      <c r="E118" s="53">
        <v>78</v>
      </c>
      <c r="G118" s="61"/>
      <c r="H118" s="61"/>
      <c r="I118" s="61"/>
      <c r="J118" s="61"/>
      <c r="K118" s="61"/>
      <c r="L118" s="61"/>
      <c r="M118" s="61"/>
      <c r="N118" s="61"/>
    </row>
    <row r="119" spans="1:15" s="39" customFormat="1" ht="35.1" customHeight="1" outlineLevel="1">
      <c r="C119" s="62" t="s">
        <v>120</v>
      </c>
      <c r="E119" s="53">
        <f>SUBTOTAL(9,E113:E118)</f>
        <v>568</v>
      </c>
      <c r="G119" s="61">
        <f t="shared" ref="G119:N119" si="12">SUBTOTAL(9,G113:G118)</f>
        <v>0</v>
      </c>
      <c r="H119" s="61">
        <f t="shared" si="12"/>
        <v>0</v>
      </c>
      <c r="I119" s="61">
        <f t="shared" si="12"/>
        <v>0</v>
      </c>
      <c r="J119" s="61">
        <f t="shared" si="12"/>
        <v>0</v>
      </c>
      <c r="K119" s="61">
        <f t="shared" si="12"/>
        <v>0</v>
      </c>
      <c r="L119" s="61">
        <f t="shared" si="12"/>
        <v>0</v>
      </c>
      <c r="M119" s="61">
        <f t="shared" si="12"/>
        <v>0</v>
      </c>
      <c r="N119" s="61">
        <f t="shared" si="12"/>
        <v>0</v>
      </c>
      <c r="O119" s="64">
        <f>E119-SUM(G119:N119)</f>
        <v>568</v>
      </c>
    </row>
    <row r="120" spans="1:15" s="39" customFormat="1" ht="35.1" customHeight="1" outlineLevel="2">
      <c r="A120" s="39">
        <v>181528</v>
      </c>
      <c r="B120" s="39" t="s">
        <v>28</v>
      </c>
      <c r="C120" s="39" t="s">
        <v>46</v>
      </c>
      <c r="D120" s="39" t="s">
        <v>26</v>
      </c>
      <c r="E120" s="53">
        <v>294</v>
      </c>
      <c r="G120" s="61">
        <v>8</v>
      </c>
      <c r="H120" s="61">
        <v>700.03</v>
      </c>
      <c r="I120" s="61"/>
      <c r="J120" s="61"/>
      <c r="K120" s="61"/>
      <c r="L120" s="61">
        <v>40</v>
      </c>
      <c r="M120" s="61"/>
      <c r="N120" s="61"/>
    </row>
    <row r="121" spans="1:15" s="39" customFormat="1" ht="35.1" customHeight="1" outlineLevel="2">
      <c r="A121" s="39">
        <v>181529</v>
      </c>
      <c r="B121" s="39" t="s">
        <v>28</v>
      </c>
      <c r="C121" s="39" t="s">
        <v>46</v>
      </c>
      <c r="D121" s="39" t="s">
        <v>26</v>
      </c>
      <c r="E121" s="53">
        <v>294</v>
      </c>
      <c r="G121" s="61"/>
      <c r="H121" s="61"/>
      <c r="I121" s="61"/>
      <c r="J121" s="61"/>
      <c r="K121" s="61"/>
      <c r="L121" s="61"/>
      <c r="M121" s="61"/>
      <c r="N121" s="61"/>
    </row>
    <row r="122" spans="1:15" s="39" customFormat="1" ht="35.1" customHeight="1" outlineLevel="2">
      <c r="A122" s="39">
        <v>181682</v>
      </c>
      <c r="B122" s="39" t="s">
        <v>60</v>
      </c>
      <c r="C122" s="39" t="s">
        <v>46</v>
      </c>
      <c r="D122" s="39" t="s">
        <v>31</v>
      </c>
      <c r="E122" s="53">
        <v>362</v>
      </c>
      <c r="G122" s="61"/>
      <c r="H122" s="61"/>
      <c r="I122" s="61"/>
      <c r="J122" s="61"/>
      <c r="K122" s="61"/>
      <c r="L122" s="61"/>
      <c r="M122" s="61"/>
      <c r="N122" s="61"/>
    </row>
    <row r="123" spans="1:15" s="39" customFormat="1" ht="35.1" customHeight="1" outlineLevel="2">
      <c r="A123" s="39">
        <v>181698</v>
      </c>
      <c r="B123" s="39" t="s">
        <v>65</v>
      </c>
      <c r="C123" s="39" t="s">
        <v>46</v>
      </c>
      <c r="D123" s="39" t="s">
        <v>26</v>
      </c>
      <c r="E123" s="53">
        <v>294</v>
      </c>
      <c r="G123" s="61"/>
      <c r="H123" s="61"/>
      <c r="I123" s="61"/>
      <c r="J123" s="61"/>
      <c r="K123" s="61"/>
      <c r="L123" s="61"/>
      <c r="M123" s="61"/>
      <c r="N123" s="61"/>
    </row>
    <row r="124" spans="1:15" s="39" customFormat="1" ht="35.1" customHeight="1" outlineLevel="2">
      <c r="A124" s="39">
        <v>181760</v>
      </c>
      <c r="B124" s="39" t="s">
        <v>69</v>
      </c>
      <c r="C124" s="39" t="s">
        <v>46</v>
      </c>
      <c r="D124" s="39" t="s">
        <v>63</v>
      </c>
      <c r="E124" s="53">
        <v>362</v>
      </c>
      <c r="G124" s="61"/>
      <c r="H124" s="61"/>
      <c r="I124" s="61"/>
      <c r="J124" s="61"/>
      <c r="K124" s="61"/>
      <c r="L124" s="61"/>
      <c r="M124" s="61"/>
      <c r="N124" s="61"/>
    </row>
    <row r="125" spans="1:15" s="39" customFormat="1" ht="35.1" customHeight="1" outlineLevel="1">
      <c r="C125" s="62" t="s">
        <v>121</v>
      </c>
      <c r="E125" s="53">
        <f>SUBTOTAL(9,E120:E124)</f>
        <v>1606</v>
      </c>
      <c r="G125" s="61">
        <f t="shared" ref="G125:N125" si="13">SUBTOTAL(9,G120:G124)</f>
        <v>8</v>
      </c>
      <c r="H125" s="61">
        <f t="shared" si="13"/>
        <v>700.03</v>
      </c>
      <c r="I125" s="61">
        <f t="shared" si="13"/>
        <v>0</v>
      </c>
      <c r="J125" s="61">
        <f t="shared" si="13"/>
        <v>0</v>
      </c>
      <c r="K125" s="61">
        <f t="shared" si="13"/>
        <v>0</v>
      </c>
      <c r="L125" s="61">
        <f t="shared" si="13"/>
        <v>40</v>
      </c>
      <c r="M125" s="61">
        <f t="shared" si="13"/>
        <v>0</v>
      </c>
      <c r="N125" s="61">
        <f t="shared" si="13"/>
        <v>0</v>
      </c>
      <c r="O125" s="64">
        <f>E125-SUM(G125:N125)</f>
        <v>857.97</v>
      </c>
    </row>
    <row r="126" spans="1:15" s="39" customFormat="1" ht="35.1" customHeight="1" outlineLevel="2">
      <c r="A126" s="39">
        <v>181603</v>
      </c>
      <c r="B126" s="39" t="s">
        <v>55</v>
      </c>
      <c r="C126" s="39" t="s">
        <v>81</v>
      </c>
      <c r="D126" s="39" t="s">
        <v>31</v>
      </c>
      <c r="E126" s="53">
        <v>226</v>
      </c>
      <c r="G126" s="61"/>
      <c r="H126" s="61"/>
      <c r="I126" s="61"/>
      <c r="J126" s="61"/>
      <c r="K126" s="61"/>
      <c r="L126" s="61"/>
      <c r="M126" s="61"/>
      <c r="N126" s="61"/>
    </row>
    <row r="127" spans="1:15" s="39" customFormat="1" ht="35.1" customHeight="1" outlineLevel="2">
      <c r="A127" s="39">
        <v>181649</v>
      </c>
      <c r="B127" s="39" t="s">
        <v>58</v>
      </c>
      <c r="C127" s="39" t="s">
        <v>81</v>
      </c>
      <c r="D127" s="39" t="s">
        <v>26</v>
      </c>
      <c r="E127" s="53">
        <v>170</v>
      </c>
      <c r="G127" s="61"/>
      <c r="H127" s="61"/>
      <c r="I127" s="61"/>
      <c r="J127" s="61"/>
      <c r="K127" s="61"/>
      <c r="L127" s="61"/>
      <c r="M127" s="61"/>
      <c r="N127" s="61"/>
    </row>
    <row r="128" spans="1:15" s="39" customFormat="1" ht="35.1" customHeight="1" outlineLevel="2">
      <c r="A128" s="39">
        <v>181738</v>
      </c>
      <c r="B128" s="39" t="s">
        <v>66</v>
      </c>
      <c r="C128" s="39" t="s">
        <v>81</v>
      </c>
      <c r="D128" s="39" t="s">
        <v>49</v>
      </c>
      <c r="E128" s="53">
        <v>146</v>
      </c>
      <c r="G128" s="61"/>
      <c r="H128" s="61"/>
      <c r="I128" s="61"/>
      <c r="J128" s="61"/>
      <c r="K128" s="61"/>
      <c r="L128" s="61"/>
      <c r="M128" s="61"/>
      <c r="N128" s="61"/>
    </row>
    <row r="129" spans="1:15" s="39" customFormat="1" ht="35.1" customHeight="1" outlineLevel="2">
      <c r="A129" s="39">
        <v>181804</v>
      </c>
      <c r="B129" s="39" t="s">
        <v>72</v>
      </c>
      <c r="C129" s="39" t="s">
        <v>81</v>
      </c>
      <c r="D129" s="39" t="s">
        <v>26</v>
      </c>
      <c r="E129" s="53">
        <v>170</v>
      </c>
      <c r="G129" s="61"/>
      <c r="H129" s="61"/>
      <c r="I129" s="61"/>
      <c r="J129" s="61"/>
      <c r="K129" s="61"/>
      <c r="L129" s="61"/>
      <c r="M129" s="61"/>
      <c r="N129" s="61"/>
    </row>
    <row r="130" spans="1:15" s="39" customFormat="1" ht="35.1" customHeight="1" outlineLevel="2">
      <c r="A130" s="39">
        <v>181851</v>
      </c>
      <c r="B130" s="39" t="s">
        <v>73</v>
      </c>
      <c r="C130" s="39" t="s">
        <v>81</v>
      </c>
      <c r="D130" s="39" t="s">
        <v>26</v>
      </c>
      <c r="E130" s="53">
        <v>170</v>
      </c>
      <c r="G130" s="61"/>
      <c r="H130" s="61"/>
      <c r="I130" s="61"/>
      <c r="J130" s="61"/>
      <c r="K130" s="61"/>
      <c r="L130" s="61"/>
      <c r="M130" s="61"/>
      <c r="N130" s="61"/>
    </row>
    <row r="131" spans="1:15" s="39" customFormat="1" ht="35.1" customHeight="1" outlineLevel="1">
      <c r="C131" s="62" t="s">
        <v>122</v>
      </c>
      <c r="E131" s="53">
        <f>SUBTOTAL(9,E126:E130)</f>
        <v>882</v>
      </c>
      <c r="G131" s="61">
        <f t="shared" ref="G131:N131" si="14">SUBTOTAL(9,G126:G130)</f>
        <v>0</v>
      </c>
      <c r="H131" s="61">
        <f t="shared" si="14"/>
        <v>0</v>
      </c>
      <c r="I131" s="61">
        <f t="shared" si="14"/>
        <v>0</v>
      </c>
      <c r="J131" s="61">
        <f t="shared" si="14"/>
        <v>0</v>
      </c>
      <c r="K131" s="61">
        <f t="shared" si="14"/>
        <v>0</v>
      </c>
      <c r="L131" s="61">
        <f t="shared" si="14"/>
        <v>0</v>
      </c>
      <c r="M131" s="61">
        <f t="shared" si="14"/>
        <v>0</v>
      </c>
      <c r="N131" s="61">
        <f t="shared" si="14"/>
        <v>0</v>
      </c>
      <c r="O131" s="64">
        <f>E131-SUM(G131:N131)</f>
        <v>882</v>
      </c>
    </row>
    <row r="132" spans="1:15" s="39" customFormat="1" ht="35.1" customHeight="1" outlineLevel="2">
      <c r="A132" s="39">
        <v>181648</v>
      </c>
      <c r="B132" s="39" t="s">
        <v>58</v>
      </c>
      <c r="C132" s="39" t="s">
        <v>30</v>
      </c>
      <c r="D132" s="39" t="s">
        <v>49</v>
      </c>
      <c r="E132" s="53">
        <v>0</v>
      </c>
      <c r="G132" s="61">
        <v>8</v>
      </c>
      <c r="H132" s="61">
        <v>174.18</v>
      </c>
      <c r="I132" s="61"/>
      <c r="J132" s="61"/>
      <c r="K132" s="61"/>
      <c r="L132" s="61"/>
      <c r="M132" s="61"/>
      <c r="N132" s="61"/>
    </row>
    <row r="133" spans="1:15" s="39" customFormat="1" ht="35.1" customHeight="1" outlineLevel="2">
      <c r="A133" s="39">
        <v>181795</v>
      </c>
      <c r="B133" s="39" t="s">
        <v>72</v>
      </c>
      <c r="C133" s="39" t="s">
        <v>30</v>
      </c>
      <c r="D133" s="39" t="s">
        <v>26</v>
      </c>
      <c r="E133" s="53">
        <v>201</v>
      </c>
      <c r="G133" s="61"/>
      <c r="H133" s="61"/>
      <c r="I133" s="61"/>
      <c r="J133" s="61"/>
      <c r="K133" s="61"/>
      <c r="L133" s="61"/>
      <c r="M133" s="61"/>
      <c r="N133" s="61"/>
    </row>
    <row r="134" spans="1:15" s="39" customFormat="1" ht="35.1" customHeight="1" outlineLevel="1">
      <c r="C134" s="62" t="s">
        <v>123</v>
      </c>
      <c r="E134" s="53">
        <f>SUBTOTAL(9,E132:E133)</f>
        <v>201</v>
      </c>
      <c r="G134" s="61">
        <f t="shared" ref="G134:N134" si="15">SUBTOTAL(9,G132:G133)</f>
        <v>8</v>
      </c>
      <c r="H134" s="61">
        <f t="shared" si="15"/>
        <v>174.18</v>
      </c>
      <c r="I134" s="61">
        <f t="shared" si="15"/>
        <v>0</v>
      </c>
      <c r="J134" s="61">
        <f t="shared" si="15"/>
        <v>0</v>
      </c>
      <c r="K134" s="61">
        <f t="shared" si="15"/>
        <v>0</v>
      </c>
      <c r="L134" s="61">
        <f t="shared" si="15"/>
        <v>0</v>
      </c>
      <c r="M134" s="61">
        <f t="shared" si="15"/>
        <v>0</v>
      </c>
      <c r="N134" s="61">
        <f t="shared" si="15"/>
        <v>0</v>
      </c>
      <c r="O134" s="64">
        <f>E134-SUM(G134:N134)</f>
        <v>18.819999999999993</v>
      </c>
    </row>
    <row r="135" spans="1:15" s="39" customFormat="1" ht="35.1" customHeight="1" outlineLevel="2">
      <c r="A135" s="39">
        <v>181575</v>
      </c>
      <c r="B135" s="39" t="s">
        <v>47</v>
      </c>
      <c r="C135" s="39" t="s">
        <v>6</v>
      </c>
      <c r="D135" s="39" t="s">
        <v>31</v>
      </c>
      <c r="E135" s="53">
        <v>362</v>
      </c>
      <c r="G135" s="61">
        <v>8</v>
      </c>
      <c r="H135" s="61">
        <v>2200.0100000000002</v>
      </c>
      <c r="I135" s="61">
        <v>37</v>
      </c>
      <c r="J135" s="61"/>
      <c r="K135" s="61"/>
      <c r="L135" s="61">
        <f>418.34</f>
        <v>418.34</v>
      </c>
      <c r="M135" s="61"/>
      <c r="N135" s="61"/>
    </row>
    <row r="136" spans="1:15" s="39" customFormat="1" ht="35.1" customHeight="1" outlineLevel="2">
      <c r="A136" s="39">
        <v>181670</v>
      </c>
      <c r="B136" s="39" t="s">
        <v>60</v>
      </c>
      <c r="C136" s="39" t="s">
        <v>6</v>
      </c>
      <c r="D136" s="39" t="s">
        <v>26</v>
      </c>
      <c r="E136" s="53">
        <v>294</v>
      </c>
      <c r="G136" s="61"/>
      <c r="H136" s="61"/>
      <c r="I136" s="61">
        <v>37</v>
      </c>
      <c r="J136" s="61"/>
      <c r="K136" s="61"/>
      <c r="L136" s="61">
        <v>300</v>
      </c>
      <c r="M136" s="61"/>
      <c r="N136" s="61"/>
    </row>
    <row r="137" spans="1:15" s="39" customFormat="1" ht="35.1" customHeight="1" outlineLevel="2">
      <c r="A137" s="39">
        <v>181711</v>
      </c>
      <c r="B137" s="39" t="s">
        <v>65</v>
      </c>
      <c r="C137" s="39" t="s">
        <v>6</v>
      </c>
      <c r="D137" s="39" t="s">
        <v>63</v>
      </c>
      <c r="E137" s="53">
        <f>425</f>
        <v>425</v>
      </c>
      <c r="F137" s="39" t="s">
        <v>164</v>
      </c>
      <c r="G137" s="61"/>
      <c r="H137" s="61"/>
      <c r="I137" s="61"/>
      <c r="J137" s="61"/>
      <c r="K137" s="61"/>
      <c r="L137" s="61"/>
      <c r="M137" s="61"/>
      <c r="N137" s="61"/>
    </row>
    <row r="138" spans="1:15" s="39" customFormat="1" ht="35.1" customHeight="1" outlineLevel="2">
      <c r="A138" s="39">
        <v>181711</v>
      </c>
      <c r="B138" s="39" t="s">
        <v>65</v>
      </c>
      <c r="C138" s="39" t="s">
        <v>6</v>
      </c>
      <c r="D138" s="39" t="s">
        <v>177</v>
      </c>
      <c r="E138" s="53">
        <f>100</f>
        <v>100</v>
      </c>
      <c r="G138" s="61"/>
      <c r="H138" s="61"/>
      <c r="I138" s="61"/>
      <c r="J138" s="61"/>
      <c r="K138" s="61"/>
      <c r="L138" s="61"/>
      <c r="M138" s="61"/>
      <c r="N138" s="61"/>
    </row>
    <row r="139" spans="1:15" s="39" customFormat="1" ht="35.1" customHeight="1" outlineLevel="2">
      <c r="A139" s="39">
        <v>181713</v>
      </c>
      <c r="B139" s="39" t="s">
        <v>65</v>
      </c>
      <c r="C139" s="39" t="s">
        <v>6</v>
      </c>
      <c r="D139" s="39" t="s">
        <v>63</v>
      </c>
      <c r="E139" s="53">
        <f>425</f>
        <v>425</v>
      </c>
      <c r="G139" s="61"/>
      <c r="H139" s="61"/>
      <c r="I139" s="61"/>
      <c r="J139" s="61"/>
      <c r="K139" s="61"/>
      <c r="L139" s="61"/>
      <c r="M139" s="61"/>
      <c r="N139" s="61"/>
    </row>
    <row r="140" spans="1:15" s="39" customFormat="1" ht="35.1" customHeight="1" outlineLevel="2">
      <c r="A140" s="39">
        <v>181713</v>
      </c>
      <c r="B140" s="39" t="s">
        <v>65</v>
      </c>
      <c r="C140" s="39" t="s">
        <v>6</v>
      </c>
      <c r="D140" s="39" t="s">
        <v>176</v>
      </c>
      <c r="E140" s="53">
        <f>60</f>
        <v>60</v>
      </c>
      <c r="G140" s="61"/>
      <c r="H140" s="61"/>
      <c r="I140" s="61"/>
      <c r="J140" s="61"/>
      <c r="K140" s="61"/>
      <c r="L140" s="61"/>
      <c r="M140" s="61"/>
      <c r="N140" s="61"/>
    </row>
    <row r="141" spans="1:15" s="39" customFormat="1" ht="35.1" customHeight="1" outlineLevel="2">
      <c r="A141" s="39">
        <v>181743</v>
      </c>
      <c r="B141" s="39" t="s">
        <v>66</v>
      </c>
      <c r="C141" s="39" t="s">
        <v>6</v>
      </c>
      <c r="D141" s="39" t="s">
        <v>63</v>
      </c>
      <c r="E141" s="53">
        <v>362</v>
      </c>
      <c r="G141" s="61"/>
      <c r="H141" s="61"/>
      <c r="I141" s="61"/>
      <c r="J141" s="61"/>
      <c r="K141" s="61"/>
      <c r="L141" s="61"/>
      <c r="M141" s="61"/>
      <c r="N141" s="61"/>
    </row>
    <row r="142" spans="1:15" s="39" customFormat="1" ht="35.1" customHeight="1" outlineLevel="2">
      <c r="A142" s="39">
        <v>181747</v>
      </c>
      <c r="B142" s="39" t="s">
        <v>66</v>
      </c>
      <c r="C142" s="39" t="s">
        <v>6</v>
      </c>
      <c r="D142" s="39" t="s">
        <v>63</v>
      </c>
      <c r="E142" s="53">
        <f>362</f>
        <v>362</v>
      </c>
      <c r="F142" s="39" t="s">
        <v>164</v>
      </c>
      <c r="G142" s="61"/>
      <c r="H142" s="61"/>
      <c r="I142" s="61"/>
      <c r="J142" s="61"/>
      <c r="K142" s="61"/>
      <c r="L142" s="61"/>
      <c r="M142" s="61"/>
      <c r="N142" s="61"/>
    </row>
    <row r="143" spans="1:15" s="39" customFormat="1" ht="35.1" customHeight="1" outlineLevel="2">
      <c r="A143" s="39">
        <v>181747</v>
      </c>
      <c r="B143" s="39" t="s">
        <v>66</v>
      </c>
      <c r="C143" s="39" t="s">
        <v>6</v>
      </c>
      <c r="D143" s="39" t="s">
        <v>177</v>
      </c>
      <c r="E143" s="53">
        <f>100</f>
        <v>100</v>
      </c>
      <c r="G143" s="61"/>
      <c r="H143" s="61"/>
      <c r="I143" s="61"/>
      <c r="J143" s="61"/>
      <c r="K143" s="61"/>
      <c r="L143" s="61"/>
      <c r="M143" s="61"/>
      <c r="N143" s="61"/>
    </row>
    <row r="144" spans="1:15" s="39" customFormat="1" ht="35.1" customHeight="1" outlineLevel="2">
      <c r="A144" s="39">
        <v>181748</v>
      </c>
      <c r="B144" s="39" t="s">
        <v>66</v>
      </c>
      <c r="C144" s="39" t="s">
        <v>6</v>
      </c>
      <c r="D144" s="39" t="s">
        <v>26</v>
      </c>
      <c r="E144" s="53">
        <v>294</v>
      </c>
      <c r="G144" s="61"/>
      <c r="H144" s="61"/>
      <c r="I144" s="61"/>
      <c r="J144" s="61"/>
      <c r="K144" s="61"/>
      <c r="L144" s="61"/>
      <c r="M144" s="61"/>
      <c r="N144" s="61"/>
    </row>
    <row r="145" spans="1:15" s="39" customFormat="1" ht="35.1" customHeight="1" outlineLevel="2">
      <c r="A145" s="39">
        <v>181749</v>
      </c>
      <c r="B145" s="39" t="s">
        <v>66</v>
      </c>
      <c r="C145" s="39" t="s">
        <v>6</v>
      </c>
      <c r="D145" s="39" t="s">
        <v>63</v>
      </c>
      <c r="E145" s="53">
        <v>362</v>
      </c>
      <c r="G145" s="61"/>
      <c r="H145" s="61"/>
      <c r="I145" s="61"/>
      <c r="J145" s="61"/>
      <c r="K145" s="61"/>
      <c r="L145" s="61"/>
      <c r="M145" s="61"/>
      <c r="N145" s="61"/>
    </row>
    <row r="146" spans="1:15" s="39" customFormat="1" ht="35.1" customHeight="1" outlineLevel="2">
      <c r="A146" s="39">
        <v>181786</v>
      </c>
      <c r="B146" s="39" t="s">
        <v>69</v>
      </c>
      <c r="C146" s="39" t="s">
        <v>6</v>
      </c>
      <c r="D146" s="39" t="s">
        <v>26</v>
      </c>
      <c r="E146" s="53">
        <v>294</v>
      </c>
      <c r="G146" s="61"/>
      <c r="H146" s="61"/>
      <c r="I146" s="61"/>
      <c r="J146" s="61"/>
      <c r="K146" s="61"/>
      <c r="L146" s="61"/>
      <c r="M146" s="61"/>
      <c r="N146" s="61"/>
    </row>
    <row r="147" spans="1:15" s="39" customFormat="1" ht="35.1" customHeight="1" outlineLevel="2">
      <c r="A147" s="39">
        <v>181788</v>
      </c>
      <c r="B147" s="39" t="s">
        <v>69</v>
      </c>
      <c r="C147" s="39" t="s">
        <v>6</v>
      </c>
      <c r="D147" s="39" t="s">
        <v>26</v>
      </c>
      <c r="E147" s="53">
        <v>294</v>
      </c>
      <c r="G147" s="61"/>
      <c r="H147" s="61"/>
      <c r="I147" s="61"/>
      <c r="J147" s="61"/>
      <c r="K147" s="61"/>
      <c r="L147" s="61"/>
      <c r="M147" s="61"/>
      <c r="N147" s="61"/>
    </row>
    <row r="148" spans="1:15" s="39" customFormat="1" ht="35.1" customHeight="1" outlineLevel="2">
      <c r="A148" s="39">
        <v>181883</v>
      </c>
      <c r="B148" s="39" t="s">
        <v>76</v>
      </c>
      <c r="C148" s="39" t="s">
        <v>6</v>
      </c>
      <c r="D148" s="39" t="s">
        <v>63</v>
      </c>
      <c r="E148" s="53">
        <f>362</f>
        <v>362</v>
      </c>
      <c r="G148" s="61"/>
      <c r="H148" s="61"/>
      <c r="I148" s="61"/>
      <c r="J148" s="61"/>
      <c r="K148" s="61"/>
      <c r="L148" s="61"/>
      <c r="M148" s="61"/>
      <c r="N148" s="61"/>
    </row>
    <row r="149" spans="1:15" s="39" customFormat="1" ht="35.1" customHeight="1" outlineLevel="2">
      <c r="A149" s="39">
        <v>181883</v>
      </c>
      <c r="B149" s="39" t="s">
        <v>76</v>
      </c>
      <c r="C149" s="39" t="s">
        <v>6</v>
      </c>
      <c r="D149" s="39" t="s">
        <v>176</v>
      </c>
      <c r="E149" s="53">
        <f>60</f>
        <v>60</v>
      </c>
      <c r="G149" s="61"/>
      <c r="H149" s="61"/>
      <c r="I149" s="61"/>
      <c r="J149" s="61"/>
      <c r="K149" s="61"/>
      <c r="L149" s="61"/>
      <c r="M149" s="61"/>
      <c r="N149" s="61"/>
    </row>
    <row r="150" spans="1:15" s="39" customFormat="1" ht="35.1" customHeight="1" outlineLevel="1">
      <c r="C150" s="62" t="s">
        <v>124</v>
      </c>
      <c r="E150" s="53">
        <f>SUBTOTAL(9,E135:E149)</f>
        <v>4156</v>
      </c>
      <c r="G150" s="61">
        <f t="shared" ref="G150:N150" si="16">SUBTOTAL(9,G135:G149)</f>
        <v>8</v>
      </c>
      <c r="H150" s="61">
        <f t="shared" si="16"/>
        <v>2200.0100000000002</v>
      </c>
      <c r="I150" s="61">
        <f t="shared" si="16"/>
        <v>74</v>
      </c>
      <c r="J150" s="61">
        <f t="shared" si="16"/>
        <v>0</v>
      </c>
      <c r="K150" s="61">
        <f t="shared" si="16"/>
        <v>0</v>
      </c>
      <c r="L150" s="61">
        <f t="shared" si="16"/>
        <v>718.33999999999992</v>
      </c>
      <c r="M150" s="61">
        <f t="shared" si="16"/>
        <v>0</v>
      </c>
      <c r="N150" s="61">
        <f t="shared" si="16"/>
        <v>0</v>
      </c>
      <c r="O150" s="64">
        <f>E150-SUM(G150:N150)</f>
        <v>1155.6499999999996</v>
      </c>
    </row>
    <row r="151" spans="1:15" s="39" customFormat="1" ht="35.1" customHeight="1" outlineLevel="2">
      <c r="A151" s="39">
        <v>181607</v>
      </c>
      <c r="B151" s="39" t="s">
        <v>55</v>
      </c>
      <c r="C151" s="39" t="s">
        <v>82</v>
      </c>
      <c r="D151" s="39" t="s">
        <v>26</v>
      </c>
      <c r="E151" s="53">
        <v>170</v>
      </c>
      <c r="G151" s="61"/>
      <c r="H151" s="61">
        <v>92.01</v>
      </c>
      <c r="I151" s="61"/>
      <c r="J151" s="61"/>
      <c r="K151" s="61"/>
      <c r="L151" s="61"/>
      <c r="M151" s="61"/>
      <c r="N151" s="61"/>
    </row>
    <row r="152" spans="1:15" s="39" customFormat="1" ht="35.1" customHeight="1" outlineLevel="2">
      <c r="A152" s="39">
        <v>181651</v>
      </c>
      <c r="B152" s="39" t="s">
        <v>58</v>
      </c>
      <c r="C152" s="39" t="s">
        <v>82</v>
      </c>
      <c r="D152" s="39" t="s">
        <v>26</v>
      </c>
      <c r="E152" s="53">
        <v>170</v>
      </c>
      <c r="G152" s="61"/>
      <c r="H152" s="61"/>
      <c r="I152" s="61"/>
      <c r="J152" s="61"/>
      <c r="K152" s="61"/>
      <c r="L152" s="61"/>
      <c r="M152" s="61"/>
      <c r="N152" s="61"/>
    </row>
    <row r="153" spans="1:15" s="39" customFormat="1" ht="35.1" customHeight="1" outlineLevel="2">
      <c r="A153" s="39">
        <v>181736</v>
      </c>
      <c r="B153" s="39" t="s">
        <v>66</v>
      </c>
      <c r="C153" s="39" t="s">
        <v>82</v>
      </c>
      <c r="D153" s="39" t="s">
        <v>26</v>
      </c>
      <c r="E153" s="53">
        <v>170</v>
      </c>
      <c r="G153" s="61"/>
      <c r="H153" s="61"/>
      <c r="I153" s="61"/>
      <c r="J153" s="61"/>
      <c r="K153" s="61"/>
      <c r="L153" s="61"/>
      <c r="M153" s="61"/>
      <c r="N153" s="61"/>
    </row>
    <row r="154" spans="1:15" s="39" customFormat="1" ht="35.1" customHeight="1" outlineLevel="2">
      <c r="A154" s="39">
        <v>181799</v>
      </c>
      <c r="B154" s="39" t="s">
        <v>72</v>
      </c>
      <c r="C154" s="39" t="s">
        <v>82</v>
      </c>
      <c r="D154" s="39" t="s">
        <v>26</v>
      </c>
      <c r="E154" s="53">
        <v>170</v>
      </c>
      <c r="G154" s="61"/>
      <c r="H154" s="61"/>
      <c r="I154" s="61"/>
      <c r="J154" s="61"/>
      <c r="K154" s="61"/>
      <c r="L154" s="61"/>
      <c r="M154" s="61"/>
      <c r="N154" s="61"/>
    </row>
    <row r="155" spans="1:15" s="39" customFormat="1" ht="35.1" customHeight="1" outlineLevel="2">
      <c r="A155" s="39">
        <v>181840</v>
      </c>
      <c r="B155" s="39" t="s">
        <v>73</v>
      </c>
      <c r="C155" s="39" t="s">
        <v>82</v>
      </c>
      <c r="D155" s="39" t="s">
        <v>26</v>
      </c>
      <c r="E155" s="53">
        <v>170</v>
      </c>
      <c r="G155" s="61"/>
      <c r="H155" s="61"/>
      <c r="I155" s="61"/>
      <c r="J155" s="61"/>
      <c r="K155" s="61"/>
      <c r="L155" s="61"/>
      <c r="M155" s="61"/>
      <c r="N155" s="61"/>
    </row>
    <row r="156" spans="1:15" s="39" customFormat="1" ht="35.1" customHeight="1" outlineLevel="1">
      <c r="C156" s="62" t="s">
        <v>125</v>
      </c>
      <c r="E156" s="53">
        <f>SUBTOTAL(9,E151:E155)</f>
        <v>850</v>
      </c>
      <c r="G156" s="61">
        <f t="shared" ref="G156:N156" si="17">SUBTOTAL(9,G151:G155)</f>
        <v>0</v>
      </c>
      <c r="H156" s="61">
        <f t="shared" si="17"/>
        <v>92.01</v>
      </c>
      <c r="I156" s="61">
        <f t="shared" si="17"/>
        <v>0</v>
      </c>
      <c r="J156" s="61">
        <f t="shared" si="17"/>
        <v>0</v>
      </c>
      <c r="K156" s="61">
        <f t="shared" si="17"/>
        <v>0</v>
      </c>
      <c r="L156" s="61">
        <f t="shared" si="17"/>
        <v>0</v>
      </c>
      <c r="M156" s="61">
        <f t="shared" si="17"/>
        <v>0</v>
      </c>
      <c r="N156" s="61">
        <f t="shared" si="17"/>
        <v>0</v>
      </c>
      <c r="O156" s="64">
        <f>E156-SUM(G156:N156)</f>
        <v>757.99</v>
      </c>
    </row>
    <row r="157" spans="1:15" s="39" customFormat="1" ht="35.1" customHeight="1" outlineLevel="2">
      <c r="A157" s="39">
        <v>181605</v>
      </c>
      <c r="B157" s="39" t="s">
        <v>55</v>
      </c>
      <c r="C157" s="39" t="s">
        <v>71</v>
      </c>
      <c r="D157" s="39" t="s">
        <v>26</v>
      </c>
      <c r="E157" s="53">
        <v>170</v>
      </c>
      <c r="G157" s="61"/>
      <c r="H157" s="61">
        <v>232.06</v>
      </c>
      <c r="I157" s="61"/>
      <c r="J157" s="61"/>
      <c r="K157" s="61"/>
      <c r="L157" s="61"/>
      <c r="M157" s="61"/>
      <c r="N157" s="61"/>
    </row>
    <row r="158" spans="1:15" s="39" customFormat="1" ht="35.1" customHeight="1" outlineLevel="2">
      <c r="A158" s="39">
        <v>181655</v>
      </c>
      <c r="B158" s="39" t="s">
        <v>58</v>
      </c>
      <c r="C158" s="39" t="s">
        <v>71</v>
      </c>
      <c r="D158" s="39" t="s">
        <v>31</v>
      </c>
      <c r="E158" s="53">
        <v>226</v>
      </c>
      <c r="G158" s="61"/>
      <c r="H158" s="61"/>
      <c r="I158" s="61"/>
      <c r="J158" s="61"/>
      <c r="K158" s="61"/>
      <c r="L158" s="61"/>
      <c r="M158" s="61"/>
      <c r="N158" s="61"/>
    </row>
    <row r="159" spans="1:15" s="39" customFormat="1" ht="35.1" customHeight="1" outlineLevel="2">
      <c r="A159" s="39">
        <v>181714</v>
      </c>
      <c r="B159" s="39" t="s">
        <v>65</v>
      </c>
      <c r="C159" s="39" t="s">
        <v>71</v>
      </c>
      <c r="D159" s="39" t="s">
        <v>26</v>
      </c>
      <c r="E159" s="53">
        <v>170</v>
      </c>
      <c r="G159" s="61"/>
      <c r="H159" s="61"/>
      <c r="I159" s="61"/>
      <c r="J159" s="61"/>
      <c r="K159" s="61"/>
      <c r="L159" s="61"/>
      <c r="M159" s="61"/>
      <c r="N159" s="61"/>
    </row>
    <row r="160" spans="1:15" s="39" customFormat="1" ht="35.1" customHeight="1" outlineLevel="2">
      <c r="A160" s="39">
        <v>181776</v>
      </c>
      <c r="B160" s="39" t="s">
        <v>69</v>
      </c>
      <c r="C160" s="39" t="s">
        <v>71</v>
      </c>
      <c r="D160" s="39" t="s">
        <v>26</v>
      </c>
      <c r="E160" s="53">
        <v>170</v>
      </c>
      <c r="G160" s="61"/>
      <c r="H160" s="61"/>
      <c r="I160" s="61"/>
      <c r="J160" s="61"/>
      <c r="K160" s="61"/>
      <c r="L160" s="61"/>
      <c r="M160" s="61"/>
      <c r="N160" s="61"/>
    </row>
    <row r="161" spans="1:15" s="39" customFormat="1" ht="35.1" customHeight="1" outlineLevel="2">
      <c r="A161" s="39">
        <v>181797</v>
      </c>
      <c r="B161" s="39" t="s">
        <v>72</v>
      </c>
      <c r="C161" s="39" t="s">
        <v>71</v>
      </c>
      <c r="D161" s="39" t="s">
        <v>26</v>
      </c>
      <c r="E161" s="53">
        <v>170</v>
      </c>
      <c r="G161" s="61"/>
      <c r="H161" s="61"/>
      <c r="I161" s="61"/>
      <c r="J161" s="61"/>
      <c r="K161" s="61"/>
      <c r="L161" s="61"/>
      <c r="M161" s="61"/>
      <c r="N161" s="61"/>
    </row>
    <row r="162" spans="1:15" s="39" customFormat="1" ht="35.1" customHeight="1" outlineLevel="2">
      <c r="A162" s="39">
        <v>181803</v>
      </c>
      <c r="B162" s="39" t="s">
        <v>72</v>
      </c>
      <c r="C162" s="39" t="s">
        <v>71</v>
      </c>
      <c r="D162" s="39" t="s">
        <v>26</v>
      </c>
      <c r="E162" s="53">
        <v>170</v>
      </c>
      <c r="G162" s="61"/>
      <c r="H162" s="61"/>
      <c r="I162" s="61"/>
      <c r="J162" s="61"/>
      <c r="K162" s="61"/>
      <c r="L162" s="61"/>
      <c r="M162" s="61"/>
      <c r="N162" s="61"/>
    </row>
    <row r="163" spans="1:15" s="39" customFormat="1" ht="35.1" customHeight="1" outlineLevel="1">
      <c r="C163" s="62" t="s">
        <v>126</v>
      </c>
      <c r="E163" s="53">
        <f>SUBTOTAL(9,E157:E162)</f>
        <v>1076</v>
      </c>
      <c r="G163" s="61">
        <f t="shared" ref="G163:N163" si="18">SUBTOTAL(9,G157:G162)</f>
        <v>0</v>
      </c>
      <c r="H163" s="61">
        <f t="shared" si="18"/>
        <v>232.06</v>
      </c>
      <c r="I163" s="61">
        <f t="shared" si="18"/>
        <v>0</v>
      </c>
      <c r="J163" s="61">
        <f t="shared" si="18"/>
        <v>0</v>
      </c>
      <c r="K163" s="61">
        <f t="shared" si="18"/>
        <v>0</v>
      </c>
      <c r="L163" s="61">
        <f t="shared" si="18"/>
        <v>0</v>
      </c>
      <c r="M163" s="61">
        <f t="shared" si="18"/>
        <v>0</v>
      </c>
      <c r="N163" s="61">
        <f t="shared" si="18"/>
        <v>0</v>
      </c>
      <c r="O163" s="64">
        <f>E163-SUM(G163:N163)</f>
        <v>843.94</v>
      </c>
    </row>
    <row r="164" spans="1:15" s="39" customFormat="1" ht="35.1" customHeight="1" outlineLevel="2">
      <c r="A164" s="39">
        <v>181667</v>
      </c>
      <c r="B164" s="39" t="s">
        <v>60</v>
      </c>
      <c r="C164" s="39" t="s">
        <v>5</v>
      </c>
      <c r="D164" s="39" t="s">
        <v>26</v>
      </c>
      <c r="E164" s="53">
        <v>294</v>
      </c>
      <c r="G164" s="61"/>
      <c r="H164" s="61">
        <v>1699.88</v>
      </c>
      <c r="I164" s="61">
        <v>37</v>
      </c>
      <c r="J164" s="61"/>
      <c r="K164" s="61"/>
      <c r="L164" s="61"/>
      <c r="M164" s="61"/>
      <c r="N164" s="61"/>
    </row>
    <row r="165" spans="1:15" s="39" customFormat="1" ht="35.1" customHeight="1" outlineLevel="2">
      <c r="A165" s="39">
        <v>181697</v>
      </c>
      <c r="B165" s="39" t="s">
        <v>65</v>
      </c>
      <c r="C165" s="39" t="s">
        <v>5</v>
      </c>
      <c r="D165" s="39" t="s">
        <v>31</v>
      </c>
      <c r="E165" s="53">
        <v>362</v>
      </c>
      <c r="G165" s="61"/>
      <c r="H165" s="61"/>
      <c r="I165" s="61"/>
      <c r="J165" s="61"/>
      <c r="K165" s="61"/>
      <c r="L165" s="61"/>
      <c r="M165" s="61"/>
      <c r="N165" s="61"/>
    </row>
    <row r="166" spans="1:15" s="39" customFormat="1" ht="35.1" customHeight="1" outlineLevel="2">
      <c r="A166" s="39">
        <v>181715</v>
      </c>
      <c r="B166" s="39" t="s">
        <v>65</v>
      </c>
      <c r="C166" s="39" t="s">
        <v>5</v>
      </c>
      <c r="D166" s="39" t="s">
        <v>31</v>
      </c>
      <c r="E166" s="53">
        <v>294</v>
      </c>
      <c r="G166" s="61"/>
      <c r="H166" s="61"/>
      <c r="I166" s="61"/>
      <c r="J166" s="61"/>
      <c r="K166" s="61"/>
      <c r="L166" s="61"/>
      <c r="M166" s="61"/>
      <c r="N166" s="61"/>
    </row>
    <row r="167" spans="1:15" s="39" customFormat="1" ht="35.1" customHeight="1" outlineLevel="2">
      <c r="A167" s="39">
        <v>181780</v>
      </c>
      <c r="B167" s="39" t="s">
        <v>69</v>
      </c>
      <c r="C167" s="39" t="s">
        <v>5</v>
      </c>
      <c r="D167" s="39" t="s">
        <v>63</v>
      </c>
      <c r="E167" s="53">
        <v>425</v>
      </c>
      <c r="G167" s="61"/>
      <c r="H167" s="61"/>
      <c r="I167" s="61"/>
      <c r="J167" s="61"/>
      <c r="K167" s="61"/>
      <c r="L167" s="61"/>
      <c r="M167" s="61"/>
      <c r="N167" s="61"/>
    </row>
    <row r="168" spans="1:15" s="39" customFormat="1" ht="35.1" customHeight="1" outlineLevel="2">
      <c r="A168" s="39">
        <v>181791</v>
      </c>
      <c r="B168" s="39" t="s">
        <v>72</v>
      </c>
      <c r="C168" s="39" t="s">
        <v>5</v>
      </c>
      <c r="D168" s="39" t="s">
        <v>63</v>
      </c>
      <c r="E168" s="53">
        <v>362</v>
      </c>
      <c r="G168" s="61"/>
      <c r="H168" s="61"/>
      <c r="I168" s="61"/>
      <c r="J168" s="61"/>
      <c r="K168" s="61"/>
      <c r="L168" s="61"/>
      <c r="M168" s="61"/>
      <c r="N168" s="61"/>
    </row>
    <row r="169" spans="1:15" s="39" customFormat="1" ht="35.1" customHeight="1" outlineLevel="2">
      <c r="A169" s="39">
        <v>181815</v>
      </c>
      <c r="B169" s="39" t="s">
        <v>72</v>
      </c>
      <c r="C169" s="39" t="s">
        <v>5</v>
      </c>
      <c r="D169" s="39" t="s">
        <v>26</v>
      </c>
      <c r="E169" s="53">
        <v>294</v>
      </c>
      <c r="G169" s="61"/>
      <c r="H169" s="61"/>
      <c r="I169" s="61"/>
      <c r="J169" s="61"/>
      <c r="K169" s="61"/>
      <c r="L169" s="61"/>
      <c r="M169" s="61"/>
      <c r="N169" s="61"/>
    </row>
    <row r="170" spans="1:15" s="39" customFormat="1" ht="35.1" customHeight="1" outlineLevel="2">
      <c r="A170" s="39">
        <v>181837</v>
      </c>
      <c r="B170" s="39" t="s">
        <v>73</v>
      </c>
      <c r="C170" s="39" t="s">
        <v>5</v>
      </c>
      <c r="D170" s="39" t="s">
        <v>26</v>
      </c>
      <c r="E170" s="53">
        <v>294</v>
      </c>
      <c r="G170" s="61"/>
      <c r="H170" s="61"/>
      <c r="I170" s="61"/>
      <c r="J170" s="61"/>
      <c r="K170" s="61"/>
      <c r="L170" s="61"/>
      <c r="M170" s="61"/>
      <c r="N170" s="61"/>
    </row>
    <row r="171" spans="1:15" s="39" customFormat="1" ht="35.1" customHeight="1" outlineLevel="2">
      <c r="A171" s="39">
        <v>181889</v>
      </c>
      <c r="B171" s="39" t="s">
        <v>76</v>
      </c>
      <c r="C171" s="39" t="s">
        <v>5</v>
      </c>
      <c r="D171" s="39" t="s">
        <v>63</v>
      </c>
      <c r="E171" s="53">
        <v>362</v>
      </c>
      <c r="G171" s="61"/>
      <c r="H171" s="61"/>
      <c r="I171" s="61"/>
      <c r="J171" s="61"/>
      <c r="K171" s="61"/>
      <c r="L171" s="61"/>
      <c r="M171" s="61"/>
      <c r="N171" s="61"/>
    </row>
    <row r="172" spans="1:15" s="39" customFormat="1" ht="35.1" customHeight="1" outlineLevel="1">
      <c r="C172" s="62" t="s">
        <v>127</v>
      </c>
      <c r="E172" s="53">
        <f>SUBTOTAL(9,E164:E171)</f>
        <v>2687</v>
      </c>
      <c r="G172" s="61">
        <f t="shared" ref="G172:N172" si="19">SUBTOTAL(9,G164:G171)</f>
        <v>0</v>
      </c>
      <c r="H172" s="61">
        <f t="shared" si="19"/>
        <v>1699.88</v>
      </c>
      <c r="I172" s="61">
        <f t="shared" si="19"/>
        <v>37</v>
      </c>
      <c r="J172" s="61">
        <f t="shared" si="19"/>
        <v>0</v>
      </c>
      <c r="K172" s="61">
        <f t="shared" si="19"/>
        <v>0</v>
      </c>
      <c r="L172" s="61">
        <f t="shared" si="19"/>
        <v>0</v>
      </c>
      <c r="M172" s="61">
        <f t="shared" si="19"/>
        <v>0</v>
      </c>
      <c r="N172" s="61">
        <f t="shared" si="19"/>
        <v>0</v>
      </c>
      <c r="O172" s="64">
        <f>E172-SUM(G172:N172)</f>
        <v>950.11999999999989</v>
      </c>
    </row>
    <row r="173" spans="1:15" s="39" customFormat="1" ht="35.1" customHeight="1" outlineLevel="2">
      <c r="A173" s="39">
        <v>181565</v>
      </c>
      <c r="B173" s="39" t="s">
        <v>43</v>
      </c>
      <c r="C173" s="39" t="s">
        <v>35</v>
      </c>
      <c r="D173" s="39" t="s">
        <v>26</v>
      </c>
      <c r="E173" s="53">
        <v>90</v>
      </c>
      <c r="G173" s="61">
        <v>8</v>
      </c>
      <c r="H173" s="61">
        <v>462.6</v>
      </c>
      <c r="I173" s="61">
        <v>37</v>
      </c>
      <c r="J173" s="61"/>
      <c r="K173" s="61"/>
      <c r="L173" s="61"/>
      <c r="M173" s="61"/>
      <c r="N173" s="61"/>
    </row>
    <row r="174" spans="1:15" s="39" customFormat="1" ht="35.1" customHeight="1" outlineLevel="2">
      <c r="A174" s="39">
        <v>181581</v>
      </c>
      <c r="B174" s="39" t="s">
        <v>47</v>
      </c>
      <c r="C174" s="39" t="s">
        <v>35</v>
      </c>
      <c r="D174" s="39" t="s">
        <v>26</v>
      </c>
      <c r="E174" s="53">
        <v>116</v>
      </c>
      <c r="G174" s="61"/>
      <c r="H174" s="61"/>
      <c r="I174" s="61"/>
      <c r="J174" s="61"/>
      <c r="K174" s="61"/>
      <c r="L174" s="61"/>
      <c r="M174" s="61"/>
      <c r="N174" s="61"/>
    </row>
    <row r="175" spans="1:15" s="39" customFormat="1" ht="35.1" customHeight="1" outlineLevel="2">
      <c r="A175" s="39">
        <v>181680</v>
      </c>
      <c r="B175" s="39" t="s">
        <v>60</v>
      </c>
      <c r="C175" s="39" t="s">
        <v>35</v>
      </c>
      <c r="D175" s="39" t="s">
        <v>26</v>
      </c>
      <c r="E175" s="53">
        <v>90</v>
      </c>
      <c r="G175" s="61"/>
      <c r="H175" s="61"/>
      <c r="I175" s="61"/>
      <c r="J175" s="61"/>
      <c r="K175" s="61"/>
      <c r="L175" s="61"/>
      <c r="M175" s="61"/>
      <c r="N175" s="61"/>
    </row>
    <row r="176" spans="1:15" s="39" customFormat="1" ht="35.1" customHeight="1" outlineLevel="2">
      <c r="A176" s="39">
        <v>181716</v>
      </c>
      <c r="B176" s="39" t="s">
        <v>65</v>
      </c>
      <c r="C176" s="39" t="s">
        <v>35</v>
      </c>
      <c r="D176" s="39" t="s">
        <v>26</v>
      </c>
      <c r="E176" s="53">
        <v>90</v>
      </c>
      <c r="G176" s="61"/>
      <c r="H176" s="61"/>
      <c r="I176" s="61"/>
      <c r="J176" s="61"/>
      <c r="K176" s="61"/>
      <c r="L176" s="61"/>
      <c r="M176" s="61"/>
      <c r="N176" s="61"/>
    </row>
    <row r="177" spans="1:15" s="39" customFormat="1" ht="35.1" customHeight="1" outlineLevel="2">
      <c r="A177" s="39">
        <v>181770</v>
      </c>
      <c r="B177" s="39" t="s">
        <v>69</v>
      </c>
      <c r="C177" s="39" t="s">
        <v>35</v>
      </c>
      <c r="D177" s="39" t="s">
        <v>26</v>
      </c>
      <c r="E177" s="53">
        <v>0</v>
      </c>
      <c r="G177" s="61"/>
      <c r="H177" s="61"/>
      <c r="I177" s="61"/>
      <c r="J177" s="61"/>
      <c r="K177" s="61"/>
      <c r="L177" s="61"/>
      <c r="M177" s="61"/>
      <c r="N177" s="61"/>
    </row>
    <row r="178" spans="1:15" s="39" customFormat="1" ht="35.1" customHeight="1" outlineLevel="2">
      <c r="A178" s="39">
        <v>181822</v>
      </c>
      <c r="B178" s="39" t="s">
        <v>72</v>
      </c>
      <c r="C178" s="39" t="s">
        <v>35</v>
      </c>
      <c r="D178" s="39" t="s">
        <v>31</v>
      </c>
      <c r="E178" s="53">
        <v>116</v>
      </c>
      <c r="G178" s="61"/>
      <c r="H178" s="61"/>
      <c r="I178" s="61"/>
      <c r="J178" s="61"/>
      <c r="K178" s="61"/>
      <c r="L178" s="61"/>
      <c r="M178" s="61"/>
      <c r="N178" s="61"/>
    </row>
    <row r="179" spans="1:15" s="39" customFormat="1" ht="35.1" customHeight="1" outlineLevel="2">
      <c r="A179" s="39">
        <v>2151</v>
      </c>
      <c r="B179" s="63">
        <v>41290</v>
      </c>
      <c r="C179" s="39" t="s">
        <v>35</v>
      </c>
      <c r="D179" s="39" t="s">
        <v>107</v>
      </c>
      <c r="E179" s="64">
        <v>90</v>
      </c>
      <c r="G179" s="61"/>
      <c r="H179" s="61"/>
      <c r="I179" s="61"/>
      <c r="J179" s="61"/>
      <c r="K179" s="61"/>
      <c r="L179" s="61"/>
      <c r="M179" s="61"/>
      <c r="N179" s="61"/>
    </row>
    <row r="180" spans="1:15" s="39" customFormat="1" ht="35.1" customHeight="1" outlineLevel="2">
      <c r="A180" s="39">
        <v>1475</v>
      </c>
      <c r="B180" s="63">
        <v>41295</v>
      </c>
      <c r="C180" s="39" t="s">
        <v>35</v>
      </c>
      <c r="D180" s="39" t="s">
        <v>105</v>
      </c>
      <c r="E180" s="64">
        <v>90</v>
      </c>
      <c r="G180" s="61"/>
      <c r="H180" s="61"/>
      <c r="I180" s="61"/>
      <c r="J180" s="61"/>
      <c r="K180" s="61"/>
      <c r="L180" s="61"/>
      <c r="M180" s="61"/>
      <c r="N180" s="61"/>
    </row>
    <row r="181" spans="1:15" s="39" customFormat="1" ht="35.1" customHeight="1" outlineLevel="2">
      <c r="A181" s="39">
        <v>1476</v>
      </c>
      <c r="B181" s="63">
        <v>41297</v>
      </c>
      <c r="C181" s="39" t="s">
        <v>35</v>
      </c>
      <c r="D181" s="39" t="s">
        <v>105</v>
      </c>
      <c r="E181" s="64">
        <v>90</v>
      </c>
      <c r="G181" s="61"/>
      <c r="H181" s="61"/>
      <c r="I181" s="61"/>
      <c r="J181" s="61"/>
      <c r="K181" s="61"/>
      <c r="L181" s="61"/>
      <c r="M181" s="61"/>
      <c r="N181" s="61"/>
    </row>
    <row r="182" spans="1:15" s="39" customFormat="1" ht="35.1" customHeight="1" outlineLevel="2">
      <c r="A182" s="39">
        <v>1477</v>
      </c>
      <c r="B182" s="63">
        <v>41297</v>
      </c>
      <c r="C182" s="39" t="s">
        <v>35</v>
      </c>
      <c r="D182" s="39" t="s">
        <v>106</v>
      </c>
      <c r="E182" s="64">
        <v>90</v>
      </c>
      <c r="G182" s="61"/>
      <c r="H182" s="61"/>
      <c r="I182" s="61"/>
      <c r="J182" s="61"/>
      <c r="K182" s="61"/>
      <c r="L182" s="61"/>
      <c r="M182" s="61"/>
      <c r="N182" s="61"/>
    </row>
    <row r="183" spans="1:15" s="39" customFormat="1" ht="35.1" customHeight="1" outlineLevel="2">
      <c r="A183" s="39">
        <v>1479</v>
      </c>
      <c r="B183" s="63">
        <v>41304</v>
      </c>
      <c r="C183" s="39" t="s">
        <v>35</v>
      </c>
      <c r="D183" s="39" t="s">
        <v>105</v>
      </c>
      <c r="E183" s="64">
        <v>90</v>
      </c>
      <c r="G183" s="61"/>
      <c r="H183" s="61"/>
      <c r="I183" s="61"/>
      <c r="J183" s="61"/>
      <c r="K183" s="61"/>
      <c r="L183" s="61"/>
      <c r="M183" s="61"/>
      <c r="N183" s="61"/>
    </row>
    <row r="184" spans="1:15" s="39" customFormat="1" ht="35.1" customHeight="1" outlineLevel="2">
      <c r="A184" s="39">
        <v>1480</v>
      </c>
      <c r="B184" s="63">
        <v>41304</v>
      </c>
      <c r="C184" s="39" t="s">
        <v>35</v>
      </c>
      <c r="D184" s="39" t="s">
        <v>162</v>
      </c>
      <c r="E184" s="64">
        <v>90</v>
      </c>
      <c r="G184" s="61"/>
      <c r="H184" s="61"/>
      <c r="I184" s="61"/>
      <c r="J184" s="61"/>
      <c r="K184" s="61"/>
      <c r="L184" s="61"/>
      <c r="M184" s="61"/>
      <c r="N184" s="61"/>
    </row>
    <row r="185" spans="1:15" s="39" customFormat="1" ht="35.1" customHeight="1" outlineLevel="1">
      <c r="B185" s="63"/>
      <c r="C185" s="62" t="s">
        <v>128</v>
      </c>
      <c r="E185" s="64">
        <f>SUBTOTAL(9,E173:E184)</f>
        <v>1042</v>
      </c>
      <c r="G185" s="61">
        <f t="shared" ref="G185:N185" si="20">SUBTOTAL(9,G173:G184)</f>
        <v>8</v>
      </c>
      <c r="H185" s="61">
        <f t="shared" si="20"/>
        <v>462.6</v>
      </c>
      <c r="I185" s="61">
        <f t="shared" si="20"/>
        <v>37</v>
      </c>
      <c r="J185" s="61">
        <f t="shared" si="20"/>
        <v>0</v>
      </c>
      <c r="K185" s="61">
        <f t="shared" si="20"/>
        <v>0</v>
      </c>
      <c r="L185" s="61">
        <f t="shared" si="20"/>
        <v>0</v>
      </c>
      <c r="M185" s="61">
        <f t="shared" si="20"/>
        <v>0</v>
      </c>
      <c r="N185" s="61">
        <f t="shared" si="20"/>
        <v>0</v>
      </c>
      <c r="O185" s="64">
        <f>E185-SUM(G185:N185)</f>
        <v>534.4</v>
      </c>
    </row>
    <row r="186" spans="1:15" s="39" customFormat="1" ht="35.1" customHeight="1" outlineLevel="2">
      <c r="A186" s="39">
        <v>181604</v>
      </c>
      <c r="B186" s="39" t="s">
        <v>55</v>
      </c>
      <c r="C186" s="39" t="s">
        <v>45</v>
      </c>
      <c r="D186" s="39" t="s">
        <v>26</v>
      </c>
      <c r="E186" s="53">
        <v>170</v>
      </c>
      <c r="G186" s="61"/>
      <c r="H186" s="61"/>
      <c r="I186" s="61"/>
      <c r="J186" s="61"/>
      <c r="K186" s="61"/>
      <c r="L186" s="61"/>
      <c r="M186" s="61"/>
      <c r="N186" s="61"/>
    </row>
    <row r="187" spans="1:15" s="39" customFormat="1" ht="35.1" customHeight="1" outlineLevel="2">
      <c r="A187" s="39">
        <v>181681</v>
      </c>
      <c r="B187" s="39" t="s">
        <v>60</v>
      </c>
      <c r="C187" s="39" t="s">
        <v>45</v>
      </c>
      <c r="D187" s="39" t="s">
        <v>26</v>
      </c>
      <c r="E187" s="53">
        <v>170</v>
      </c>
      <c r="G187" s="61"/>
      <c r="H187" s="61"/>
      <c r="I187" s="61"/>
      <c r="J187" s="61"/>
      <c r="K187" s="61"/>
      <c r="L187" s="61"/>
      <c r="M187" s="61"/>
      <c r="N187" s="61"/>
    </row>
    <row r="188" spans="1:15" s="39" customFormat="1" ht="35.1" customHeight="1" outlineLevel="2">
      <c r="A188" s="39">
        <v>181781</v>
      </c>
      <c r="B188" s="39" t="s">
        <v>69</v>
      </c>
      <c r="C188" s="39" t="s">
        <v>45</v>
      </c>
      <c r="D188" s="39" t="s">
        <v>26</v>
      </c>
      <c r="E188" s="53">
        <v>170</v>
      </c>
      <c r="G188" s="61"/>
      <c r="H188" s="61"/>
      <c r="I188" s="61"/>
      <c r="J188" s="61"/>
      <c r="K188" s="61"/>
      <c r="L188" s="61"/>
      <c r="M188" s="61"/>
      <c r="N188" s="61"/>
    </row>
    <row r="189" spans="1:15" s="39" customFormat="1" ht="35.1" customHeight="1" outlineLevel="2">
      <c r="A189" s="39">
        <v>181841</v>
      </c>
      <c r="B189" s="39" t="s">
        <v>73</v>
      </c>
      <c r="C189" s="39" t="s">
        <v>45</v>
      </c>
      <c r="D189" s="39" t="s">
        <v>26</v>
      </c>
      <c r="E189" s="53">
        <v>170</v>
      </c>
      <c r="G189" s="61"/>
      <c r="H189" s="61"/>
      <c r="I189" s="61"/>
      <c r="J189" s="61"/>
      <c r="K189" s="61"/>
      <c r="L189" s="61"/>
      <c r="M189" s="61"/>
      <c r="N189" s="61"/>
    </row>
    <row r="190" spans="1:15" s="39" customFormat="1" ht="35.1" customHeight="1" outlineLevel="1">
      <c r="C190" s="62" t="s">
        <v>129</v>
      </c>
      <c r="E190" s="53">
        <f>SUBTOTAL(9,E186:E189)</f>
        <v>680</v>
      </c>
      <c r="G190" s="61">
        <f t="shared" ref="G190:N190" si="21">SUBTOTAL(9,G186:G189)</f>
        <v>0</v>
      </c>
      <c r="H190" s="61">
        <f t="shared" si="21"/>
        <v>0</v>
      </c>
      <c r="I190" s="61">
        <f t="shared" si="21"/>
        <v>0</v>
      </c>
      <c r="J190" s="61">
        <f t="shared" si="21"/>
        <v>0</v>
      </c>
      <c r="K190" s="61">
        <f t="shared" si="21"/>
        <v>0</v>
      </c>
      <c r="L190" s="61">
        <f t="shared" si="21"/>
        <v>0</v>
      </c>
      <c r="M190" s="61">
        <f t="shared" si="21"/>
        <v>0</v>
      </c>
      <c r="N190" s="61">
        <f t="shared" si="21"/>
        <v>0</v>
      </c>
      <c r="O190" s="64">
        <f>E190-SUM(G190:N190)</f>
        <v>680</v>
      </c>
    </row>
    <row r="191" spans="1:15" s="39" customFormat="1" ht="35.1" customHeight="1" outlineLevel="2">
      <c r="A191" s="39">
        <v>181614</v>
      </c>
      <c r="B191" s="39" t="s">
        <v>55</v>
      </c>
      <c r="C191" s="39" t="s">
        <v>84</v>
      </c>
      <c r="D191" s="39" t="s">
        <v>26</v>
      </c>
      <c r="E191" s="53">
        <v>201</v>
      </c>
      <c r="G191" s="61">
        <v>8</v>
      </c>
      <c r="H191" s="61">
        <v>453.14</v>
      </c>
      <c r="I191" s="61"/>
      <c r="J191" s="61"/>
      <c r="K191" s="61"/>
      <c r="L191" s="61"/>
      <c r="M191" s="61"/>
      <c r="N191" s="61"/>
    </row>
    <row r="192" spans="1:15" s="39" customFormat="1" ht="35.1" customHeight="1" outlineLevel="2">
      <c r="A192" s="39">
        <v>181647</v>
      </c>
      <c r="B192" s="39" t="s">
        <v>58</v>
      </c>
      <c r="C192" s="39" t="s">
        <v>84</v>
      </c>
      <c r="D192" s="39" t="s">
        <v>31</v>
      </c>
      <c r="E192" s="53">
        <v>255</v>
      </c>
      <c r="G192" s="61"/>
      <c r="H192" s="61"/>
      <c r="I192" s="61"/>
      <c r="J192" s="61"/>
      <c r="K192" s="61"/>
      <c r="L192" s="61"/>
      <c r="M192" s="61"/>
      <c r="N192" s="61"/>
    </row>
    <row r="193" spans="1:15" s="39" customFormat="1" ht="35.1" customHeight="1" outlineLevel="2">
      <c r="A193" s="39">
        <v>181704</v>
      </c>
      <c r="B193" s="39" t="s">
        <v>65</v>
      </c>
      <c r="C193" s="39" t="s">
        <v>84</v>
      </c>
      <c r="D193" s="39" t="s">
        <v>63</v>
      </c>
      <c r="E193" s="53">
        <v>322</v>
      </c>
      <c r="G193" s="61"/>
      <c r="H193" s="61"/>
      <c r="I193" s="61"/>
      <c r="J193" s="61"/>
      <c r="K193" s="61"/>
      <c r="L193" s="61"/>
      <c r="M193" s="61"/>
      <c r="N193" s="61"/>
    </row>
    <row r="194" spans="1:15" s="39" customFormat="1" ht="35.1" customHeight="1" outlineLevel="2">
      <c r="A194" s="39">
        <v>181777</v>
      </c>
      <c r="B194" s="39" t="s">
        <v>69</v>
      </c>
      <c r="C194" s="39" t="s">
        <v>84</v>
      </c>
      <c r="D194" s="39" t="s">
        <v>26</v>
      </c>
      <c r="E194" s="53">
        <v>201</v>
      </c>
      <c r="G194" s="61"/>
      <c r="H194" s="61"/>
      <c r="I194" s="61"/>
      <c r="J194" s="61"/>
      <c r="K194" s="61"/>
      <c r="L194" s="61"/>
      <c r="M194" s="61"/>
      <c r="N194" s="61"/>
    </row>
    <row r="195" spans="1:15" s="39" customFormat="1" ht="35.1" customHeight="1" outlineLevel="2">
      <c r="A195" s="39">
        <v>181794</v>
      </c>
      <c r="B195" s="39" t="s">
        <v>72</v>
      </c>
      <c r="C195" s="39" t="s">
        <v>84</v>
      </c>
      <c r="D195" s="39" t="s">
        <v>49</v>
      </c>
      <c r="E195" s="53">
        <v>176</v>
      </c>
      <c r="G195" s="61"/>
      <c r="H195" s="61"/>
      <c r="I195" s="61"/>
      <c r="J195" s="61"/>
      <c r="K195" s="61"/>
      <c r="L195" s="61"/>
      <c r="M195" s="61"/>
      <c r="N195" s="61"/>
    </row>
    <row r="196" spans="1:15" s="39" customFormat="1" ht="35.1" customHeight="1" outlineLevel="1">
      <c r="C196" s="62" t="s">
        <v>130</v>
      </c>
      <c r="E196" s="53">
        <f>SUBTOTAL(9,E191:E195)</f>
        <v>1155</v>
      </c>
      <c r="G196" s="61">
        <f t="shared" ref="G196:N196" si="22">SUBTOTAL(9,G191:G195)</f>
        <v>8</v>
      </c>
      <c r="H196" s="61">
        <f t="shared" si="22"/>
        <v>453.14</v>
      </c>
      <c r="I196" s="61">
        <f t="shared" si="22"/>
        <v>0</v>
      </c>
      <c r="J196" s="61">
        <f t="shared" si="22"/>
        <v>0</v>
      </c>
      <c r="K196" s="61">
        <f t="shared" si="22"/>
        <v>0</v>
      </c>
      <c r="L196" s="61">
        <f t="shared" si="22"/>
        <v>0</v>
      </c>
      <c r="M196" s="61">
        <f t="shared" si="22"/>
        <v>0</v>
      </c>
      <c r="N196" s="61">
        <f t="shared" si="22"/>
        <v>0</v>
      </c>
      <c r="O196" s="64">
        <f>E196-SUM(G196:N196)</f>
        <v>693.86</v>
      </c>
    </row>
    <row r="197" spans="1:15" s="39" customFormat="1" ht="35.1" customHeight="1" outlineLevel="2">
      <c r="A197" s="39">
        <v>181645</v>
      </c>
      <c r="B197" s="39" t="s">
        <v>58</v>
      </c>
      <c r="C197" s="39" t="s">
        <v>29</v>
      </c>
      <c r="D197" s="39" t="s">
        <v>26</v>
      </c>
      <c r="E197" s="53">
        <v>201</v>
      </c>
      <c r="G197" s="61">
        <v>8</v>
      </c>
      <c r="H197" s="61">
        <v>198.1</v>
      </c>
      <c r="I197" s="61"/>
      <c r="J197" s="61"/>
      <c r="K197" s="61"/>
      <c r="L197" s="61"/>
      <c r="M197" s="61"/>
      <c r="N197" s="61"/>
    </row>
    <row r="198" spans="1:15" s="39" customFormat="1" ht="35.1" customHeight="1" outlineLevel="2">
      <c r="A198" s="39">
        <v>181739</v>
      </c>
      <c r="B198" s="39" t="s">
        <v>66</v>
      </c>
      <c r="C198" s="39" t="s">
        <v>29</v>
      </c>
      <c r="D198" s="39" t="s">
        <v>31</v>
      </c>
      <c r="E198" s="53">
        <v>255</v>
      </c>
      <c r="G198" s="61"/>
      <c r="H198" s="61"/>
      <c r="I198" s="61"/>
      <c r="J198" s="61"/>
      <c r="K198" s="61"/>
      <c r="L198" s="61"/>
      <c r="M198" s="61"/>
      <c r="N198" s="61"/>
    </row>
    <row r="199" spans="1:15" s="39" customFormat="1" ht="35.1" customHeight="1" outlineLevel="2">
      <c r="A199" s="39">
        <v>181796</v>
      </c>
      <c r="B199" s="39" t="s">
        <v>72</v>
      </c>
      <c r="C199" s="39" t="s">
        <v>29</v>
      </c>
      <c r="D199" s="39" t="s">
        <v>26</v>
      </c>
      <c r="E199" s="53">
        <v>201</v>
      </c>
      <c r="G199" s="61"/>
      <c r="H199" s="61"/>
      <c r="I199" s="61"/>
      <c r="J199" s="61"/>
      <c r="K199" s="61"/>
      <c r="L199" s="61"/>
      <c r="M199" s="61"/>
      <c r="N199" s="61"/>
    </row>
    <row r="200" spans="1:15" s="39" customFormat="1" ht="35.1" customHeight="1" outlineLevel="1">
      <c r="C200" s="62" t="s">
        <v>131</v>
      </c>
      <c r="E200" s="53">
        <f>SUBTOTAL(9,E197:E199)</f>
        <v>657</v>
      </c>
      <c r="G200" s="61">
        <f t="shared" ref="G200:N200" si="23">SUBTOTAL(9,G197:G199)</f>
        <v>8</v>
      </c>
      <c r="H200" s="61">
        <f t="shared" si="23"/>
        <v>198.1</v>
      </c>
      <c r="I200" s="61">
        <f t="shared" si="23"/>
        <v>0</v>
      </c>
      <c r="J200" s="61">
        <f t="shared" si="23"/>
        <v>0</v>
      </c>
      <c r="K200" s="61">
        <f t="shared" si="23"/>
        <v>0</v>
      </c>
      <c r="L200" s="61">
        <f t="shared" si="23"/>
        <v>0</v>
      </c>
      <c r="M200" s="61">
        <f t="shared" si="23"/>
        <v>0</v>
      </c>
      <c r="N200" s="61">
        <f t="shared" si="23"/>
        <v>0</v>
      </c>
      <c r="O200" s="64">
        <f>E200-SUM(G200:N200)</f>
        <v>450.9</v>
      </c>
    </row>
    <row r="201" spans="1:15" s="39" customFormat="1" ht="35.1" customHeight="1" outlineLevel="2">
      <c r="A201" s="39">
        <v>181561</v>
      </c>
      <c r="B201" s="39" t="s">
        <v>43</v>
      </c>
      <c r="C201" s="39" t="s">
        <v>78</v>
      </c>
      <c r="D201" s="39" t="s">
        <v>31</v>
      </c>
      <c r="E201" s="53">
        <v>273</v>
      </c>
      <c r="G201" s="61">
        <v>8</v>
      </c>
      <c r="H201" s="61">
        <v>795.23</v>
      </c>
      <c r="I201" s="61"/>
      <c r="J201" s="61"/>
      <c r="K201" s="61"/>
      <c r="L201" s="61"/>
      <c r="M201" s="61"/>
      <c r="N201" s="61"/>
    </row>
    <row r="202" spans="1:15" s="39" customFormat="1" ht="35.1" customHeight="1" outlineLevel="2">
      <c r="A202" s="39">
        <v>181590</v>
      </c>
      <c r="B202" s="39" t="s">
        <v>55</v>
      </c>
      <c r="C202" s="39" t="s">
        <v>78</v>
      </c>
      <c r="D202" s="39" t="s">
        <v>26</v>
      </c>
      <c r="E202" s="53">
        <v>273</v>
      </c>
      <c r="G202" s="61"/>
      <c r="H202" s="61"/>
      <c r="I202" s="61"/>
      <c r="J202" s="61"/>
      <c r="K202" s="61"/>
      <c r="L202" s="61"/>
      <c r="M202" s="61"/>
      <c r="N202" s="61"/>
    </row>
    <row r="203" spans="1:15" s="39" customFormat="1" ht="35.1" customHeight="1" outlineLevel="2">
      <c r="A203" s="39">
        <v>181696</v>
      </c>
      <c r="B203" s="39" t="s">
        <v>65</v>
      </c>
      <c r="C203" s="39" t="s">
        <v>78</v>
      </c>
      <c r="D203" s="39" t="s">
        <v>26</v>
      </c>
      <c r="E203" s="53">
        <v>273</v>
      </c>
      <c r="G203" s="61"/>
      <c r="H203" s="61"/>
      <c r="I203" s="61"/>
      <c r="J203" s="61"/>
      <c r="K203" s="61"/>
      <c r="L203" s="61"/>
      <c r="M203" s="61"/>
      <c r="N203" s="61"/>
    </row>
    <row r="204" spans="1:15" s="39" customFormat="1" ht="35.1" customHeight="1" outlineLevel="2">
      <c r="A204" s="39">
        <v>181712</v>
      </c>
      <c r="B204" s="39" t="s">
        <v>65</v>
      </c>
      <c r="C204" s="39" t="s">
        <v>78</v>
      </c>
      <c r="D204" s="39" t="s">
        <v>63</v>
      </c>
      <c r="E204" s="53">
        <v>346</v>
      </c>
      <c r="G204" s="61"/>
      <c r="H204" s="61"/>
      <c r="I204" s="61"/>
      <c r="J204" s="61"/>
      <c r="K204" s="61"/>
      <c r="L204" s="61"/>
      <c r="M204" s="61"/>
      <c r="N204" s="61"/>
    </row>
    <row r="205" spans="1:15" s="39" customFormat="1" ht="35.1" customHeight="1" outlineLevel="2">
      <c r="A205" s="39">
        <v>181763</v>
      </c>
      <c r="B205" s="39" t="s">
        <v>69</v>
      </c>
      <c r="C205" s="39" t="s">
        <v>78</v>
      </c>
      <c r="D205" s="39" t="s">
        <v>49</v>
      </c>
      <c r="E205" s="53"/>
      <c r="G205" s="61"/>
      <c r="H205" s="61"/>
      <c r="I205" s="61"/>
      <c r="J205" s="61"/>
      <c r="K205" s="61"/>
      <c r="L205" s="61"/>
      <c r="M205" s="61"/>
      <c r="N205" s="61"/>
    </row>
    <row r="206" spans="1:15" s="39" customFormat="1" ht="35.1" customHeight="1" outlineLevel="1">
      <c r="C206" s="62" t="s">
        <v>132</v>
      </c>
      <c r="E206" s="53">
        <f>SUBTOTAL(9,E201:E205)</f>
        <v>1165</v>
      </c>
      <c r="G206" s="61">
        <f t="shared" ref="G206:N206" si="24">SUBTOTAL(9,G201:G205)</f>
        <v>8</v>
      </c>
      <c r="H206" s="61">
        <f t="shared" si="24"/>
        <v>795.23</v>
      </c>
      <c r="I206" s="61">
        <f t="shared" si="24"/>
        <v>0</v>
      </c>
      <c r="J206" s="61">
        <f t="shared" si="24"/>
        <v>0</v>
      </c>
      <c r="K206" s="61">
        <f t="shared" si="24"/>
        <v>0</v>
      </c>
      <c r="L206" s="61">
        <f t="shared" si="24"/>
        <v>0</v>
      </c>
      <c r="M206" s="61">
        <f t="shared" si="24"/>
        <v>0</v>
      </c>
      <c r="N206" s="61">
        <f t="shared" si="24"/>
        <v>0</v>
      </c>
      <c r="O206" s="64">
        <f>E206-SUM(G206:N206)</f>
        <v>361.77</v>
      </c>
    </row>
    <row r="207" spans="1:15" s="39" customFormat="1" ht="35.1" customHeight="1" outlineLevel="2">
      <c r="A207" s="39">
        <v>181530</v>
      </c>
      <c r="B207" s="39" t="s">
        <v>28</v>
      </c>
      <c r="C207" s="39" t="s">
        <v>11</v>
      </c>
      <c r="D207" s="39" t="s">
        <v>26</v>
      </c>
      <c r="E207" s="53">
        <v>294</v>
      </c>
      <c r="G207" s="61"/>
      <c r="H207" s="61">
        <v>2590.14</v>
      </c>
      <c r="I207" s="61"/>
      <c r="J207" s="61"/>
      <c r="K207" s="61"/>
      <c r="L207" s="61">
        <v>70</v>
      </c>
      <c r="M207" s="61"/>
      <c r="N207" s="61"/>
    </row>
    <row r="208" spans="1:15" s="39" customFormat="1" ht="35.1" customHeight="1" outlineLevel="2">
      <c r="A208" s="39">
        <v>181564</v>
      </c>
      <c r="B208" s="39" t="s">
        <v>43</v>
      </c>
      <c r="C208" s="39" t="s">
        <v>11</v>
      </c>
      <c r="D208" s="39" t="s">
        <v>31</v>
      </c>
      <c r="E208" s="53">
        <v>362</v>
      </c>
      <c r="G208" s="61"/>
      <c r="H208" s="61"/>
      <c r="I208" s="61"/>
      <c r="J208" s="61"/>
      <c r="K208" s="61"/>
      <c r="L208" s="61">
        <v>72.5</v>
      </c>
      <c r="M208" s="61"/>
      <c r="N208" s="61"/>
    </row>
    <row r="209" spans="1:15" s="39" customFormat="1" ht="35.1" customHeight="1" outlineLevel="2">
      <c r="A209" s="39">
        <v>181617</v>
      </c>
      <c r="B209" s="39" t="s">
        <v>55</v>
      </c>
      <c r="C209" s="39" t="s">
        <v>11</v>
      </c>
      <c r="D209" s="39" t="s">
        <v>26</v>
      </c>
      <c r="E209" s="53">
        <v>294</v>
      </c>
      <c r="G209" s="61"/>
      <c r="H209" s="61"/>
      <c r="I209" s="61"/>
      <c r="J209" s="61"/>
      <c r="K209" s="61"/>
      <c r="L209" s="61">
        <v>309.12</v>
      </c>
      <c r="M209" s="61"/>
      <c r="N209" s="61"/>
    </row>
    <row r="210" spans="1:15" s="39" customFormat="1" ht="35.1" customHeight="1" outlineLevel="2">
      <c r="A210" s="39">
        <v>181706</v>
      </c>
      <c r="B210" s="39" t="s">
        <v>65</v>
      </c>
      <c r="C210" s="39" t="s">
        <v>11</v>
      </c>
      <c r="D210" s="39" t="s">
        <v>63</v>
      </c>
      <c r="E210" s="53">
        <v>425</v>
      </c>
      <c r="G210" s="61"/>
      <c r="H210" s="61"/>
      <c r="I210" s="61"/>
      <c r="J210" s="61"/>
      <c r="K210" s="61"/>
      <c r="L210" s="61"/>
      <c r="M210" s="61"/>
      <c r="N210" s="61"/>
    </row>
    <row r="211" spans="1:15" s="39" customFormat="1" ht="35.1" customHeight="1" outlineLevel="2">
      <c r="A211" s="39">
        <v>181710</v>
      </c>
      <c r="B211" s="39" t="s">
        <v>65</v>
      </c>
      <c r="C211" s="39" t="s">
        <v>11</v>
      </c>
      <c r="D211" s="39" t="s">
        <v>63</v>
      </c>
      <c r="E211" s="53">
        <v>425</v>
      </c>
      <c r="G211" s="61"/>
      <c r="H211" s="61"/>
      <c r="I211" s="61"/>
      <c r="J211" s="61"/>
      <c r="K211" s="61"/>
      <c r="L211" s="61"/>
      <c r="M211" s="61"/>
      <c r="N211" s="61"/>
    </row>
    <row r="212" spans="1:15" s="39" customFormat="1" ht="35.1" customHeight="1" outlineLevel="2">
      <c r="A212" s="39">
        <v>181761</v>
      </c>
      <c r="B212" s="39" t="s">
        <v>69</v>
      </c>
      <c r="C212" s="39" t="s">
        <v>11</v>
      </c>
      <c r="D212" s="39" t="s">
        <v>63</v>
      </c>
      <c r="E212" s="53">
        <f>362</f>
        <v>362</v>
      </c>
      <c r="G212" s="61"/>
      <c r="H212" s="61"/>
      <c r="I212" s="61"/>
      <c r="J212" s="61"/>
      <c r="K212" s="61"/>
      <c r="L212" s="61"/>
      <c r="M212" s="61"/>
      <c r="N212" s="61"/>
    </row>
    <row r="213" spans="1:15" s="39" customFormat="1" ht="35.1" customHeight="1" outlineLevel="2">
      <c r="A213" s="39">
        <v>181761</v>
      </c>
      <c r="B213" s="39" t="s">
        <v>69</v>
      </c>
      <c r="C213" s="39" t="s">
        <v>11</v>
      </c>
      <c r="D213" s="39" t="s">
        <v>176</v>
      </c>
      <c r="E213" s="53">
        <f>60</f>
        <v>60</v>
      </c>
      <c r="G213" s="61"/>
      <c r="H213" s="61"/>
      <c r="I213" s="61"/>
      <c r="J213" s="61"/>
      <c r="K213" s="61"/>
      <c r="L213" s="61"/>
      <c r="M213" s="61"/>
      <c r="N213" s="61"/>
    </row>
    <row r="214" spans="1:15" s="39" customFormat="1" ht="35.1" customHeight="1" outlineLevel="2">
      <c r="A214" s="39">
        <v>181762</v>
      </c>
      <c r="B214" s="39" t="s">
        <v>69</v>
      </c>
      <c r="C214" s="39" t="s">
        <v>11</v>
      </c>
      <c r="D214" s="39" t="s">
        <v>63</v>
      </c>
      <c r="E214" s="53">
        <v>425</v>
      </c>
      <c r="G214" s="61"/>
      <c r="H214" s="61"/>
      <c r="I214" s="61"/>
      <c r="J214" s="61"/>
      <c r="K214" s="61"/>
      <c r="L214" s="61"/>
      <c r="M214" s="61"/>
      <c r="N214" s="61"/>
    </row>
    <row r="215" spans="1:15" s="39" customFormat="1" ht="35.1" customHeight="1" outlineLevel="2">
      <c r="A215" s="39">
        <v>181779</v>
      </c>
      <c r="B215" s="39" t="s">
        <v>69</v>
      </c>
      <c r="C215" s="39" t="s">
        <v>11</v>
      </c>
      <c r="D215" s="39" t="s">
        <v>63</v>
      </c>
      <c r="E215" s="53">
        <v>425</v>
      </c>
      <c r="G215" s="61"/>
      <c r="H215" s="61"/>
      <c r="I215" s="61"/>
      <c r="J215" s="61"/>
      <c r="K215" s="61"/>
      <c r="L215" s="61"/>
      <c r="M215" s="61"/>
      <c r="N215" s="61"/>
    </row>
    <row r="216" spans="1:15" s="39" customFormat="1" ht="35.1" customHeight="1" outlineLevel="2">
      <c r="A216" s="39">
        <v>181861</v>
      </c>
      <c r="B216" s="39" t="s">
        <v>74</v>
      </c>
      <c r="C216" s="39" t="s">
        <v>11</v>
      </c>
      <c r="D216" s="39" t="s">
        <v>31</v>
      </c>
      <c r="E216" s="53">
        <v>362</v>
      </c>
      <c r="G216" s="61"/>
      <c r="H216" s="61"/>
      <c r="I216" s="61"/>
      <c r="J216" s="61"/>
      <c r="K216" s="61"/>
      <c r="L216" s="61"/>
      <c r="M216" s="61"/>
      <c r="N216" s="61"/>
    </row>
    <row r="217" spans="1:15" s="39" customFormat="1" ht="35.1" customHeight="1" outlineLevel="1">
      <c r="C217" s="62" t="s">
        <v>133</v>
      </c>
      <c r="E217" s="53">
        <f>SUBTOTAL(9,E207:E216)</f>
        <v>3434</v>
      </c>
      <c r="G217" s="61">
        <f t="shared" ref="G217:N217" si="25">SUBTOTAL(9,G207:G216)</f>
        <v>0</v>
      </c>
      <c r="H217" s="61">
        <f t="shared" si="25"/>
        <v>2590.14</v>
      </c>
      <c r="I217" s="61">
        <f t="shared" si="25"/>
        <v>0</v>
      </c>
      <c r="J217" s="61">
        <f t="shared" si="25"/>
        <v>0</v>
      </c>
      <c r="K217" s="61">
        <f t="shared" si="25"/>
        <v>0</v>
      </c>
      <c r="L217" s="61">
        <f t="shared" si="25"/>
        <v>451.62</v>
      </c>
      <c r="M217" s="61">
        <f t="shared" si="25"/>
        <v>0</v>
      </c>
      <c r="N217" s="61">
        <f t="shared" si="25"/>
        <v>0</v>
      </c>
      <c r="O217" s="64">
        <f>E217-SUM(G217:N217)</f>
        <v>392.24000000000024</v>
      </c>
    </row>
    <row r="218" spans="1:15" s="39" customFormat="1" ht="35.1" customHeight="1" outlineLevel="2">
      <c r="A218" s="39">
        <v>181567</v>
      </c>
      <c r="B218" s="39" t="s">
        <v>43</v>
      </c>
      <c r="C218" s="39" t="s">
        <v>38</v>
      </c>
      <c r="D218" s="39" t="s">
        <v>26</v>
      </c>
      <c r="E218" s="53">
        <v>201</v>
      </c>
      <c r="G218" s="61"/>
      <c r="H218" s="61">
        <v>459.08</v>
      </c>
      <c r="I218" s="61">
        <v>37</v>
      </c>
      <c r="J218" s="61"/>
      <c r="K218" s="61"/>
      <c r="L218" s="61"/>
      <c r="M218" s="61"/>
      <c r="N218" s="61"/>
    </row>
    <row r="219" spans="1:15" s="39" customFormat="1" ht="35.1" customHeight="1" outlineLevel="2">
      <c r="A219" s="39">
        <v>181577</v>
      </c>
      <c r="B219" s="39" t="s">
        <v>47</v>
      </c>
      <c r="C219" s="39" t="s">
        <v>38</v>
      </c>
      <c r="D219" s="39" t="s">
        <v>26</v>
      </c>
      <c r="E219" s="53">
        <v>201</v>
      </c>
      <c r="G219" s="61"/>
      <c r="H219" s="61"/>
      <c r="I219" s="61"/>
      <c r="J219" s="61"/>
      <c r="K219" s="61"/>
      <c r="L219" s="61"/>
      <c r="M219" s="61"/>
      <c r="N219" s="61"/>
    </row>
    <row r="220" spans="1:15" s="39" customFormat="1" ht="35.1" customHeight="1" outlineLevel="2">
      <c r="A220" s="39">
        <v>181613</v>
      </c>
      <c r="B220" s="39" t="s">
        <v>55</v>
      </c>
      <c r="C220" s="39" t="s">
        <v>38</v>
      </c>
      <c r="D220" s="39" t="s">
        <v>26</v>
      </c>
      <c r="E220" s="53">
        <v>201</v>
      </c>
      <c r="G220" s="61"/>
      <c r="H220" s="61"/>
      <c r="I220" s="61"/>
      <c r="J220" s="61"/>
      <c r="K220" s="61"/>
      <c r="L220" s="61"/>
      <c r="M220" s="61"/>
      <c r="N220" s="61"/>
    </row>
    <row r="221" spans="1:15" s="39" customFormat="1" ht="35.1" customHeight="1" outlineLevel="2">
      <c r="A221" s="39">
        <v>181702</v>
      </c>
      <c r="B221" s="39" t="s">
        <v>65</v>
      </c>
      <c r="C221" s="39" t="s">
        <v>38</v>
      </c>
      <c r="D221" s="39" t="s">
        <v>63</v>
      </c>
      <c r="E221" s="53">
        <v>322</v>
      </c>
      <c r="G221" s="61"/>
      <c r="H221" s="61"/>
      <c r="I221" s="61"/>
      <c r="J221" s="61"/>
      <c r="K221" s="61"/>
      <c r="L221" s="61"/>
      <c r="M221" s="61"/>
      <c r="N221" s="61"/>
    </row>
    <row r="222" spans="1:15" s="39" customFormat="1" ht="35.1" customHeight="1" outlineLevel="2">
      <c r="A222" s="39">
        <v>181778</v>
      </c>
      <c r="B222" s="39" t="s">
        <v>69</v>
      </c>
      <c r="C222" s="39" t="s">
        <v>38</v>
      </c>
      <c r="D222" s="39" t="s">
        <v>26</v>
      </c>
      <c r="E222" s="53">
        <v>201</v>
      </c>
      <c r="G222" s="61"/>
      <c r="H222" s="61"/>
      <c r="I222" s="61"/>
      <c r="J222" s="61"/>
      <c r="K222" s="61"/>
      <c r="L222" s="61"/>
      <c r="M222" s="61"/>
      <c r="N222" s="61"/>
    </row>
    <row r="223" spans="1:15" s="39" customFormat="1" ht="35.1" customHeight="1" outlineLevel="2">
      <c r="A223" s="39">
        <v>181813</v>
      </c>
      <c r="B223" s="39" t="s">
        <v>72</v>
      </c>
      <c r="C223" s="39" t="s">
        <v>38</v>
      </c>
      <c r="D223" s="39" t="s">
        <v>26</v>
      </c>
      <c r="E223" s="53">
        <v>201</v>
      </c>
      <c r="G223" s="61"/>
      <c r="H223" s="61"/>
      <c r="I223" s="61"/>
      <c r="J223" s="61"/>
      <c r="K223" s="61"/>
      <c r="L223" s="61"/>
      <c r="M223" s="61"/>
      <c r="N223" s="61"/>
    </row>
    <row r="224" spans="1:15" s="39" customFormat="1" ht="35.1" customHeight="1" outlineLevel="2">
      <c r="A224" s="39">
        <v>181868</v>
      </c>
      <c r="B224" s="39" t="s">
        <v>74</v>
      </c>
      <c r="C224" s="39" t="s">
        <v>38</v>
      </c>
      <c r="D224" s="39" t="s">
        <v>26</v>
      </c>
      <c r="E224" s="53">
        <v>248</v>
      </c>
      <c r="G224" s="61"/>
      <c r="H224" s="61"/>
      <c r="I224" s="61"/>
      <c r="J224" s="61"/>
      <c r="K224" s="61"/>
      <c r="L224" s="61"/>
      <c r="M224" s="61"/>
      <c r="N224" s="61"/>
    </row>
    <row r="225" spans="1:15" s="39" customFormat="1" ht="35.1" customHeight="1" outlineLevel="1">
      <c r="C225" s="62" t="s">
        <v>134</v>
      </c>
      <c r="E225" s="53">
        <f>SUBTOTAL(9,E218:E224)</f>
        <v>1575</v>
      </c>
      <c r="G225" s="61">
        <f t="shared" ref="G225:N225" si="26">SUBTOTAL(9,G218:G224)</f>
        <v>0</v>
      </c>
      <c r="H225" s="61">
        <f t="shared" si="26"/>
        <v>459.08</v>
      </c>
      <c r="I225" s="61">
        <f t="shared" si="26"/>
        <v>37</v>
      </c>
      <c r="J225" s="61">
        <f t="shared" si="26"/>
        <v>0</v>
      </c>
      <c r="K225" s="61">
        <f t="shared" si="26"/>
        <v>0</v>
      </c>
      <c r="L225" s="61">
        <f t="shared" si="26"/>
        <v>0</v>
      </c>
      <c r="M225" s="61">
        <f t="shared" si="26"/>
        <v>0</v>
      </c>
      <c r="N225" s="61">
        <f t="shared" si="26"/>
        <v>0</v>
      </c>
      <c r="O225" s="64">
        <f>E225-SUM(G225:N225)</f>
        <v>1078.92</v>
      </c>
    </row>
    <row r="226" spans="1:15" s="39" customFormat="1" ht="35.1" customHeight="1" outlineLevel="2">
      <c r="A226" s="39">
        <v>181600</v>
      </c>
      <c r="B226" s="39" t="s">
        <v>55</v>
      </c>
      <c r="C226" s="39" t="s">
        <v>51</v>
      </c>
      <c r="D226" s="39" t="s">
        <v>26</v>
      </c>
      <c r="E226" s="53">
        <v>140</v>
      </c>
      <c r="G226" s="61">
        <v>8</v>
      </c>
      <c r="H226" s="61"/>
      <c r="I226" s="61"/>
      <c r="J226" s="61"/>
      <c r="K226" s="61"/>
      <c r="L226" s="61"/>
      <c r="M226" s="61"/>
      <c r="N226" s="61"/>
    </row>
    <row r="227" spans="1:15" s="39" customFormat="1" ht="35.1" customHeight="1" outlineLevel="2">
      <c r="A227" s="39">
        <v>181656</v>
      </c>
      <c r="B227" s="39" t="s">
        <v>58</v>
      </c>
      <c r="C227" s="39" t="s">
        <v>51</v>
      </c>
      <c r="D227" s="39" t="s">
        <v>26</v>
      </c>
      <c r="E227" s="53">
        <v>140</v>
      </c>
      <c r="G227" s="61"/>
      <c r="H227" s="61"/>
      <c r="I227" s="61"/>
      <c r="J227" s="61"/>
      <c r="K227" s="61"/>
      <c r="L227" s="61"/>
      <c r="M227" s="61"/>
      <c r="N227" s="61"/>
    </row>
    <row r="228" spans="1:15" s="39" customFormat="1" ht="35.1" customHeight="1" outlineLevel="2">
      <c r="A228" s="39">
        <v>181701</v>
      </c>
      <c r="B228" s="39" t="s">
        <v>65</v>
      </c>
      <c r="C228" s="39" t="s">
        <v>51</v>
      </c>
      <c r="D228" s="39" t="s">
        <v>26</v>
      </c>
      <c r="E228" s="53">
        <v>140</v>
      </c>
      <c r="G228" s="61"/>
      <c r="H228" s="61"/>
      <c r="I228" s="61"/>
      <c r="J228" s="61"/>
      <c r="K228" s="61"/>
      <c r="L228" s="61"/>
      <c r="M228" s="61"/>
      <c r="N228" s="61"/>
    </row>
    <row r="229" spans="1:15" s="39" customFormat="1" ht="35.1" customHeight="1" outlineLevel="2">
      <c r="A229" s="39">
        <v>181734</v>
      </c>
      <c r="B229" s="39" t="s">
        <v>66</v>
      </c>
      <c r="C229" s="39" t="s">
        <v>51</v>
      </c>
      <c r="D229" s="39" t="s">
        <v>31</v>
      </c>
      <c r="E229" s="53">
        <v>168</v>
      </c>
      <c r="G229" s="61"/>
      <c r="H229" s="61"/>
      <c r="I229" s="61"/>
      <c r="J229" s="61"/>
      <c r="K229" s="61"/>
      <c r="L229" s="61"/>
      <c r="M229" s="61"/>
      <c r="N229" s="61"/>
    </row>
    <row r="230" spans="1:15" s="39" customFormat="1" ht="35.1" customHeight="1" outlineLevel="2">
      <c r="A230" s="39">
        <v>181773</v>
      </c>
      <c r="B230" s="39" t="s">
        <v>69</v>
      </c>
      <c r="C230" s="39" t="s">
        <v>51</v>
      </c>
      <c r="D230" s="39" t="s">
        <v>26</v>
      </c>
      <c r="E230" s="53">
        <v>140</v>
      </c>
      <c r="G230" s="61"/>
      <c r="H230" s="61"/>
      <c r="I230" s="61"/>
      <c r="J230" s="61"/>
      <c r="K230" s="61"/>
      <c r="L230" s="61"/>
      <c r="M230" s="61"/>
      <c r="N230" s="61"/>
    </row>
    <row r="231" spans="1:15" s="39" customFormat="1" ht="35.1" customHeight="1" outlineLevel="2">
      <c r="A231" s="39">
        <v>181808</v>
      </c>
      <c r="B231" s="39" t="s">
        <v>72</v>
      </c>
      <c r="C231" s="39" t="s">
        <v>51</v>
      </c>
      <c r="D231" s="39" t="s">
        <v>26</v>
      </c>
      <c r="E231" s="53">
        <v>140</v>
      </c>
      <c r="G231" s="61"/>
      <c r="H231" s="61"/>
      <c r="I231" s="61"/>
      <c r="J231" s="61"/>
      <c r="K231" s="61"/>
      <c r="L231" s="61"/>
      <c r="M231" s="61"/>
      <c r="N231" s="61"/>
    </row>
    <row r="232" spans="1:15" s="39" customFormat="1" ht="35.1" customHeight="1" outlineLevel="2">
      <c r="A232" s="39">
        <v>181843</v>
      </c>
      <c r="B232" s="39" t="s">
        <v>73</v>
      </c>
      <c r="C232" s="39" t="s">
        <v>51</v>
      </c>
      <c r="D232" s="39" t="s">
        <v>31</v>
      </c>
      <c r="E232" s="53">
        <v>168</v>
      </c>
      <c r="G232" s="61"/>
      <c r="H232" s="61"/>
      <c r="I232" s="61"/>
      <c r="J232" s="61"/>
      <c r="K232" s="61"/>
      <c r="L232" s="61"/>
      <c r="M232" s="61"/>
      <c r="N232" s="61"/>
    </row>
    <row r="233" spans="1:15" s="39" customFormat="1" ht="35.1" customHeight="1" outlineLevel="1">
      <c r="C233" s="62" t="s">
        <v>135</v>
      </c>
      <c r="E233" s="53">
        <f>SUBTOTAL(9,E226:E232)</f>
        <v>1036</v>
      </c>
      <c r="G233" s="61">
        <f t="shared" ref="G233:N233" si="27">SUBTOTAL(9,G226:G232)</f>
        <v>8</v>
      </c>
      <c r="H233" s="61">
        <f t="shared" si="27"/>
        <v>0</v>
      </c>
      <c r="I233" s="61">
        <f t="shared" si="27"/>
        <v>0</v>
      </c>
      <c r="J233" s="61">
        <f t="shared" si="27"/>
        <v>0</v>
      </c>
      <c r="K233" s="61">
        <f t="shared" si="27"/>
        <v>0</v>
      </c>
      <c r="L233" s="61">
        <f t="shared" si="27"/>
        <v>0</v>
      </c>
      <c r="M233" s="61">
        <f t="shared" si="27"/>
        <v>0</v>
      </c>
      <c r="N233" s="61">
        <f t="shared" si="27"/>
        <v>0</v>
      </c>
      <c r="O233" s="64">
        <f>E233-SUM(G233:N233)</f>
        <v>1028</v>
      </c>
    </row>
    <row r="234" spans="1:15" s="39" customFormat="1" ht="35.1" customHeight="1" outlineLevel="2">
      <c r="A234" s="39">
        <v>181609</v>
      </c>
      <c r="B234" s="39" t="s">
        <v>55</v>
      </c>
      <c r="C234" s="39" t="s">
        <v>83</v>
      </c>
      <c r="D234" s="39" t="s">
        <v>26</v>
      </c>
      <c r="E234" s="53">
        <v>170</v>
      </c>
      <c r="G234" s="61">
        <v>8</v>
      </c>
      <c r="H234" s="61"/>
      <c r="I234" s="61"/>
      <c r="J234" s="61"/>
      <c r="K234" s="61"/>
      <c r="L234" s="61"/>
      <c r="M234" s="61"/>
      <c r="N234" s="61"/>
    </row>
    <row r="235" spans="1:15" s="39" customFormat="1" ht="35.1" customHeight="1" outlineLevel="1">
      <c r="C235" s="62" t="s">
        <v>136</v>
      </c>
      <c r="E235" s="53">
        <f>SUBTOTAL(9,E234:E234)</f>
        <v>170</v>
      </c>
      <c r="G235" s="61">
        <f t="shared" ref="G235:N235" si="28">SUBTOTAL(9,G234:G234)</f>
        <v>8</v>
      </c>
      <c r="H235" s="61">
        <f t="shared" si="28"/>
        <v>0</v>
      </c>
      <c r="I235" s="61">
        <f t="shared" si="28"/>
        <v>0</v>
      </c>
      <c r="J235" s="61">
        <f t="shared" si="28"/>
        <v>0</v>
      </c>
      <c r="K235" s="61">
        <f t="shared" si="28"/>
        <v>0</v>
      </c>
      <c r="L235" s="61">
        <f t="shared" si="28"/>
        <v>0</v>
      </c>
      <c r="M235" s="61">
        <f t="shared" si="28"/>
        <v>0</v>
      </c>
      <c r="N235" s="61">
        <f t="shared" si="28"/>
        <v>0</v>
      </c>
      <c r="O235" s="64">
        <f>E235-SUM(G235:N235)</f>
        <v>162</v>
      </c>
    </row>
    <row r="236" spans="1:15" s="39" customFormat="1" ht="35.1" customHeight="1" outlineLevel="2">
      <c r="A236" s="39">
        <v>181599</v>
      </c>
      <c r="B236" s="39" t="s">
        <v>55</v>
      </c>
      <c r="C236" s="39" t="s">
        <v>61</v>
      </c>
      <c r="D236" s="39" t="s">
        <v>26</v>
      </c>
      <c r="E236" s="53">
        <v>140</v>
      </c>
      <c r="G236" s="61"/>
      <c r="H236" s="61">
        <v>178.29</v>
      </c>
      <c r="I236" s="61">
        <v>37</v>
      </c>
      <c r="J236" s="61"/>
      <c r="K236" s="61"/>
      <c r="L236" s="61"/>
      <c r="M236" s="61"/>
      <c r="N236" s="61"/>
    </row>
    <row r="237" spans="1:15" s="39" customFormat="1" ht="35.1" customHeight="1" outlineLevel="2">
      <c r="A237" s="39">
        <v>181660</v>
      </c>
      <c r="B237" s="39" t="s">
        <v>58</v>
      </c>
      <c r="C237" s="39" t="s">
        <v>61</v>
      </c>
      <c r="D237" s="39" t="s">
        <v>31</v>
      </c>
      <c r="E237" s="53">
        <v>168</v>
      </c>
      <c r="G237" s="61"/>
      <c r="H237" s="61"/>
      <c r="I237" s="61">
        <v>37</v>
      </c>
      <c r="J237" s="61"/>
      <c r="K237" s="61"/>
      <c r="L237" s="61"/>
      <c r="M237" s="61"/>
      <c r="N237" s="61"/>
    </row>
    <row r="238" spans="1:15" s="39" customFormat="1" ht="35.1" customHeight="1" outlineLevel="2">
      <c r="A238" s="39">
        <v>181683</v>
      </c>
      <c r="B238" s="39" t="s">
        <v>60</v>
      </c>
      <c r="C238" s="39" t="s">
        <v>61</v>
      </c>
      <c r="D238" s="39" t="s">
        <v>26</v>
      </c>
      <c r="E238" s="53">
        <v>140</v>
      </c>
      <c r="G238" s="61"/>
      <c r="H238" s="61"/>
      <c r="I238" s="61"/>
      <c r="J238" s="61"/>
      <c r="K238" s="61"/>
      <c r="L238" s="61"/>
      <c r="M238" s="61"/>
      <c r="N238" s="61"/>
    </row>
    <row r="239" spans="1:15" s="39" customFormat="1" ht="35.1" customHeight="1" outlineLevel="2">
      <c r="A239" s="39">
        <v>181733</v>
      </c>
      <c r="B239" s="39" t="s">
        <v>66</v>
      </c>
      <c r="C239" s="39" t="s">
        <v>61</v>
      </c>
      <c r="D239" s="39" t="s">
        <v>26</v>
      </c>
      <c r="E239" s="53">
        <v>140</v>
      </c>
      <c r="G239" s="61"/>
      <c r="H239" s="61"/>
      <c r="I239" s="61"/>
      <c r="J239" s="61"/>
      <c r="K239" s="61"/>
      <c r="L239" s="61"/>
      <c r="M239" s="61"/>
      <c r="N239" s="61"/>
    </row>
    <row r="240" spans="1:15" s="39" customFormat="1" ht="35.1" customHeight="1" outlineLevel="1">
      <c r="C240" s="62" t="s">
        <v>137</v>
      </c>
      <c r="E240" s="53">
        <f>SUBTOTAL(9,E236:E239)</f>
        <v>588</v>
      </c>
      <c r="G240" s="61">
        <f t="shared" ref="G240:N240" si="29">SUBTOTAL(9,G236:G239)</f>
        <v>0</v>
      </c>
      <c r="H240" s="61">
        <f t="shared" si="29"/>
        <v>178.29</v>
      </c>
      <c r="I240" s="61">
        <f t="shared" si="29"/>
        <v>74</v>
      </c>
      <c r="J240" s="61">
        <f t="shared" si="29"/>
        <v>0</v>
      </c>
      <c r="K240" s="61">
        <f t="shared" si="29"/>
        <v>0</v>
      </c>
      <c r="L240" s="61">
        <f t="shared" si="29"/>
        <v>0</v>
      </c>
      <c r="M240" s="61">
        <f t="shared" si="29"/>
        <v>0</v>
      </c>
      <c r="N240" s="61">
        <f t="shared" si="29"/>
        <v>0</v>
      </c>
      <c r="O240" s="64">
        <f>E240-SUM(G240:N240)</f>
        <v>335.71000000000004</v>
      </c>
    </row>
    <row r="241" spans="1:15" s="39" customFormat="1" ht="35.1" customHeight="1" outlineLevel="2">
      <c r="A241" s="39">
        <v>181523</v>
      </c>
      <c r="B241" s="39" t="s">
        <v>28</v>
      </c>
      <c r="C241" s="39" t="s">
        <v>50</v>
      </c>
      <c r="D241" s="39" t="s">
        <v>49</v>
      </c>
      <c r="E241" s="53">
        <v>78</v>
      </c>
      <c r="G241" s="61"/>
      <c r="H241" s="61">
        <v>210</v>
      </c>
      <c r="I241" s="61"/>
      <c r="J241" s="61"/>
      <c r="K241" s="61"/>
      <c r="L241" s="61"/>
      <c r="M241" s="61"/>
      <c r="N241" s="61"/>
    </row>
    <row r="242" spans="1:15" s="39" customFormat="1" ht="35.1" customHeight="1" outlineLevel="2">
      <c r="A242" s="39">
        <v>181550</v>
      </c>
      <c r="B242" s="39" t="s">
        <v>43</v>
      </c>
      <c r="C242" s="39" t="s">
        <v>50</v>
      </c>
      <c r="D242" s="39" t="s">
        <v>26</v>
      </c>
      <c r="E242" s="53">
        <v>90</v>
      </c>
      <c r="G242" s="61"/>
      <c r="H242" s="61"/>
      <c r="I242" s="61"/>
      <c r="J242" s="61"/>
      <c r="K242" s="61"/>
      <c r="L242" s="61"/>
      <c r="M242" s="61"/>
      <c r="N242" s="61"/>
    </row>
    <row r="243" spans="1:15" s="39" customFormat="1" ht="35.1" customHeight="1" outlineLevel="2">
      <c r="A243" s="39">
        <v>181594</v>
      </c>
      <c r="B243" s="39" t="s">
        <v>55</v>
      </c>
      <c r="C243" s="39" t="s">
        <v>50</v>
      </c>
      <c r="D243" s="39" t="s">
        <v>26</v>
      </c>
      <c r="E243" s="53">
        <v>90</v>
      </c>
      <c r="G243" s="61"/>
      <c r="H243" s="61"/>
      <c r="I243" s="61"/>
      <c r="J243" s="61"/>
      <c r="K243" s="61"/>
      <c r="L243" s="61"/>
      <c r="M243" s="61"/>
      <c r="N243" s="61"/>
    </row>
    <row r="244" spans="1:15" s="39" customFormat="1" ht="35.1" customHeight="1" outlineLevel="2">
      <c r="A244" s="39">
        <v>181595</v>
      </c>
      <c r="B244" s="39" t="s">
        <v>55</v>
      </c>
      <c r="C244" s="39" t="s">
        <v>50</v>
      </c>
      <c r="D244" s="39" t="s">
        <v>49</v>
      </c>
      <c r="E244" s="53">
        <v>78</v>
      </c>
      <c r="G244" s="61"/>
      <c r="H244" s="61"/>
      <c r="I244" s="61"/>
      <c r="J244" s="61"/>
      <c r="K244" s="61"/>
      <c r="L244" s="61"/>
      <c r="M244" s="61"/>
      <c r="N244" s="61"/>
    </row>
    <row r="245" spans="1:15" s="39" customFormat="1" ht="35.1" customHeight="1" outlineLevel="2">
      <c r="A245" s="39">
        <v>181662</v>
      </c>
      <c r="B245" s="39" t="s">
        <v>58</v>
      </c>
      <c r="C245" s="39" t="s">
        <v>50</v>
      </c>
      <c r="D245" s="39" t="s">
        <v>26</v>
      </c>
      <c r="E245" s="53">
        <v>90</v>
      </c>
      <c r="G245" s="61"/>
      <c r="H245" s="61"/>
      <c r="I245" s="61"/>
      <c r="J245" s="61"/>
      <c r="K245" s="61"/>
      <c r="L245" s="61"/>
      <c r="M245" s="61"/>
      <c r="N245" s="61"/>
    </row>
    <row r="246" spans="1:15" s="39" customFormat="1" ht="35.1" customHeight="1" outlineLevel="2">
      <c r="A246" s="39">
        <v>181679</v>
      </c>
      <c r="B246" s="39" t="s">
        <v>60</v>
      </c>
      <c r="C246" s="39" t="s">
        <v>50</v>
      </c>
      <c r="D246" s="39" t="s">
        <v>31</v>
      </c>
      <c r="E246" s="53">
        <v>116</v>
      </c>
      <c r="G246" s="61"/>
      <c r="H246" s="61"/>
      <c r="I246" s="61"/>
      <c r="J246" s="61"/>
      <c r="K246" s="61"/>
      <c r="L246" s="61"/>
      <c r="M246" s="61"/>
      <c r="N246" s="61"/>
    </row>
    <row r="247" spans="1:15" s="39" customFormat="1" ht="35.1" customHeight="1" outlineLevel="2">
      <c r="A247" s="39">
        <v>181775</v>
      </c>
      <c r="B247" s="39" t="s">
        <v>69</v>
      </c>
      <c r="C247" s="39" t="s">
        <v>50</v>
      </c>
      <c r="D247" s="39" t="s">
        <v>26</v>
      </c>
      <c r="E247" s="53">
        <v>90</v>
      </c>
      <c r="G247" s="61"/>
      <c r="H247" s="61"/>
      <c r="I247" s="61"/>
      <c r="J247" s="61"/>
      <c r="K247" s="61"/>
      <c r="L247" s="61"/>
      <c r="M247" s="61"/>
      <c r="N247" s="61"/>
    </row>
    <row r="248" spans="1:15" s="39" customFormat="1" ht="35.1" customHeight="1" outlineLevel="2">
      <c r="A248" s="39">
        <v>181810</v>
      </c>
      <c r="B248" s="39" t="s">
        <v>72</v>
      </c>
      <c r="C248" s="39" t="s">
        <v>50</v>
      </c>
      <c r="D248" s="39" t="s">
        <v>31</v>
      </c>
      <c r="E248" s="53">
        <v>116</v>
      </c>
      <c r="G248" s="61"/>
      <c r="H248" s="61"/>
      <c r="I248" s="61"/>
      <c r="J248" s="61"/>
      <c r="K248" s="61"/>
      <c r="L248" s="61"/>
      <c r="M248" s="61"/>
      <c r="N248" s="61"/>
    </row>
    <row r="249" spans="1:15" s="39" customFormat="1" ht="35.1" customHeight="1" outlineLevel="2">
      <c r="A249" s="39">
        <v>181903</v>
      </c>
      <c r="B249" s="39" t="s">
        <v>76</v>
      </c>
      <c r="C249" s="39" t="s">
        <v>50</v>
      </c>
      <c r="D249" s="39" t="s">
        <v>26</v>
      </c>
      <c r="E249" s="53">
        <v>90</v>
      </c>
      <c r="G249" s="61"/>
      <c r="H249" s="61"/>
      <c r="I249" s="61"/>
      <c r="J249" s="61"/>
      <c r="K249" s="61"/>
      <c r="L249" s="61"/>
      <c r="M249" s="61"/>
      <c r="N249" s="61"/>
    </row>
    <row r="250" spans="1:15" s="39" customFormat="1" ht="35.1" customHeight="1" outlineLevel="1">
      <c r="C250" s="62" t="s">
        <v>138</v>
      </c>
      <c r="E250" s="53">
        <f>SUBTOTAL(9,E241:E249)</f>
        <v>838</v>
      </c>
      <c r="G250" s="61">
        <f t="shared" ref="G250:N250" si="30">SUBTOTAL(9,G241:G249)</f>
        <v>0</v>
      </c>
      <c r="H250" s="61">
        <f t="shared" si="30"/>
        <v>210</v>
      </c>
      <c r="I250" s="61">
        <f t="shared" si="30"/>
        <v>0</v>
      </c>
      <c r="J250" s="61">
        <f t="shared" si="30"/>
        <v>0</v>
      </c>
      <c r="K250" s="61">
        <f t="shared" si="30"/>
        <v>0</v>
      </c>
      <c r="L250" s="61">
        <f t="shared" si="30"/>
        <v>0</v>
      </c>
      <c r="M250" s="61">
        <f t="shared" si="30"/>
        <v>0</v>
      </c>
      <c r="N250" s="61">
        <f t="shared" si="30"/>
        <v>0</v>
      </c>
      <c r="O250" s="64">
        <f>E250-SUM(G250:N250)</f>
        <v>628</v>
      </c>
    </row>
    <row r="251" spans="1:15" s="39" customFormat="1" ht="35.1" customHeight="1" outlineLevel="2">
      <c r="A251" s="39">
        <v>181709</v>
      </c>
      <c r="B251" s="39" t="s">
        <v>65</v>
      </c>
      <c r="C251" s="39" t="s">
        <v>7</v>
      </c>
      <c r="D251" s="39" t="s">
        <v>63</v>
      </c>
      <c r="E251" s="53">
        <v>357</v>
      </c>
      <c r="G251" s="61"/>
      <c r="H251" s="61">
        <v>1318.69</v>
      </c>
      <c r="I251" s="61">
        <v>37</v>
      </c>
      <c r="J251" s="61"/>
      <c r="K251" s="61"/>
      <c r="L251" s="61"/>
      <c r="M251" s="61"/>
      <c r="N251" s="61"/>
    </row>
    <row r="252" spans="1:15" s="39" customFormat="1" ht="35.1" customHeight="1" outlineLevel="2">
      <c r="A252" s="39">
        <v>181750</v>
      </c>
      <c r="B252" s="39" t="s">
        <v>66</v>
      </c>
      <c r="C252" s="17" t="s">
        <v>7</v>
      </c>
      <c r="D252" s="17" t="s">
        <v>63</v>
      </c>
      <c r="E252" s="68">
        <v>357</v>
      </c>
      <c r="G252" s="61"/>
      <c r="H252" s="61">
        <v>601.33000000000004</v>
      </c>
      <c r="I252" s="61">
        <v>37</v>
      </c>
      <c r="J252" s="61"/>
      <c r="K252" s="61"/>
      <c r="L252" s="61"/>
      <c r="M252" s="61"/>
      <c r="N252" s="61"/>
    </row>
    <row r="253" spans="1:15" s="39" customFormat="1" ht="35.1" customHeight="1" outlineLevel="2">
      <c r="A253" s="39">
        <v>181752</v>
      </c>
      <c r="B253" s="39" t="s">
        <v>66</v>
      </c>
      <c r="C253" s="17" t="s">
        <v>7</v>
      </c>
      <c r="D253" s="17" t="s">
        <v>63</v>
      </c>
      <c r="E253" s="68">
        <v>357</v>
      </c>
      <c r="G253" s="61"/>
      <c r="H253" s="61"/>
      <c r="I253" s="61"/>
      <c r="J253" s="61"/>
      <c r="K253" s="61"/>
      <c r="L253" s="61"/>
      <c r="M253" s="61"/>
      <c r="N253" s="61"/>
    </row>
    <row r="254" spans="1:15" s="39" customFormat="1" ht="35.1" customHeight="1" outlineLevel="2">
      <c r="A254" s="39">
        <v>181816</v>
      </c>
      <c r="B254" s="39" t="s">
        <v>72</v>
      </c>
      <c r="C254" s="17" t="s">
        <v>7</v>
      </c>
      <c r="D254" s="17" t="s">
        <v>63</v>
      </c>
      <c r="E254" s="68">
        <v>294</v>
      </c>
      <c r="G254" s="61"/>
      <c r="H254" s="61"/>
      <c r="I254" s="61"/>
      <c r="J254" s="61"/>
      <c r="K254" s="61"/>
      <c r="L254" s="61"/>
      <c r="M254" s="61"/>
      <c r="N254" s="61"/>
    </row>
    <row r="255" spans="1:15" s="39" customFormat="1" ht="35.1" customHeight="1" outlineLevel="2">
      <c r="A255" s="39">
        <v>181818</v>
      </c>
      <c r="B255" s="39" t="s">
        <v>72</v>
      </c>
      <c r="C255" s="17" t="s">
        <v>7</v>
      </c>
      <c r="D255" s="17" t="s">
        <v>26</v>
      </c>
      <c r="E255" s="68">
        <v>214</v>
      </c>
      <c r="G255" s="61"/>
      <c r="H255" s="61"/>
      <c r="I255" s="61"/>
      <c r="J255" s="61"/>
      <c r="K255" s="61"/>
      <c r="L255" s="61"/>
      <c r="M255" s="61"/>
      <c r="N255" s="61"/>
    </row>
    <row r="256" spans="1:15" s="39" customFormat="1" ht="35.1" customHeight="1" outlineLevel="2">
      <c r="A256" s="39">
        <v>181886</v>
      </c>
      <c r="B256" s="39" t="s">
        <v>76</v>
      </c>
      <c r="C256" s="17" t="s">
        <v>7</v>
      </c>
      <c r="D256" s="17" t="s">
        <v>63</v>
      </c>
      <c r="E256" s="68">
        <v>294</v>
      </c>
      <c r="G256" s="61"/>
      <c r="H256" s="61"/>
      <c r="I256" s="61"/>
      <c r="J256" s="61"/>
      <c r="K256" s="61"/>
      <c r="L256" s="61"/>
      <c r="M256" s="61"/>
      <c r="N256" s="61"/>
    </row>
    <row r="257" spans="1:15" s="39" customFormat="1" ht="35.1" customHeight="1" outlineLevel="2">
      <c r="A257" s="39">
        <v>181896</v>
      </c>
      <c r="B257" s="39" t="s">
        <v>76</v>
      </c>
      <c r="C257" s="17" t="s">
        <v>7</v>
      </c>
      <c r="D257" s="17" t="s">
        <v>63</v>
      </c>
      <c r="E257" s="68">
        <v>294</v>
      </c>
      <c r="G257" s="61"/>
      <c r="H257" s="61"/>
      <c r="I257" s="61"/>
      <c r="J257" s="61"/>
      <c r="K257" s="61"/>
      <c r="L257" s="61"/>
      <c r="M257" s="61"/>
      <c r="N257" s="61"/>
    </row>
    <row r="258" spans="1:15" s="39" customFormat="1" ht="35.1" customHeight="1" outlineLevel="2">
      <c r="A258" s="39">
        <v>181897</v>
      </c>
      <c r="B258" s="39" t="s">
        <v>76</v>
      </c>
      <c r="C258" s="17" t="s">
        <v>7</v>
      </c>
      <c r="D258" s="17" t="s">
        <v>63</v>
      </c>
      <c r="E258" s="68">
        <v>294</v>
      </c>
      <c r="G258" s="61"/>
      <c r="H258" s="61"/>
      <c r="I258" s="61"/>
      <c r="J258" s="61"/>
      <c r="K258" s="61"/>
      <c r="L258" s="61"/>
      <c r="M258" s="61"/>
      <c r="N258" s="61"/>
    </row>
    <row r="259" spans="1:15" s="39" customFormat="1" ht="35.1" customHeight="1" outlineLevel="2">
      <c r="A259" s="39">
        <v>181898</v>
      </c>
      <c r="B259" s="39" t="s">
        <v>76</v>
      </c>
      <c r="C259" s="17" t="s">
        <v>7</v>
      </c>
      <c r="D259" s="17" t="s">
        <v>63</v>
      </c>
      <c r="E259" s="68">
        <v>294</v>
      </c>
      <c r="G259" s="61"/>
      <c r="H259" s="61"/>
      <c r="I259" s="61"/>
      <c r="J259" s="61"/>
      <c r="K259" s="61"/>
      <c r="L259" s="61"/>
      <c r="M259" s="61"/>
      <c r="N259" s="61"/>
    </row>
    <row r="260" spans="1:15" s="39" customFormat="1" ht="35.1" customHeight="1" outlineLevel="2">
      <c r="A260" s="39">
        <v>181899</v>
      </c>
      <c r="B260" s="39" t="s">
        <v>76</v>
      </c>
      <c r="C260" s="17" t="s">
        <v>7</v>
      </c>
      <c r="D260" s="17" t="s">
        <v>63</v>
      </c>
      <c r="E260" s="68">
        <v>294</v>
      </c>
      <c r="G260" s="61"/>
      <c r="H260" s="61"/>
      <c r="I260" s="61"/>
      <c r="J260" s="61"/>
      <c r="K260" s="61"/>
      <c r="L260" s="61"/>
      <c r="M260" s="61"/>
      <c r="N260" s="61"/>
    </row>
    <row r="261" spans="1:15" s="39" customFormat="1" ht="35.1" customHeight="1" outlineLevel="2">
      <c r="A261" s="39">
        <v>181900</v>
      </c>
      <c r="B261" s="39" t="s">
        <v>76</v>
      </c>
      <c r="C261" s="17" t="s">
        <v>7</v>
      </c>
      <c r="D261" s="17" t="s">
        <v>63</v>
      </c>
      <c r="E261" s="68">
        <v>294</v>
      </c>
      <c r="G261" s="61"/>
      <c r="H261" s="61"/>
      <c r="I261" s="61"/>
      <c r="J261" s="61"/>
      <c r="K261" s="61"/>
      <c r="L261" s="61"/>
      <c r="M261" s="61"/>
      <c r="N261" s="61"/>
    </row>
    <row r="262" spans="1:15" s="39" customFormat="1" ht="35.1" customHeight="1" outlineLevel="1">
      <c r="C262" s="62" t="s">
        <v>139</v>
      </c>
      <c r="E262" s="53">
        <f>SUBTOTAL(9,E251:E261)</f>
        <v>3343</v>
      </c>
      <c r="G262" s="61">
        <f t="shared" ref="G262:N262" si="31">SUBTOTAL(9,G251:G261)</f>
        <v>0</v>
      </c>
      <c r="H262" s="61">
        <f t="shared" si="31"/>
        <v>1920.02</v>
      </c>
      <c r="I262" s="61">
        <f t="shared" si="31"/>
        <v>74</v>
      </c>
      <c r="J262" s="61">
        <f t="shared" si="31"/>
        <v>0</v>
      </c>
      <c r="K262" s="61">
        <f t="shared" si="31"/>
        <v>0</v>
      </c>
      <c r="L262" s="61">
        <f t="shared" si="31"/>
        <v>0</v>
      </c>
      <c r="M262" s="61">
        <f t="shared" si="31"/>
        <v>0</v>
      </c>
      <c r="N262" s="61">
        <f t="shared" si="31"/>
        <v>0</v>
      </c>
      <c r="O262" s="64">
        <f>E262-SUM(G262:N262)</f>
        <v>1348.98</v>
      </c>
    </row>
    <row r="263" spans="1:15" s="39" customFormat="1" ht="35.1" customHeight="1" outlineLevel="2">
      <c r="A263" s="39">
        <v>181543</v>
      </c>
      <c r="B263" s="39" t="s">
        <v>43</v>
      </c>
      <c r="C263" s="39" t="s">
        <v>54</v>
      </c>
      <c r="D263" s="39" t="s">
        <v>31</v>
      </c>
      <c r="E263" s="53">
        <v>452</v>
      </c>
      <c r="G263" s="61"/>
      <c r="H263" s="61">
        <v>1188.55</v>
      </c>
      <c r="I263" s="61"/>
      <c r="J263" s="61"/>
      <c r="K263" s="61"/>
      <c r="L263" s="61"/>
      <c r="M263" s="61"/>
      <c r="N263" s="61"/>
    </row>
    <row r="264" spans="1:15" s="39" customFormat="1" ht="35.1" customHeight="1" outlineLevel="2">
      <c r="A264" s="39">
        <v>181548</v>
      </c>
      <c r="B264" s="39" t="s">
        <v>43</v>
      </c>
      <c r="C264" s="39" t="s">
        <v>54</v>
      </c>
      <c r="D264" s="39" t="s">
        <v>26</v>
      </c>
      <c r="E264" s="53">
        <v>452</v>
      </c>
      <c r="G264" s="61"/>
      <c r="H264" s="61"/>
      <c r="I264" s="61"/>
      <c r="J264" s="61"/>
      <c r="K264" s="61"/>
      <c r="L264" s="61"/>
      <c r="M264" s="61"/>
      <c r="N264" s="61"/>
    </row>
    <row r="265" spans="1:15" s="39" customFormat="1" ht="35.1" customHeight="1" outlineLevel="2">
      <c r="A265" s="39">
        <v>181642</v>
      </c>
      <c r="B265" s="39" t="s">
        <v>58</v>
      </c>
      <c r="C265" s="39" t="s">
        <v>54</v>
      </c>
      <c r="D265" s="39" t="s">
        <v>26</v>
      </c>
      <c r="E265" s="53">
        <v>452</v>
      </c>
      <c r="G265" s="61"/>
      <c r="H265" s="61"/>
      <c r="I265" s="61"/>
      <c r="J265" s="61"/>
      <c r="K265" s="61"/>
      <c r="L265" s="61"/>
      <c r="M265" s="61"/>
      <c r="N265" s="61"/>
    </row>
    <row r="266" spans="1:15" s="39" customFormat="1" ht="35.1" customHeight="1" outlineLevel="2">
      <c r="A266" s="39">
        <v>181643</v>
      </c>
      <c r="B266" s="39" t="s">
        <v>58</v>
      </c>
      <c r="C266" s="39" t="s">
        <v>54</v>
      </c>
      <c r="D266" s="39" t="s">
        <v>26</v>
      </c>
      <c r="E266" s="53">
        <v>452</v>
      </c>
      <c r="G266" s="61"/>
      <c r="H266" s="61"/>
      <c r="I266" s="61"/>
      <c r="J266" s="61"/>
      <c r="K266" s="61"/>
      <c r="L266" s="61"/>
      <c r="M266" s="61"/>
      <c r="N266" s="61"/>
    </row>
    <row r="267" spans="1:15" s="39" customFormat="1" ht="35.1" customHeight="1" outlineLevel="2">
      <c r="A267" s="39">
        <v>181668</v>
      </c>
      <c r="B267" s="39" t="s">
        <v>60</v>
      </c>
      <c r="C267" s="39" t="s">
        <v>54</v>
      </c>
      <c r="D267" s="39" t="s">
        <v>26</v>
      </c>
      <c r="E267" s="53">
        <v>452</v>
      </c>
      <c r="G267" s="61"/>
      <c r="H267" s="61"/>
      <c r="I267" s="61"/>
      <c r="J267" s="61"/>
      <c r="K267" s="61"/>
      <c r="L267" s="61"/>
      <c r="M267" s="61"/>
      <c r="N267" s="61"/>
    </row>
    <row r="268" spans="1:15" s="39" customFormat="1" ht="35.1" customHeight="1" outlineLevel="2">
      <c r="A268" s="39">
        <v>181671</v>
      </c>
      <c r="B268" s="39" t="s">
        <v>60</v>
      </c>
      <c r="C268" s="39" t="s">
        <v>54</v>
      </c>
      <c r="D268" s="39" t="s">
        <v>26</v>
      </c>
      <c r="E268" s="53">
        <v>452</v>
      </c>
      <c r="G268" s="61"/>
      <c r="H268" s="61"/>
      <c r="I268" s="61"/>
      <c r="J268" s="61"/>
      <c r="K268" s="61"/>
      <c r="L268" s="61"/>
      <c r="M268" s="61"/>
      <c r="N268" s="61"/>
    </row>
    <row r="269" spans="1:15" s="39" customFormat="1" ht="35.1" customHeight="1" outlineLevel="2">
      <c r="A269" s="39">
        <v>181694</v>
      </c>
      <c r="B269" s="39" t="s">
        <v>65</v>
      </c>
      <c r="C269" s="39" t="s">
        <v>54</v>
      </c>
      <c r="D269" s="39" t="s">
        <v>26</v>
      </c>
      <c r="E269" s="53">
        <v>452</v>
      </c>
      <c r="G269" s="61"/>
      <c r="H269" s="61"/>
      <c r="I269" s="61"/>
      <c r="J269" s="61"/>
      <c r="K269" s="61"/>
      <c r="L269" s="61"/>
      <c r="M269" s="61"/>
      <c r="N269" s="61"/>
    </row>
    <row r="270" spans="1:15" s="39" customFormat="1" ht="35.1" customHeight="1" outlineLevel="2">
      <c r="A270" s="39">
        <v>181814</v>
      </c>
      <c r="B270" s="39" t="s">
        <v>72</v>
      </c>
      <c r="C270" s="39" t="s">
        <v>54</v>
      </c>
      <c r="D270" s="39" t="s">
        <v>26</v>
      </c>
      <c r="E270" s="53">
        <v>452</v>
      </c>
      <c r="G270" s="61"/>
      <c r="H270" s="61"/>
      <c r="I270" s="61"/>
      <c r="J270" s="61"/>
      <c r="K270" s="61"/>
      <c r="L270" s="61"/>
      <c r="M270" s="61"/>
      <c r="N270" s="61"/>
    </row>
    <row r="271" spans="1:15" s="39" customFormat="1" ht="35.1" customHeight="1" outlineLevel="2">
      <c r="A271" s="39">
        <v>181891</v>
      </c>
      <c r="B271" s="39" t="s">
        <v>76</v>
      </c>
      <c r="C271" s="39" t="s">
        <v>54</v>
      </c>
      <c r="D271" s="39" t="s">
        <v>31</v>
      </c>
      <c r="E271" s="53">
        <v>452</v>
      </c>
      <c r="G271" s="61"/>
      <c r="H271" s="61"/>
      <c r="I271" s="61"/>
      <c r="J271" s="61"/>
      <c r="K271" s="61"/>
      <c r="L271" s="61"/>
      <c r="M271" s="61"/>
      <c r="N271" s="61"/>
    </row>
    <row r="272" spans="1:15" s="39" customFormat="1" ht="35.1" customHeight="1" outlineLevel="1">
      <c r="C272" s="62" t="s">
        <v>140</v>
      </c>
      <c r="E272" s="53">
        <f>SUBTOTAL(9,E263:E271)</f>
        <v>4068</v>
      </c>
      <c r="G272" s="61">
        <f t="shared" ref="G272:N272" si="32">SUBTOTAL(9,G263:G271)</f>
        <v>0</v>
      </c>
      <c r="H272" s="61">
        <f t="shared" si="32"/>
        <v>1188.55</v>
      </c>
      <c r="I272" s="61">
        <f t="shared" si="32"/>
        <v>0</v>
      </c>
      <c r="J272" s="61">
        <f t="shared" si="32"/>
        <v>0</v>
      </c>
      <c r="K272" s="61">
        <f t="shared" si="32"/>
        <v>0</v>
      </c>
      <c r="L272" s="61">
        <f t="shared" si="32"/>
        <v>0</v>
      </c>
      <c r="M272" s="61">
        <f t="shared" si="32"/>
        <v>0</v>
      </c>
      <c r="N272" s="61">
        <f t="shared" si="32"/>
        <v>0</v>
      </c>
      <c r="O272" s="64">
        <f>E272-SUM(G272:N272)</f>
        <v>2879.45</v>
      </c>
    </row>
    <row r="273" spans="1:15" s="39" customFormat="1" ht="35.1" customHeight="1" outlineLevel="2">
      <c r="A273" s="39">
        <v>181566</v>
      </c>
      <c r="B273" s="39" t="s">
        <v>43</v>
      </c>
      <c r="C273" s="39" t="s">
        <v>34</v>
      </c>
      <c r="D273" s="39" t="s">
        <v>26</v>
      </c>
      <c r="E273" s="53">
        <v>170</v>
      </c>
      <c r="G273" s="61">
        <v>8</v>
      </c>
      <c r="H273" s="61">
        <v>321.39</v>
      </c>
      <c r="I273" s="61">
        <v>37</v>
      </c>
      <c r="J273" s="61"/>
      <c r="K273" s="61"/>
      <c r="L273" s="61"/>
      <c r="M273" s="61"/>
      <c r="N273" s="61"/>
    </row>
    <row r="274" spans="1:15" s="39" customFormat="1" ht="35.1" customHeight="1" outlineLevel="2">
      <c r="A274" s="39">
        <v>181584</v>
      </c>
      <c r="B274" s="39" t="s">
        <v>47</v>
      </c>
      <c r="C274" s="39" t="s">
        <v>34</v>
      </c>
      <c r="D274" s="39" t="s">
        <v>26</v>
      </c>
      <c r="E274" s="53">
        <v>170</v>
      </c>
      <c r="G274" s="61"/>
      <c r="H274" s="61"/>
      <c r="I274" s="61"/>
      <c r="J274" s="61"/>
      <c r="K274" s="61"/>
      <c r="L274" s="61"/>
      <c r="M274" s="61"/>
      <c r="N274" s="61"/>
    </row>
    <row r="275" spans="1:15" s="39" customFormat="1" ht="35.1" customHeight="1" outlineLevel="2">
      <c r="A275" s="39">
        <v>181612</v>
      </c>
      <c r="B275" s="39" t="s">
        <v>55</v>
      </c>
      <c r="C275" s="39" t="s">
        <v>34</v>
      </c>
      <c r="D275" s="39" t="s">
        <v>31</v>
      </c>
      <c r="E275" s="53">
        <v>226</v>
      </c>
      <c r="G275" s="61"/>
      <c r="H275" s="61"/>
      <c r="I275" s="61"/>
      <c r="J275" s="61"/>
      <c r="K275" s="61"/>
      <c r="L275" s="61"/>
      <c r="M275" s="61"/>
      <c r="N275" s="61"/>
    </row>
    <row r="276" spans="1:15" s="39" customFormat="1" ht="35.1" customHeight="1" outlineLevel="2">
      <c r="A276" s="39">
        <v>181654</v>
      </c>
      <c r="B276" s="39" t="s">
        <v>58</v>
      </c>
      <c r="C276" s="39" t="s">
        <v>34</v>
      </c>
      <c r="D276" s="39" t="s">
        <v>26</v>
      </c>
      <c r="E276" s="53">
        <v>176</v>
      </c>
      <c r="G276" s="61"/>
      <c r="H276" s="61"/>
      <c r="I276" s="61"/>
      <c r="J276" s="61"/>
      <c r="K276" s="61"/>
      <c r="L276" s="61"/>
      <c r="M276" s="61"/>
      <c r="N276" s="61"/>
    </row>
    <row r="277" spans="1:15" s="39" customFormat="1" ht="35.1" customHeight="1" outlineLevel="2">
      <c r="A277" s="39">
        <v>181737</v>
      </c>
      <c r="B277" s="39" t="s">
        <v>66</v>
      </c>
      <c r="C277" s="39" t="s">
        <v>34</v>
      </c>
      <c r="D277" s="39" t="s">
        <v>31</v>
      </c>
      <c r="E277" s="53">
        <v>226</v>
      </c>
      <c r="G277" s="61"/>
      <c r="H277" s="61"/>
      <c r="I277" s="61"/>
      <c r="J277" s="61"/>
      <c r="K277" s="61"/>
      <c r="L277" s="61"/>
      <c r="M277" s="61"/>
      <c r="N277" s="61"/>
    </row>
    <row r="278" spans="1:15" s="39" customFormat="1" ht="35.1" customHeight="1" outlineLevel="2">
      <c r="A278" s="39">
        <v>181823</v>
      </c>
      <c r="B278" s="39" t="s">
        <v>72</v>
      </c>
      <c r="C278" s="39" t="s">
        <v>34</v>
      </c>
      <c r="D278" s="39" t="s">
        <v>31</v>
      </c>
      <c r="E278" s="53">
        <v>226</v>
      </c>
      <c r="G278" s="61"/>
      <c r="H278" s="61"/>
      <c r="I278" s="61"/>
      <c r="J278" s="61"/>
      <c r="K278" s="61"/>
      <c r="L278" s="61"/>
      <c r="M278" s="61"/>
      <c r="N278" s="61"/>
    </row>
    <row r="279" spans="1:15" s="39" customFormat="1" ht="35.1" customHeight="1" outlineLevel="1">
      <c r="C279" s="62" t="s">
        <v>141</v>
      </c>
      <c r="E279" s="53">
        <f>SUBTOTAL(9,E273:E278)</f>
        <v>1194</v>
      </c>
      <c r="G279" s="61">
        <f t="shared" ref="G279:N279" si="33">SUBTOTAL(9,G273:G278)</f>
        <v>8</v>
      </c>
      <c r="H279" s="61">
        <f t="shared" si="33"/>
        <v>321.39</v>
      </c>
      <c r="I279" s="61">
        <f t="shared" si="33"/>
        <v>37</v>
      </c>
      <c r="J279" s="61">
        <f t="shared" si="33"/>
        <v>0</v>
      </c>
      <c r="K279" s="61">
        <f t="shared" si="33"/>
        <v>0</v>
      </c>
      <c r="L279" s="61">
        <f t="shared" si="33"/>
        <v>0</v>
      </c>
      <c r="M279" s="61">
        <f t="shared" si="33"/>
        <v>0</v>
      </c>
      <c r="N279" s="61">
        <f t="shared" si="33"/>
        <v>0</v>
      </c>
      <c r="O279" s="64">
        <f>E279-SUM(G279:N279)</f>
        <v>827.61</v>
      </c>
    </row>
    <row r="280" spans="1:15" s="39" customFormat="1" ht="35.1" customHeight="1" outlineLevel="2">
      <c r="A280" s="39">
        <v>181619</v>
      </c>
      <c r="B280" s="39" t="s">
        <v>55</v>
      </c>
      <c r="C280" s="39" t="s">
        <v>8</v>
      </c>
      <c r="D280" s="39" t="s">
        <v>26</v>
      </c>
      <c r="E280" s="53">
        <v>294</v>
      </c>
      <c r="G280" s="61"/>
      <c r="H280" s="61">
        <v>1594.72</v>
      </c>
      <c r="I280" s="61">
        <v>37</v>
      </c>
      <c r="J280" s="61"/>
      <c r="K280" s="61"/>
      <c r="L280" s="61"/>
      <c r="M280" s="61"/>
      <c r="N280" s="61"/>
    </row>
    <row r="281" spans="1:15" s="39" customFormat="1" ht="35.1" customHeight="1" outlineLevel="2">
      <c r="A281" s="39">
        <v>181785</v>
      </c>
      <c r="B281" s="39" t="s">
        <v>69</v>
      </c>
      <c r="C281" s="39" t="s">
        <v>8</v>
      </c>
      <c r="D281" s="39" t="s">
        <v>26</v>
      </c>
      <c r="E281" s="53">
        <v>294</v>
      </c>
      <c r="G281" s="61"/>
      <c r="H281" s="61"/>
      <c r="I281" s="61">
        <v>37</v>
      </c>
      <c r="J281" s="61"/>
      <c r="K281" s="61"/>
      <c r="L281" s="61"/>
      <c r="M281" s="61"/>
      <c r="N281" s="61"/>
    </row>
    <row r="282" spans="1:15" s="39" customFormat="1" ht="35.1" customHeight="1" outlineLevel="2">
      <c r="A282" s="39">
        <v>181787</v>
      </c>
      <c r="B282" s="39" t="s">
        <v>69</v>
      </c>
      <c r="C282" s="39" t="s">
        <v>8</v>
      </c>
      <c r="D282" s="39" t="s">
        <v>26</v>
      </c>
      <c r="E282" s="53">
        <v>294</v>
      </c>
      <c r="G282" s="61"/>
      <c r="H282" s="61"/>
      <c r="I282" s="61">
        <v>37</v>
      </c>
      <c r="J282" s="61"/>
      <c r="K282" s="61"/>
      <c r="L282" s="61"/>
      <c r="M282" s="61"/>
      <c r="N282" s="61"/>
    </row>
    <row r="283" spans="1:15" s="39" customFormat="1" ht="35.1" customHeight="1" outlineLevel="2">
      <c r="A283" s="39">
        <v>181819</v>
      </c>
      <c r="B283" s="39" t="s">
        <v>72</v>
      </c>
      <c r="C283" s="39" t="s">
        <v>8</v>
      </c>
      <c r="D283" s="39" t="s">
        <v>63</v>
      </c>
      <c r="E283" s="53">
        <v>425</v>
      </c>
      <c r="G283" s="61"/>
      <c r="H283" s="61"/>
      <c r="I283" s="61"/>
      <c r="J283" s="61"/>
      <c r="K283" s="61"/>
      <c r="L283" s="61"/>
      <c r="M283" s="61"/>
      <c r="N283" s="61"/>
    </row>
    <row r="284" spans="1:15" s="39" customFormat="1" ht="35.1" customHeight="1" outlineLevel="2">
      <c r="A284" s="39">
        <v>181820</v>
      </c>
      <c r="B284" s="39" t="s">
        <v>72</v>
      </c>
      <c r="C284" s="39" t="s">
        <v>8</v>
      </c>
      <c r="D284" s="39" t="s">
        <v>63</v>
      </c>
      <c r="E284" s="53">
        <v>425</v>
      </c>
      <c r="G284" s="61"/>
      <c r="H284" s="61"/>
      <c r="I284" s="61"/>
      <c r="J284" s="61"/>
      <c r="K284" s="61"/>
      <c r="L284" s="61"/>
      <c r="M284" s="61"/>
      <c r="N284" s="61"/>
    </row>
    <row r="285" spans="1:15" s="39" customFormat="1" ht="35.1" customHeight="1" outlineLevel="2">
      <c r="A285" s="39">
        <v>181838</v>
      </c>
      <c r="B285" s="39" t="s">
        <v>73</v>
      </c>
      <c r="C285" s="39" t="s">
        <v>8</v>
      </c>
      <c r="D285" s="39" t="s">
        <v>63</v>
      </c>
      <c r="E285" s="53">
        <v>425</v>
      </c>
      <c r="G285" s="61"/>
      <c r="H285" s="61"/>
      <c r="I285" s="61"/>
      <c r="J285" s="61"/>
      <c r="K285" s="61"/>
      <c r="L285" s="61"/>
      <c r="M285" s="61"/>
      <c r="N285" s="61"/>
    </row>
    <row r="286" spans="1:15" s="39" customFormat="1" ht="35.1" customHeight="1" outlineLevel="1">
      <c r="C286" s="62" t="s">
        <v>142</v>
      </c>
      <c r="E286" s="53">
        <f>SUBTOTAL(9,E280:E285)</f>
        <v>2157</v>
      </c>
      <c r="G286" s="61">
        <f t="shared" ref="G286:N286" si="34">SUBTOTAL(9,G280:G285)</f>
        <v>0</v>
      </c>
      <c r="H286" s="61">
        <f t="shared" si="34"/>
        <v>1594.72</v>
      </c>
      <c r="I286" s="61">
        <f t="shared" si="34"/>
        <v>111</v>
      </c>
      <c r="J286" s="61">
        <f t="shared" si="34"/>
        <v>0</v>
      </c>
      <c r="K286" s="61">
        <f t="shared" si="34"/>
        <v>0</v>
      </c>
      <c r="L286" s="61">
        <f t="shared" si="34"/>
        <v>0</v>
      </c>
      <c r="M286" s="61">
        <f t="shared" si="34"/>
        <v>0</v>
      </c>
      <c r="N286" s="61">
        <f t="shared" si="34"/>
        <v>0</v>
      </c>
      <c r="O286" s="64">
        <f>E286-SUM(G286:N286)</f>
        <v>451.28</v>
      </c>
    </row>
    <row r="287" spans="1:15" s="39" customFormat="1" ht="35.1" customHeight="1" outlineLevel="2">
      <c r="A287" s="39">
        <v>181616</v>
      </c>
      <c r="B287" s="39" t="s">
        <v>55</v>
      </c>
      <c r="C287" s="39" t="s">
        <v>37</v>
      </c>
      <c r="D287" s="39" t="s">
        <v>26</v>
      </c>
      <c r="E287" s="53">
        <v>452</v>
      </c>
      <c r="G287" s="61"/>
      <c r="H287" s="61"/>
      <c r="I287" s="61"/>
      <c r="J287" s="61"/>
      <c r="K287" s="61"/>
      <c r="L287" s="61"/>
      <c r="M287" s="61"/>
      <c r="N287" s="61"/>
    </row>
    <row r="288" spans="1:15" s="39" customFormat="1" ht="35.1" customHeight="1" outlineLevel="2">
      <c r="A288" s="39">
        <v>181782</v>
      </c>
      <c r="B288" s="39" t="s">
        <v>69</v>
      </c>
      <c r="C288" s="39" t="s">
        <v>37</v>
      </c>
      <c r="D288" s="39" t="s">
        <v>26</v>
      </c>
      <c r="E288" s="53">
        <v>452</v>
      </c>
      <c r="G288" s="61"/>
      <c r="H288" s="61"/>
      <c r="I288" s="61"/>
      <c r="J288" s="61"/>
      <c r="K288" s="61"/>
      <c r="L288" s="61"/>
      <c r="M288" s="61"/>
      <c r="N288" s="61"/>
    </row>
    <row r="289" spans="1:15" s="39" customFormat="1" ht="35.1" customHeight="1" outlineLevel="1">
      <c r="C289" s="62" t="s">
        <v>143</v>
      </c>
      <c r="E289" s="53">
        <f>SUBTOTAL(9,E287:E288)</f>
        <v>904</v>
      </c>
      <c r="G289" s="61">
        <f t="shared" ref="G289:N289" si="35">SUBTOTAL(9,G287:G288)</f>
        <v>0</v>
      </c>
      <c r="H289" s="61">
        <f t="shared" si="35"/>
        <v>0</v>
      </c>
      <c r="I289" s="61">
        <f t="shared" si="35"/>
        <v>0</v>
      </c>
      <c r="J289" s="61">
        <f t="shared" si="35"/>
        <v>0</v>
      </c>
      <c r="K289" s="61">
        <f t="shared" si="35"/>
        <v>0</v>
      </c>
      <c r="L289" s="61">
        <f t="shared" si="35"/>
        <v>0</v>
      </c>
      <c r="M289" s="61">
        <f t="shared" si="35"/>
        <v>0</v>
      </c>
      <c r="N289" s="61">
        <f t="shared" si="35"/>
        <v>0</v>
      </c>
      <c r="O289" s="64">
        <f>E289-SUM(G289:N289)</f>
        <v>904</v>
      </c>
    </row>
    <row r="290" spans="1:15" s="39" customFormat="1" ht="35.1" customHeight="1" outlineLevel="2">
      <c r="A290" s="39">
        <v>181602</v>
      </c>
      <c r="B290" s="39" t="s">
        <v>55</v>
      </c>
      <c r="C290" s="39" t="s">
        <v>80</v>
      </c>
      <c r="D290" s="39" t="s">
        <v>26</v>
      </c>
      <c r="E290" s="53">
        <v>170</v>
      </c>
      <c r="G290" s="61"/>
      <c r="H290" s="61"/>
      <c r="I290" s="61"/>
      <c r="J290" s="61"/>
      <c r="K290" s="61"/>
      <c r="L290" s="61"/>
      <c r="M290" s="61"/>
      <c r="N290" s="61"/>
    </row>
    <row r="291" spans="1:15" s="39" customFormat="1" ht="35.1" customHeight="1" outlineLevel="2">
      <c r="A291" s="39">
        <v>181608</v>
      </c>
      <c r="B291" s="39" t="s">
        <v>55</v>
      </c>
      <c r="C291" s="39" t="s">
        <v>80</v>
      </c>
      <c r="D291" s="39" t="s">
        <v>31</v>
      </c>
      <c r="E291" s="53">
        <v>226</v>
      </c>
      <c r="G291" s="61"/>
      <c r="H291" s="61"/>
      <c r="I291" s="61"/>
      <c r="J291" s="61"/>
      <c r="K291" s="61"/>
      <c r="L291" s="61"/>
      <c r="M291" s="61"/>
      <c r="N291" s="61"/>
    </row>
    <row r="292" spans="1:15" s="39" customFormat="1" ht="35.1" customHeight="1" outlineLevel="2">
      <c r="A292" s="39">
        <v>181652</v>
      </c>
      <c r="B292" s="39" t="s">
        <v>58</v>
      </c>
      <c r="C292" s="39" t="s">
        <v>80</v>
      </c>
      <c r="D292" s="39" t="s">
        <v>26</v>
      </c>
      <c r="E292" s="53">
        <v>170</v>
      </c>
      <c r="G292" s="61"/>
      <c r="H292" s="61"/>
      <c r="I292" s="61"/>
      <c r="J292" s="61"/>
      <c r="K292" s="61"/>
      <c r="L292" s="61"/>
      <c r="M292" s="61"/>
      <c r="N292" s="61"/>
    </row>
    <row r="293" spans="1:15" s="39" customFormat="1" ht="35.1" customHeight="1" outlineLevel="2">
      <c r="A293" s="39">
        <v>181653</v>
      </c>
      <c r="B293" s="39" t="s">
        <v>58</v>
      </c>
      <c r="C293" s="39" t="s">
        <v>80</v>
      </c>
      <c r="D293" s="39" t="s">
        <v>26</v>
      </c>
      <c r="E293" s="53">
        <v>170</v>
      </c>
      <c r="G293" s="61"/>
      <c r="H293" s="61"/>
      <c r="I293" s="61"/>
      <c r="J293" s="61"/>
      <c r="K293" s="61"/>
      <c r="L293" s="61"/>
      <c r="M293" s="61"/>
      <c r="N293" s="61"/>
    </row>
    <row r="294" spans="1:15" s="39" customFormat="1" ht="35.1" customHeight="1" outlineLevel="2">
      <c r="A294" s="39">
        <v>181817</v>
      </c>
      <c r="B294" s="39" t="s">
        <v>72</v>
      </c>
      <c r="C294" s="39" t="s">
        <v>80</v>
      </c>
      <c r="D294" s="39" t="s">
        <v>31</v>
      </c>
      <c r="E294" s="53">
        <v>226</v>
      </c>
      <c r="G294" s="61"/>
      <c r="H294" s="61"/>
      <c r="I294" s="61"/>
      <c r="J294" s="61"/>
      <c r="K294" s="61"/>
      <c r="L294" s="61"/>
      <c r="M294" s="61"/>
      <c r="N294" s="61"/>
    </row>
    <row r="295" spans="1:15" s="39" customFormat="1" ht="35.1" customHeight="1" outlineLevel="2">
      <c r="A295" s="39">
        <v>181842</v>
      </c>
      <c r="B295" s="39" t="s">
        <v>73</v>
      </c>
      <c r="C295" s="39" t="s">
        <v>80</v>
      </c>
      <c r="D295" s="39" t="s">
        <v>31</v>
      </c>
      <c r="E295" s="53">
        <v>226</v>
      </c>
      <c r="G295" s="61"/>
      <c r="H295" s="61"/>
      <c r="I295" s="61"/>
      <c r="J295" s="61"/>
      <c r="K295" s="61"/>
      <c r="L295" s="61"/>
      <c r="M295" s="61"/>
      <c r="N295" s="61"/>
    </row>
    <row r="296" spans="1:15" s="39" customFormat="1" ht="35.1" customHeight="1" outlineLevel="1">
      <c r="C296" s="62" t="s">
        <v>144</v>
      </c>
      <c r="E296" s="53">
        <f>SUBTOTAL(9,E290:E295)</f>
        <v>1188</v>
      </c>
      <c r="G296" s="61">
        <f t="shared" ref="G296:N296" si="36">SUBTOTAL(9,G290:G295)</f>
        <v>0</v>
      </c>
      <c r="H296" s="61">
        <f t="shared" si="36"/>
        <v>0</v>
      </c>
      <c r="I296" s="61">
        <f t="shared" si="36"/>
        <v>0</v>
      </c>
      <c r="J296" s="61">
        <f t="shared" si="36"/>
        <v>0</v>
      </c>
      <c r="K296" s="61">
        <f t="shared" si="36"/>
        <v>0</v>
      </c>
      <c r="L296" s="61">
        <f t="shared" si="36"/>
        <v>0</v>
      </c>
      <c r="M296" s="61">
        <f t="shared" si="36"/>
        <v>0</v>
      </c>
      <c r="N296" s="61">
        <f t="shared" si="36"/>
        <v>0</v>
      </c>
      <c r="O296" s="64">
        <f>E296-SUM(G296:N296)</f>
        <v>1188</v>
      </c>
    </row>
    <row r="297" spans="1:15" s="39" customFormat="1" ht="35.1" customHeight="1" outlineLevel="2">
      <c r="A297" s="39">
        <v>181855</v>
      </c>
      <c r="B297" s="39" t="s">
        <v>73</v>
      </c>
      <c r="C297" s="39" t="s">
        <v>52</v>
      </c>
      <c r="D297" s="39" t="s">
        <v>160</v>
      </c>
      <c r="E297" s="53">
        <v>176</v>
      </c>
      <c r="G297" s="61">
        <v>8</v>
      </c>
      <c r="H297" s="61">
        <v>84.77</v>
      </c>
      <c r="I297" s="61"/>
      <c r="J297" s="61"/>
      <c r="K297" s="61"/>
      <c r="L297" s="61"/>
      <c r="M297" s="61"/>
      <c r="N297" s="61"/>
    </row>
    <row r="298" spans="1:15" s="39" customFormat="1" ht="35.1" customHeight="1" outlineLevel="1">
      <c r="C298" s="62" t="s">
        <v>145</v>
      </c>
      <c r="E298" s="53">
        <f>SUBTOTAL(9,E297:E297)</f>
        <v>176</v>
      </c>
      <c r="G298" s="61">
        <f t="shared" ref="G298:N298" si="37">SUBTOTAL(9,G297:G297)</f>
        <v>8</v>
      </c>
      <c r="H298" s="61">
        <f t="shared" si="37"/>
        <v>84.77</v>
      </c>
      <c r="I298" s="61">
        <f t="shared" si="37"/>
        <v>0</v>
      </c>
      <c r="J298" s="61">
        <f t="shared" si="37"/>
        <v>0</v>
      </c>
      <c r="K298" s="61">
        <f t="shared" si="37"/>
        <v>0</v>
      </c>
      <c r="L298" s="61">
        <f t="shared" si="37"/>
        <v>0</v>
      </c>
      <c r="M298" s="61">
        <f t="shared" si="37"/>
        <v>0</v>
      </c>
      <c r="N298" s="61">
        <f t="shared" si="37"/>
        <v>0</v>
      </c>
      <c r="O298" s="64">
        <f>E298-SUM(G298:N298)</f>
        <v>83.23</v>
      </c>
    </row>
    <row r="299" spans="1:15" s="39" customFormat="1" ht="35.1" customHeight="1" outlineLevel="2">
      <c r="A299" s="39">
        <v>181610</v>
      </c>
      <c r="B299" s="39" t="s">
        <v>55</v>
      </c>
      <c r="C299" s="39" t="s">
        <v>32</v>
      </c>
      <c r="D299" s="39" t="s">
        <v>26</v>
      </c>
      <c r="E299" s="53">
        <v>170</v>
      </c>
      <c r="G299" s="61"/>
      <c r="H299" s="61">
        <v>286.23</v>
      </c>
      <c r="I299" s="61">
        <v>37</v>
      </c>
      <c r="J299" s="61"/>
      <c r="K299" s="61"/>
      <c r="L299" s="61"/>
      <c r="M299" s="61"/>
      <c r="N299" s="61"/>
    </row>
    <row r="300" spans="1:15" s="39" customFormat="1" ht="35.1" customHeight="1" outlineLevel="2">
      <c r="A300" s="39">
        <v>181650</v>
      </c>
      <c r="B300" s="39" t="s">
        <v>58</v>
      </c>
      <c r="C300" s="39" t="s">
        <v>32</v>
      </c>
      <c r="D300" s="39" t="s">
        <v>26</v>
      </c>
      <c r="E300" s="53">
        <v>170</v>
      </c>
      <c r="G300" s="61"/>
      <c r="H300" s="61"/>
      <c r="I300" s="61">
        <v>37</v>
      </c>
      <c r="J300" s="61"/>
      <c r="K300" s="61"/>
      <c r="L300" s="61"/>
      <c r="M300" s="61"/>
      <c r="N300" s="61"/>
    </row>
    <row r="301" spans="1:15" s="39" customFormat="1" ht="35.1" customHeight="1" outlineLevel="2">
      <c r="A301" s="39">
        <v>181741</v>
      </c>
      <c r="B301" s="39" t="s">
        <v>66</v>
      </c>
      <c r="C301" s="39" t="s">
        <v>32</v>
      </c>
      <c r="D301" s="39" t="s">
        <v>33</v>
      </c>
      <c r="E301" s="53">
        <v>291</v>
      </c>
      <c r="G301" s="61"/>
      <c r="H301" s="61"/>
      <c r="I301" s="61"/>
      <c r="J301" s="61"/>
      <c r="K301" s="61"/>
      <c r="L301" s="61"/>
      <c r="M301" s="61"/>
      <c r="N301" s="61"/>
    </row>
    <row r="302" spans="1:15" s="39" customFormat="1" ht="35.1" customHeight="1" outlineLevel="1">
      <c r="C302" s="62" t="s">
        <v>146</v>
      </c>
      <c r="E302" s="53">
        <f>SUBTOTAL(9,E299:E301)</f>
        <v>631</v>
      </c>
      <c r="G302" s="61">
        <f t="shared" ref="G302:N302" si="38">SUBTOTAL(9,G299:G301)</f>
        <v>0</v>
      </c>
      <c r="H302" s="61">
        <f t="shared" si="38"/>
        <v>286.23</v>
      </c>
      <c r="I302" s="61">
        <f t="shared" si="38"/>
        <v>74</v>
      </c>
      <c r="J302" s="61">
        <f t="shared" si="38"/>
        <v>0</v>
      </c>
      <c r="K302" s="61">
        <f t="shared" si="38"/>
        <v>0</v>
      </c>
      <c r="L302" s="61">
        <f t="shared" si="38"/>
        <v>0</v>
      </c>
      <c r="M302" s="61">
        <f t="shared" si="38"/>
        <v>0</v>
      </c>
      <c r="N302" s="61">
        <f t="shared" si="38"/>
        <v>0</v>
      </c>
      <c r="O302" s="64">
        <f>E302-SUM(G302:N302)</f>
        <v>270.77</v>
      </c>
    </row>
    <row r="303" spans="1:15" s="39" customFormat="1" ht="35.1" customHeight="1" outlineLevel="2">
      <c r="A303" s="39">
        <v>181549</v>
      </c>
      <c r="B303" s="39" t="s">
        <v>43</v>
      </c>
      <c r="C303" s="39" t="s">
        <v>67</v>
      </c>
      <c r="D303" s="39" t="s">
        <v>26</v>
      </c>
      <c r="E303" s="53">
        <v>90</v>
      </c>
      <c r="G303" s="61"/>
      <c r="H303" s="61">
        <v>60</v>
      </c>
      <c r="I303" s="61"/>
      <c r="J303" s="61"/>
      <c r="K303" s="61"/>
      <c r="L303" s="61"/>
      <c r="M303" s="61"/>
      <c r="N303" s="61"/>
    </row>
    <row r="304" spans="1:15" s="39" customFormat="1" ht="35.1" customHeight="1" outlineLevel="2">
      <c r="A304" s="39">
        <v>181597</v>
      </c>
      <c r="B304" s="39" t="s">
        <v>55</v>
      </c>
      <c r="C304" s="39" t="s">
        <v>67</v>
      </c>
      <c r="D304" s="39" t="s">
        <v>26</v>
      </c>
      <c r="E304" s="53">
        <v>90</v>
      </c>
      <c r="G304" s="61"/>
      <c r="H304" s="61"/>
      <c r="I304" s="61"/>
      <c r="J304" s="61"/>
      <c r="K304" s="61"/>
      <c r="L304" s="61"/>
      <c r="M304" s="61"/>
      <c r="N304" s="61"/>
    </row>
    <row r="305" spans="1:15" s="39" customFormat="1" ht="35.1" customHeight="1" outlineLevel="2">
      <c r="A305" s="39">
        <v>181659</v>
      </c>
      <c r="B305" s="39" t="s">
        <v>58</v>
      </c>
      <c r="C305" s="39" t="s">
        <v>67</v>
      </c>
      <c r="D305" s="39" t="s">
        <v>26</v>
      </c>
      <c r="E305" s="53">
        <v>90</v>
      </c>
      <c r="G305" s="61"/>
      <c r="H305" s="61"/>
      <c r="I305" s="61"/>
      <c r="J305" s="61"/>
      <c r="K305" s="61"/>
      <c r="L305" s="61"/>
      <c r="M305" s="61"/>
      <c r="N305" s="61"/>
    </row>
    <row r="306" spans="1:15" s="39" customFormat="1" ht="35.1" customHeight="1" outlineLevel="2">
      <c r="A306" s="39">
        <v>181811</v>
      </c>
      <c r="B306" s="39" t="s">
        <v>72</v>
      </c>
      <c r="C306" s="39" t="s">
        <v>67</v>
      </c>
      <c r="D306" s="39" t="s">
        <v>26</v>
      </c>
      <c r="E306" s="53">
        <v>90</v>
      </c>
      <c r="G306" s="61"/>
      <c r="H306" s="61"/>
      <c r="I306" s="61"/>
      <c r="J306" s="61"/>
      <c r="K306" s="61"/>
      <c r="L306" s="61"/>
      <c r="M306" s="61"/>
      <c r="N306" s="61"/>
    </row>
    <row r="307" spans="1:15" s="39" customFormat="1" ht="35.1" customHeight="1" outlineLevel="1">
      <c r="C307" s="62" t="s">
        <v>147</v>
      </c>
      <c r="E307" s="53">
        <f>SUBTOTAL(9,E303:E306)</f>
        <v>360</v>
      </c>
      <c r="G307" s="61">
        <f t="shared" ref="G307:N307" si="39">SUBTOTAL(9,G303:G306)</f>
        <v>0</v>
      </c>
      <c r="H307" s="61">
        <f t="shared" si="39"/>
        <v>60</v>
      </c>
      <c r="I307" s="61">
        <f t="shared" si="39"/>
        <v>0</v>
      </c>
      <c r="J307" s="61">
        <f t="shared" si="39"/>
        <v>0</v>
      </c>
      <c r="K307" s="61">
        <f t="shared" si="39"/>
        <v>0</v>
      </c>
      <c r="L307" s="61">
        <f t="shared" si="39"/>
        <v>0</v>
      </c>
      <c r="M307" s="61">
        <f t="shared" si="39"/>
        <v>0</v>
      </c>
      <c r="N307" s="61">
        <f t="shared" si="39"/>
        <v>0</v>
      </c>
      <c r="O307" s="64">
        <f>E307-SUM(G307:N307)</f>
        <v>300</v>
      </c>
    </row>
    <row r="308" spans="1:15" s="39" customFormat="1" ht="35.1" customHeight="1" outlineLevel="2">
      <c r="A308" s="39">
        <v>181669</v>
      </c>
      <c r="B308" s="39" t="s">
        <v>60</v>
      </c>
      <c r="C308" s="39" t="s">
        <v>14</v>
      </c>
      <c r="D308" s="39" t="s">
        <v>26</v>
      </c>
      <c r="E308" s="53">
        <v>294</v>
      </c>
      <c r="G308" s="61"/>
      <c r="H308" s="61"/>
      <c r="I308" s="61"/>
      <c r="J308" s="61"/>
      <c r="K308" s="61"/>
      <c r="L308" s="61"/>
      <c r="M308" s="61"/>
      <c r="N308" s="61"/>
    </row>
    <row r="309" spans="1:15" s="39" customFormat="1" ht="35.1" customHeight="1" outlineLevel="2">
      <c r="A309" s="39">
        <v>181672</v>
      </c>
      <c r="B309" s="39" t="s">
        <v>60</v>
      </c>
      <c r="C309" s="39" t="s">
        <v>14</v>
      </c>
      <c r="D309" s="39" t="s">
        <v>26</v>
      </c>
      <c r="E309" s="53">
        <v>294</v>
      </c>
      <c r="G309" s="61"/>
      <c r="H309" s="61"/>
      <c r="I309" s="61"/>
      <c r="J309" s="61"/>
      <c r="K309" s="61"/>
      <c r="L309" s="61"/>
      <c r="M309" s="61"/>
      <c r="N309" s="61"/>
    </row>
    <row r="310" spans="1:15" s="39" customFormat="1" ht="35.1" customHeight="1" outlineLevel="2">
      <c r="A310" s="39">
        <v>181862</v>
      </c>
      <c r="B310" s="39" t="s">
        <v>74</v>
      </c>
      <c r="C310" s="39" t="s">
        <v>14</v>
      </c>
      <c r="D310" s="39" t="s">
        <v>31</v>
      </c>
      <c r="E310" s="53">
        <v>362</v>
      </c>
      <c r="G310" s="61"/>
      <c r="H310" s="61"/>
      <c r="I310" s="61"/>
      <c r="J310" s="61"/>
      <c r="K310" s="61"/>
      <c r="L310" s="61"/>
      <c r="M310" s="61"/>
      <c r="N310" s="61"/>
    </row>
    <row r="311" spans="1:15" s="39" customFormat="1" ht="35.1" customHeight="1" outlineLevel="2">
      <c r="A311" s="39">
        <v>181890</v>
      </c>
      <c r="B311" s="39" t="s">
        <v>76</v>
      </c>
      <c r="C311" s="39" t="s">
        <v>14</v>
      </c>
      <c r="D311" s="39" t="s">
        <v>31</v>
      </c>
      <c r="E311" s="53">
        <v>362</v>
      </c>
      <c r="G311" s="61"/>
      <c r="H311" s="61"/>
      <c r="I311" s="61"/>
      <c r="J311" s="61"/>
      <c r="K311" s="61"/>
      <c r="L311" s="61"/>
      <c r="M311" s="61"/>
      <c r="N311" s="61"/>
    </row>
    <row r="312" spans="1:15" s="39" customFormat="1" ht="35.1" customHeight="1" outlineLevel="1">
      <c r="C312" s="62" t="s">
        <v>148</v>
      </c>
      <c r="E312" s="53">
        <f>SUBTOTAL(9,E308:E311)</f>
        <v>1312</v>
      </c>
      <c r="G312" s="61">
        <f t="shared" ref="G312:N312" si="40">SUBTOTAL(9,G308:G311)</f>
        <v>0</v>
      </c>
      <c r="H312" s="61">
        <f t="shared" si="40"/>
        <v>0</v>
      </c>
      <c r="I312" s="61">
        <f t="shared" si="40"/>
        <v>0</v>
      </c>
      <c r="J312" s="61">
        <f t="shared" si="40"/>
        <v>0</v>
      </c>
      <c r="K312" s="61">
        <f t="shared" si="40"/>
        <v>0</v>
      </c>
      <c r="L312" s="61">
        <f t="shared" si="40"/>
        <v>0</v>
      </c>
      <c r="M312" s="61">
        <f t="shared" si="40"/>
        <v>0</v>
      </c>
      <c r="N312" s="61">
        <f t="shared" si="40"/>
        <v>0</v>
      </c>
      <c r="O312" s="64">
        <f>E312-SUM(G312:N312)</f>
        <v>1312</v>
      </c>
    </row>
    <row r="313" spans="1:15" s="39" customFormat="1" ht="35.1" customHeight="1" outlineLevel="2">
      <c r="A313" s="20" t="s">
        <v>86</v>
      </c>
      <c r="B313" s="18">
        <v>41305</v>
      </c>
      <c r="C313" s="20" t="s">
        <v>89</v>
      </c>
      <c r="D313" s="20" t="s">
        <v>90</v>
      </c>
      <c r="E313" s="21">
        <v>3660.5</v>
      </c>
      <c r="G313" s="61"/>
      <c r="H313" s="61">
        <v>1482.99</v>
      </c>
      <c r="I313" s="61">
        <f>37*2</f>
        <v>74</v>
      </c>
      <c r="J313" s="61"/>
      <c r="K313" s="61"/>
      <c r="L313" s="61">
        <v>746.5</v>
      </c>
      <c r="M313" s="61"/>
      <c r="N313" s="61"/>
    </row>
    <row r="314" spans="1:15" s="39" customFormat="1" ht="35.1" customHeight="1" outlineLevel="1">
      <c r="A314" s="20"/>
      <c r="B314" s="18"/>
      <c r="C314" s="69" t="s">
        <v>149</v>
      </c>
      <c r="D314" s="20"/>
      <c r="E314" s="21">
        <f>SUBTOTAL(9,E313:E313)</f>
        <v>3660.5</v>
      </c>
      <c r="G314" s="61">
        <f t="shared" ref="G314:N314" si="41">SUBTOTAL(9,G313:G313)</f>
        <v>0</v>
      </c>
      <c r="H314" s="61">
        <f t="shared" si="41"/>
        <v>1482.99</v>
      </c>
      <c r="I314" s="61">
        <f t="shared" si="41"/>
        <v>74</v>
      </c>
      <c r="J314" s="61">
        <f t="shared" si="41"/>
        <v>0</v>
      </c>
      <c r="K314" s="61">
        <f>SUBTOTAL(9,K313:K313)</f>
        <v>0</v>
      </c>
      <c r="L314" s="61">
        <f t="shared" si="41"/>
        <v>746.5</v>
      </c>
      <c r="M314" s="61">
        <f t="shared" si="41"/>
        <v>0</v>
      </c>
      <c r="N314" s="61">
        <f t="shared" si="41"/>
        <v>0</v>
      </c>
      <c r="O314" s="64">
        <f>E314-SUM(G314:N314)</f>
        <v>1357.0100000000002</v>
      </c>
    </row>
    <row r="315" spans="1:15" s="57" customFormat="1" ht="35.1" customHeight="1">
      <c r="A315" s="55"/>
      <c r="B315" s="56"/>
      <c r="C315" s="55" t="s">
        <v>150</v>
      </c>
      <c r="D315" s="55"/>
      <c r="E315" s="54">
        <f>SUBTOTAL(9,E2:E313)</f>
        <v>68737.5</v>
      </c>
      <c r="G315" s="58">
        <f t="shared" ref="G315:N315" si="42">SUBTOTAL(9,G2:G313)</f>
        <v>128</v>
      </c>
      <c r="H315" s="58">
        <f t="shared" si="42"/>
        <v>27067.58</v>
      </c>
      <c r="I315" s="58">
        <f t="shared" si="42"/>
        <v>1036</v>
      </c>
      <c r="J315" s="58">
        <f t="shared" si="42"/>
        <v>0</v>
      </c>
      <c r="K315" s="58">
        <f t="shared" si="42"/>
        <v>250</v>
      </c>
      <c r="L315" s="58">
        <f t="shared" si="42"/>
        <v>3673.94</v>
      </c>
      <c r="M315" s="58">
        <f t="shared" si="42"/>
        <v>0</v>
      </c>
      <c r="N315" s="58">
        <f t="shared" si="42"/>
        <v>0</v>
      </c>
      <c r="O315" s="59">
        <f>E315-SUM(G315:N315)</f>
        <v>36581.979999999996</v>
      </c>
    </row>
  </sheetData>
  <autoFilter ref="A1:O306"/>
  <sortState ref="A2:O312">
    <sortCondition ref="C2:C312"/>
  </sortState>
  <printOptions horizontalCentered="1"/>
  <pageMargins left="0.15748031496062992" right="0.15748031496062992" top="0.43307086614173229" bottom="0.78740157480314965" header="0.19685039370078741" footer="0.15748031496062992"/>
  <pageSetup paperSize="9" scale="70" orientation="landscape" r:id="rId1"/>
  <headerFooter>
    <oddHeader>&amp;L&amp;D&amp;CFrete 2ª Quinzena de Janeiro de 2013 - &amp;A</oddHeader>
    <oddFooter>&amp;LDiferenças com Bete
44636*33
11 4360 6300&amp;CDiferenças até 14/02/2013 as 17:00 hs
Após essa data, não serão aceitas diferenças.&amp;RPagamento dia  15/02/2013 após as 15:00hs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2"/>
  <sheetViews>
    <sheetView zoomScale="80" zoomScaleNormal="80" workbookViewId="0">
      <pane ySplit="1" topLeftCell="A257" activePane="bottomLeft" state="frozen"/>
      <selection activeCell="C1" sqref="C1"/>
      <selection pane="bottomLeft" activeCell="A272" sqref="A272:E272"/>
    </sheetView>
  </sheetViews>
  <sheetFormatPr defaultRowHeight="30" customHeight="1" outlineLevelRow="2"/>
  <cols>
    <col min="1" max="1" width="10.7109375" style="15" customWidth="1"/>
    <col min="2" max="2" width="11.5703125" style="1" customWidth="1"/>
    <col min="3" max="3" width="44.42578125" customWidth="1"/>
    <col min="4" max="4" width="23.85546875" customWidth="1"/>
    <col min="5" max="5" width="13.85546875" customWidth="1"/>
    <col min="6" max="6" width="12.28515625" hidden="1" customWidth="1"/>
    <col min="7" max="7" width="10.7109375" style="24" bestFit="1" customWidth="1"/>
    <col min="8" max="8" width="12.5703125" style="24" customWidth="1"/>
    <col min="9" max="9" width="9.140625" style="24" customWidth="1"/>
    <col min="10" max="10" width="9.140625" style="24" hidden="1" customWidth="1"/>
    <col min="11" max="11" width="9.140625" style="24" customWidth="1"/>
    <col min="12" max="12" width="9.7109375" style="24" customWidth="1"/>
    <col min="13" max="14" width="9.140625" style="24" hidden="1" customWidth="1"/>
    <col min="15" max="15" width="12.42578125" style="24" customWidth="1"/>
  </cols>
  <sheetData>
    <row r="1" spans="1:15" s="1" customFormat="1" ht="30" customHeight="1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15</v>
      </c>
      <c r="G1" s="22" t="s">
        <v>16</v>
      </c>
      <c r="H1" s="23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N1" s="22" t="s">
        <v>23</v>
      </c>
      <c r="O1" s="23" t="s">
        <v>24</v>
      </c>
    </row>
    <row r="2" spans="1:15" ht="30" customHeight="1" outlineLevel="2">
      <c r="A2" s="16">
        <v>11564</v>
      </c>
      <c r="B2" s="16" t="s">
        <v>28</v>
      </c>
      <c r="C2" s="16" t="s">
        <v>9</v>
      </c>
      <c r="D2" s="16" t="s">
        <v>31</v>
      </c>
      <c r="E2" s="28">
        <v>362</v>
      </c>
      <c r="F2" s="16"/>
    </row>
    <row r="3" spans="1:15" ht="30" customHeight="1" outlineLevel="2">
      <c r="A3" s="16">
        <v>11581</v>
      </c>
      <c r="B3" s="16" t="s">
        <v>43</v>
      </c>
      <c r="C3" s="16" t="s">
        <v>9</v>
      </c>
      <c r="D3" s="16" t="s">
        <v>26</v>
      </c>
      <c r="E3" s="28">
        <v>294</v>
      </c>
      <c r="F3" s="16"/>
    </row>
    <row r="4" spans="1:15" ht="30" customHeight="1" outlineLevel="2">
      <c r="A4" s="16">
        <v>11639</v>
      </c>
      <c r="B4" s="16" t="s">
        <v>55</v>
      </c>
      <c r="C4" s="16" t="s">
        <v>9</v>
      </c>
      <c r="D4" s="16" t="s">
        <v>33</v>
      </c>
      <c r="E4" s="28">
        <v>483</v>
      </c>
      <c r="F4" s="16"/>
    </row>
    <row r="5" spans="1:15" ht="30" customHeight="1" outlineLevel="2">
      <c r="A5" s="16">
        <v>11640</v>
      </c>
      <c r="B5" s="16" t="s">
        <v>55</v>
      </c>
      <c r="C5" s="16" t="s">
        <v>9</v>
      </c>
      <c r="D5" s="16" t="s">
        <v>26</v>
      </c>
      <c r="E5" s="28">
        <v>294</v>
      </c>
      <c r="F5" s="16"/>
    </row>
    <row r="6" spans="1:15" ht="30" customHeight="1" outlineLevel="2">
      <c r="A6" s="16">
        <v>11646</v>
      </c>
      <c r="B6" s="16" t="s">
        <v>55</v>
      </c>
      <c r="C6" s="16" t="s">
        <v>9</v>
      </c>
      <c r="D6" s="16" t="s">
        <v>26</v>
      </c>
      <c r="E6" s="28">
        <v>294</v>
      </c>
      <c r="F6" s="16"/>
    </row>
    <row r="7" spans="1:15" s="16" customFormat="1" ht="30" customHeight="1" outlineLevel="2">
      <c r="A7" s="16">
        <v>11669</v>
      </c>
      <c r="B7" s="16" t="s">
        <v>58</v>
      </c>
      <c r="C7" s="16" t="s">
        <v>9</v>
      </c>
      <c r="D7" s="16" t="s">
        <v>33</v>
      </c>
      <c r="E7" s="28">
        <v>483</v>
      </c>
      <c r="G7" s="24"/>
      <c r="H7" s="24"/>
      <c r="I7" s="24"/>
      <c r="J7" s="24"/>
      <c r="K7" s="24"/>
      <c r="L7" s="24"/>
      <c r="M7" s="24"/>
      <c r="N7" s="24"/>
      <c r="O7" s="24"/>
    </row>
    <row r="8" spans="1:15" s="16" customFormat="1" ht="30" customHeight="1" outlineLevel="2">
      <c r="A8" s="16">
        <v>11669</v>
      </c>
      <c r="B8" s="16" t="s">
        <v>58</v>
      </c>
      <c r="C8" s="16" t="s">
        <v>9</v>
      </c>
      <c r="D8" s="16" t="s">
        <v>91</v>
      </c>
      <c r="E8" s="28">
        <v>241.5</v>
      </c>
      <c r="F8" s="29"/>
      <c r="G8" s="24"/>
      <c r="H8" s="24"/>
      <c r="I8" s="24"/>
      <c r="J8" s="24"/>
      <c r="K8" s="24"/>
      <c r="L8" s="24"/>
      <c r="M8" s="24"/>
      <c r="N8" s="24"/>
      <c r="O8" s="24"/>
    </row>
    <row r="9" spans="1:15" ht="30" customHeight="1" outlineLevel="2">
      <c r="A9" s="16">
        <v>11707</v>
      </c>
      <c r="B9" s="16" t="s">
        <v>66</v>
      </c>
      <c r="C9" s="16" t="s">
        <v>9</v>
      </c>
      <c r="D9" s="16" t="s">
        <v>33</v>
      </c>
      <c r="E9" s="28">
        <v>483</v>
      </c>
      <c r="F9" s="16"/>
    </row>
    <row r="10" spans="1:15" ht="30" customHeight="1" outlineLevel="2">
      <c r="A10" s="16">
        <v>11769</v>
      </c>
      <c r="B10" s="16" t="s">
        <v>72</v>
      </c>
      <c r="C10" s="16" t="s">
        <v>9</v>
      </c>
      <c r="D10" s="16" t="s">
        <v>26</v>
      </c>
      <c r="E10" s="28">
        <v>294</v>
      </c>
      <c r="F10" s="16"/>
    </row>
    <row r="11" spans="1:15" ht="30" customHeight="1" outlineLevel="2">
      <c r="A11" s="16">
        <v>11813</v>
      </c>
      <c r="B11" s="16" t="s">
        <v>74</v>
      </c>
      <c r="C11" s="16" t="s">
        <v>9</v>
      </c>
      <c r="D11" s="16" t="s">
        <v>33</v>
      </c>
      <c r="E11" s="28">
        <v>483</v>
      </c>
      <c r="F11" s="16"/>
    </row>
    <row r="12" spans="1:15" ht="30" customHeight="1" outlineLevel="2">
      <c r="A12" s="16">
        <v>11813</v>
      </c>
      <c r="B12" s="16" t="s">
        <v>74</v>
      </c>
      <c r="C12" s="16" t="s">
        <v>9</v>
      </c>
      <c r="D12" s="16" t="s">
        <v>91</v>
      </c>
      <c r="E12" s="28">
        <v>241.5</v>
      </c>
      <c r="F12" s="16"/>
    </row>
    <row r="13" spans="1:15" s="39" customFormat="1" ht="30" customHeight="1" outlineLevel="1">
      <c r="C13" s="60" t="s">
        <v>108</v>
      </c>
      <c r="E13" s="53">
        <f>SUBTOTAL(9,E2:E12)</f>
        <v>3953</v>
      </c>
      <c r="G13" s="61">
        <f t="shared" ref="G13:N13" si="0">SUBTOTAL(9,G2:G12)</f>
        <v>0</v>
      </c>
      <c r="H13" s="61">
        <f t="shared" si="0"/>
        <v>0</v>
      </c>
      <c r="I13" s="61">
        <f t="shared" si="0"/>
        <v>0</v>
      </c>
      <c r="J13" s="61">
        <f t="shared" si="0"/>
        <v>0</v>
      </c>
      <c r="K13" s="61">
        <f t="shared" si="0"/>
        <v>0</v>
      </c>
      <c r="L13" s="61">
        <f t="shared" si="0"/>
        <v>0</v>
      </c>
      <c r="M13" s="61">
        <f t="shared" si="0"/>
        <v>0</v>
      </c>
      <c r="N13" s="61">
        <f t="shared" si="0"/>
        <v>0</v>
      </c>
      <c r="O13" s="61">
        <f>E13-SUM(G13:N13)</f>
        <v>3953</v>
      </c>
    </row>
    <row r="14" spans="1:15" s="39" customFormat="1" ht="30" customHeight="1" outlineLevel="2">
      <c r="A14" s="39">
        <v>11723</v>
      </c>
      <c r="B14" s="39" t="s">
        <v>66</v>
      </c>
      <c r="C14" s="39" t="s">
        <v>68</v>
      </c>
      <c r="D14" s="39" t="s">
        <v>49</v>
      </c>
      <c r="E14" s="53">
        <v>176</v>
      </c>
      <c r="G14" s="61"/>
      <c r="H14" s="61"/>
      <c r="I14" s="61"/>
      <c r="J14" s="61"/>
      <c r="K14" s="61"/>
      <c r="L14" s="61"/>
      <c r="M14" s="61"/>
      <c r="N14" s="61"/>
      <c r="O14" s="61"/>
    </row>
    <row r="15" spans="1:15" s="39" customFormat="1" ht="30" customHeight="1" outlineLevel="2">
      <c r="A15" s="39">
        <v>11758</v>
      </c>
      <c r="B15" s="39" t="s">
        <v>72</v>
      </c>
      <c r="C15" s="39" t="s">
        <v>68</v>
      </c>
      <c r="D15" s="39" t="s">
        <v>26</v>
      </c>
      <c r="E15" s="53">
        <v>201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1:15" s="39" customFormat="1" ht="30" customHeight="1" outlineLevel="1">
      <c r="C16" s="62" t="s">
        <v>109</v>
      </c>
      <c r="E16" s="53">
        <f>SUBTOTAL(9,E14:E15)</f>
        <v>377</v>
      </c>
      <c r="G16" s="61">
        <f t="shared" ref="G16:N16" si="1">SUBTOTAL(9,G14:G15)</f>
        <v>0</v>
      </c>
      <c r="H16" s="61">
        <f t="shared" si="1"/>
        <v>0</v>
      </c>
      <c r="I16" s="61">
        <f t="shared" si="1"/>
        <v>0</v>
      </c>
      <c r="J16" s="61">
        <f t="shared" si="1"/>
        <v>0</v>
      </c>
      <c r="K16" s="61">
        <f t="shared" si="1"/>
        <v>0</v>
      </c>
      <c r="L16" s="61">
        <f t="shared" si="1"/>
        <v>0</v>
      </c>
      <c r="M16" s="61">
        <f t="shared" si="1"/>
        <v>0</v>
      </c>
      <c r="N16" s="61">
        <f t="shared" si="1"/>
        <v>0</v>
      </c>
      <c r="O16" s="61">
        <f>E16-SUM(G16:N16)</f>
        <v>377</v>
      </c>
    </row>
    <row r="17" spans="1:15" s="39" customFormat="1" ht="30" customHeight="1" outlineLevel="2">
      <c r="A17" s="39">
        <v>11573</v>
      </c>
      <c r="B17" s="39" t="s">
        <v>28</v>
      </c>
      <c r="C17" s="39" t="s">
        <v>12</v>
      </c>
      <c r="D17" s="39" t="s">
        <v>26</v>
      </c>
      <c r="E17" s="53">
        <v>294</v>
      </c>
      <c r="G17" s="61"/>
      <c r="H17" s="61">
        <v>2108.34</v>
      </c>
      <c r="I17" s="61"/>
      <c r="J17" s="61"/>
      <c r="K17" s="61"/>
      <c r="L17" s="61"/>
      <c r="M17" s="61"/>
      <c r="N17" s="61"/>
      <c r="O17" s="61"/>
    </row>
    <row r="18" spans="1:15" s="39" customFormat="1" ht="30" customHeight="1" outlineLevel="2">
      <c r="A18" s="39">
        <v>11641</v>
      </c>
      <c r="B18" s="39" t="s">
        <v>55</v>
      </c>
      <c r="C18" s="39" t="s">
        <v>12</v>
      </c>
      <c r="D18" s="39" t="s">
        <v>26</v>
      </c>
      <c r="E18" s="53">
        <v>294</v>
      </c>
      <c r="G18" s="61"/>
      <c r="H18" s="61"/>
      <c r="I18" s="61"/>
      <c r="J18" s="61"/>
      <c r="K18" s="61"/>
      <c r="L18" s="61"/>
      <c r="M18" s="61"/>
      <c r="N18" s="61"/>
      <c r="O18" s="61"/>
    </row>
    <row r="19" spans="1:15" s="39" customFormat="1" ht="30" customHeight="1" outlineLevel="2">
      <c r="A19" s="39">
        <v>11643</v>
      </c>
      <c r="B19" s="39" t="s">
        <v>55</v>
      </c>
      <c r="C19" s="39" t="s">
        <v>12</v>
      </c>
      <c r="D19" s="39" t="s">
        <v>26</v>
      </c>
      <c r="E19" s="53">
        <v>294</v>
      </c>
      <c r="G19" s="61"/>
      <c r="H19" s="61"/>
      <c r="I19" s="61"/>
      <c r="J19" s="61"/>
      <c r="K19" s="61"/>
      <c r="L19" s="61"/>
      <c r="M19" s="61"/>
      <c r="N19" s="61"/>
      <c r="O19" s="61"/>
    </row>
    <row r="20" spans="1:15" s="39" customFormat="1" ht="30" customHeight="1" outlineLevel="2">
      <c r="A20" s="39">
        <v>11653</v>
      </c>
      <c r="B20" s="39" t="s">
        <v>58</v>
      </c>
      <c r="C20" s="39" t="s">
        <v>12</v>
      </c>
      <c r="D20" s="39" t="s">
        <v>26</v>
      </c>
      <c r="E20" s="53">
        <v>294</v>
      </c>
      <c r="G20" s="61"/>
      <c r="H20" s="61"/>
      <c r="I20" s="61"/>
      <c r="J20" s="61"/>
      <c r="K20" s="61"/>
      <c r="L20" s="61"/>
      <c r="M20" s="61"/>
      <c r="N20" s="61"/>
      <c r="O20" s="61"/>
    </row>
    <row r="21" spans="1:15" s="39" customFormat="1" ht="30" customHeight="1" outlineLevel="2">
      <c r="A21" s="39">
        <v>11657</v>
      </c>
      <c r="B21" s="39" t="s">
        <v>58</v>
      </c>
      <c r="C21" s="39" t="s">
        <v>12</v>
      </c>
      <c r="D21" s="39" t="s">
        <v>26</v>
      </c>
      <c r="E21" s="53">
        <v>294</v>
      </c>
      <c r="G21" s="61"/>
      <c r="H21" s="61"/>
      <c r="I21" s="61"/>
      <c r="J21" s="61"/>
      <c r="K21" s="61"/>
      <c r="L21" s="61"/>
      <c r="M21" s="61"/>
      <c r="N21" s="61"/>
      <c r="O21" s="61"/>
    </row>
    <row r="22" spans="1:15" s="39" customFormat="1" ht="30" customHeight="1" outlineLevel="2">
      <c r="A22" s="39">
        <v>11671</v>
      </c>
      <c r="B22" s="39" t="s">
        <v>60</v>
      </c>
      <c r="C22" s="39" t="s">
        <v>12</v>
      </c>
      <c r="D22" s="39" t="s">
        <v>26</v>
      </c>
      <c r="E22" s="53">
        <v>294</v>
      </c>
      <c r="G22" s="61"/>
      <c r="H22" s="61"/>
      <c r="I22" s="61"/>
      <c r="J22" s="61"/>
      <c r="K22" s="61"/>
      <c r="L22" s="61"/>
      <c r="M22" s="61"/>
      <c r="N22" s="61"/>
      <c r="O22" s="61"/>
    </row>
    <row r="23" spans="1:15" s="39" customFormat="1" ht="30" customHeight="1" outlineLevel="2">
      <c r="A23" s="39">
        <v>11683</v>
      </c>
      <c r="B23" s="39" t="s">
        <v>60</v>
      </c>
      <c r="C23" s="39" t="s">
        <v>12</v>
      </c>
      <c r="D23" s="39" t="s">
        <v>26</v>
      </c>
      <c r="E23" s="53">
        <v>294</v>
      </c>
      <c r="G23" s="61"/>
      <c r="H23" s="61"/>
      <c r="I23" s="61"/>
      <c r="J23" s="61"/>
      <c r="K23" s="61"/>
      <c r="L23" s="61"/>
      <c r="M23" s="61"/>
      <c r="N23" s="61"/>
      <c r="O23" s="61"/>
    </row>
    <row r="24" spans="1:15" s="39" customFormat="1" ht="30" customHeight="1" outlineLevel="2">
      <c r="A24" s="39">
        <v>11698</v>
      </c>
      <c r="B24" s="39" t="s">
        <v>65</v>
      </c>
      <c r="C24" s="39" t="s">
        <v>12</v>
      </c>
      <c r="D24" s="39" t="s">
        <v>26</v>
      </c>
      <c r="E24" s="53">
        <v>294</v>
      </c>
      <c r="G24" s="61"/>
      <c r="H24" s="61"/>
      <c r="I24" s="61"/>
      <c r="J24" s="61"/>
      <c r="K24" s="61"/>
      <c r="L24" s="61"/>
      <c r="M24" s="61"/>
      <c r="N24" s="61"/>
      <c r="O24" s="61"/>
    </row>
    <row r="25" spans="1:15" s="39" customFormat="1" ht="30" customHeight="1" outlineLevel="2">
      <c r="A25" s="39">
        <v>11704</v>
      </c>
      <c r="B25" s="39" t="s">
        <v>66</v>
      </c>
      <c r="C25" s="39" t="s">
        <v>12</v>
      </c>
      <c r="D25" s="39" t="s">
        <v>26</v>
      </c>
      <c r="E25" s="53">
        <v>294</v>
      </c>
      <c r="G25" s="61"/>
      <c r="H25" s="61"/>
      <c r="I25" s="61"/>
      <c r="J25" s="61"/>
      <c r="K25" s="61"/>
      <c r="L25" s="61"/>
      <c r="M25" s="61"/>
      <c r="N25" s="61"/>
      <c r="O25" s="61"/>
    </row>
    <row r="26" spans="1:15" s="39" customFormat="1" ht="30" customHeight="1" outlineLevel="2">
      <c r="A26" s="39">
        <v>11750</v>
      </c>
      <c r="B26" s="39" t="s">
        <v>69</v>
      </c>
      <c r="C26" s="39" t="s">
        <v>12</v>
      </c>
      <c r="D26" s="39" t="s">
        <v>26</v>
      </c>
      <c r="E26" s="53">
        <v>294</v>
      </c>
      <c r="G26" s="61"/>
      <c r="H26" s="61"/>
      <c r="I26" s="61"/>
      <c r="J26" s="61"/>
      <c r="K26" s="61"/>
      <c r="L26" s="61"/>
      <c r="M26" s="61"/>
      <c r="N26" s="61"/>
      <c r="O26" s="61"/>
    </row>
    <row r="27" spans="1:15" s="39" customFormat="1" ht="30" customHeight="1" outlineLevel="2">
      <c r="A27" s="39">
        <v>11755</v>
      </c>
      <c r="B27" s="39" t="s">
        <v>69</v>
      </c>
      <c r="C27" s="39" t="s">
        <v>12</v>
      </c>
      <c r="D27" s="39" t="s">
        <v>26</v>
      </c>
      <c r="E27" s="53">
        <v>294</v>
      </c>
      <c r="G27" s="61"/>
      <c r="H27" s="61"/>
      <c r="I27" s="61"/>
      <c r="J27" s="61"/>
      <c r="K27" s="61"/>
      <c r="L27" s="61"/>
      <c r="M27" s="61"/>
      <c r="N27" s="61"/>
      <c r="O27" s="61"/>
    </row>
    <row r="28" spans="1:15" s="39" customFormat="1" ht="30" customHeight="1" outlineLevel="2">
      <c r="A28" s="39">
        <v>11763</v>
      </c>
      <c r="B28" s="39" t="s">
        <v>72</v>
      </c>
      <c r="C28" s="39" t="s">
        <v>12</v>
      </c>
      <c r="D28" s="39" t="s">
        <v>49</v>
      </c>
      <c r="E28" s="53">
        <v>200</v>
      </c>
      <c r="G28" s="61"/>
      <c r="H28" s="61"/>
      <c r="I28" s="61"/>
      <c r="J28" s="61"/>
      <c r="K28" s="61"/>
      <c r="L28" s="61"/>
      <c r="M28" s="61"/>
      <c r="N28" s="61"/>
      <c r="O28" s="61"/>
    </row>
    <row r="29" spans="1:15" s="39" customFormat="1" ht="30" customHeight="1" outlineLevel="2">
      <c r="A29" s="39">
        <v>11799</v>
      </c>
      <c r="B29" s="39" t="s">
        <v>73</v>
      </c>
      <c r="C29" s="39" t="s">
        <v>12</v>
      </c>
      <c r="D29" s="39" t="s">
        <v>26</v>
      </c>
      <c r="E29" s="53">
        <v>294</v>
      </c>
      <c r="G29" s="61"/>
      <c r="H29" s="61"/>
      <c r="I29" s="61"/>
      <c r="J29" s="61"/>
      <c r="K29" s="61"/>
      <c r="L29" s="61"/>
      <c r="M29" s="61"/>
      <c r="N29" s="61"/>
      <c r="O29" s="61"/>
    </row>
    <row r="30" spans="1:15" s="39" customFormat="1" ht="30" customHeight="1" outlineLevel="2">
      <c r="A30" s="39">
        <v>11815</v>
      </c>
      <c r="B30" s="39" t="s">
        <v>74</v>
      </c>
      <c r="C30" s="39" t="s">
        <v>12</v>
      </c>
      <c r="D30" s="39" t="s">
        <v>26</v>
      </c>
      <c r="E30" s="53">
        <v>294</v>
      </c>
      <c r="G30" s="61"/>
      <c r="H30" s="61"/>
      <c r="I30" s="61"/>
      <c r="J30" s="61"/>
      <c r="K30" s="61"/>
      <c r="L30" s="61"/>
      <c r="M30" s="61"/>
      <c r="N30" s="61"/>
      <c r="O30" s="61"/>
    </row>
    <row r="31" spans="1:15" s="39" customFormat="1" ht="30" customHeight="1" outlineLevel="2">
      <c r="A31" s="39">
        <v>11833</v>
      </c>
      <c r="B31" s="39" t="s">
        <v>76</v>
      </c>
      <c r="C31" s="39" t="s">
        <v>12</v>
      </c>
      <c r="D31" s="39" t="s">
        <v>26</v>
      </c>
      <c r="E31" s="53">
        <v>294</v>
      </c>
      <c r="G31" s="61"/>
      <c r="H31" s="61"/>
      <c r="I31" s="61"/>
      <c r="J31" s="61"/>
      <c r="K31" s="61"/>
      <c r="L31" s="61"/>
      <c r="M31" s="61"/>
      <c r="N31" s="61"/>
      <c r="O31" s="61"/>
    </row>
    <row r="32" spans="1:15" s="39" customFormat="1" ht="30" customHeight="1" outlineLevel="2">
      <c r="A32" s="39">
        <v>11835</v>
      </c>
      <c r="B32" s="39" t="s">
        <v>76</v>
      </c>
      <c r="C32" s="39" t="s">
        <v>12</v>
      </c>
      <c r="D32" s="39" t="s">
        <v>26</v>
      </c>
      <c r="E32" s="53">
        <v>294</v>
      </c>
      <c r="G32" s="61"/>
      <c r="H32" s="61"/>
      <c r="I32" s="61"/>
      <c r="J32" s="61"/>
      <c r="K32" s="61"/>
      <c r="L32" s="61"/>
      <c r="M32" s="61"/>
      <c r="N32" s="61"/>
      <c r="O32" s="61"/>
    </row>
    <row r="33" spans="1:15" s="39" customFormat="1" ht="30" customHeight="1" outlineLevel="2">
      <c r="A33" s="39">
        <v>4269</v>
      </c>
      <c r="B33" s="63">
        <v>41298</v>
      </c>
      <c r="C33" s="39" t="s">
        <v>12</v>
      </c>
      <c r="D33" s="39" t="s">
        <v>100</v>
      </c>
      <c r="E33" s="64">
        <v>147</v>
      </c>
      <c r="G33" s="61"/>
      <c r="H33" s="61"/>
      <c r="I33" s="61"/>
      <c r="J33" s="61"/>
      <c r="K33" s="61"/>
      <c r="L33" s="61"/>
      <c r="M33" s="61"/>
      <c r="N33" s="61"/>
    </row>
    <row r="34" spans="1:15" s="39" customFormat="1" ht="30" customHeight="1" outlineLevel="2">
      <c r="A34" s="39">
        <v>4282</v>
      </c>
      <c r="B34" s="63">
        <v>41301</v>
      </c>
      <c r="C34" s="39" t="s">
        <v>12</v>
      </c>
      <c r="D34" s="39" t="s">
        <v>102</v>
      </c>
      <c r="E34" s="64">
        <v>362</v>
      </c>
      <c r="G34" s="61"/>
      <c r="H34" s="61"/>
      <c r="I34" s="61"/>
      <c r="J34" s="61"/>
      <c r="K34" s="61"/>
      <c r="L34" s="61"/>
      <c r="M34" s="61"/>
      <c r="N34" s="61"/>
    </row>
    <row r="35" spans="1:15" s="39" customFormat="1" ht="30" customHeight="1" outlineLevel="1">
      <c r="B35" s="63"/>
      <c r="C35" s="62" t="s">
        <v>110</v>
      </c>
      <c r="E35" s="64">
        <f>SUBTOTAL(9,E17:E34)</f>
        <v>5119</v>
      </c>
      <c r="G35" s="61">
        <f t="shared" ref="G35:N35" si="2">SUBTOTAL(9,G17:G34)</f>
        <v>0</v>
      </c>
      <c r="H35" s="61">
        <f t="shared" si="2"/>
        <v>2108.34</v>
      </c>
      <c r="I35" s="61">
        <f t="shared" si="2"/>
        <v>0</v>
      </c>
      <c r="J35" s="61">
        <f t="shared" si="2"/>
        <v>0</v>
      </c>
      <c r="K35" s="61">
        <f t="shared" si="2"/>
        <v>0</v>
      </c>
      <c r="L35" s="61">
        <f t="shared" si="2"/>
        <v>0</v>
      </c>
      <c r="M35" s="61">
        <f t="shared" si="2"/>
        <v>0</v>
      </c>
      <c r="N35" s="61">
        <f t="shared" si="2"/>
        <v>0</v>
      </c>
      <c r="O35" s="61">
        <f>E35-SUM(G35:N35)</f>
        <v>3010.66</v>
      </c>
    </row>
    <row r="36" spans="1:15" s="39" customFormat="1" ht="30" customHeight="1" outlineLevel="2">
      <c r="A36" s="39">
        <v>11684</v>
      </c>
      <c r="B36" s="39" t="s">
        <v>60</v>
      </c>
      <c r="C36" s="39" t="s">
        <v>64</v>
      </c>
      <c r="D36" s="39" t="s">
        <v>26</v>
      </c>
      <c r="E36" s="53">
        <v>175</v>
      </c>
      <c r="G36" s="61"/>
      <c r="H36" s="61"/>
      <c r="I36" s="61"/>
      <c r="J36" s="61"/>
      <c r="K36" s="61"/>
      <c r="L36" s="61"/>
      <c r="M36" s="61"/>
      <c r="N36" s="61"/>
      <c r="O36" s="61"/>
    </row>
    <row r="37" spans="1:15" s="39" customFormat="1" ht="30" customHeight="1" outlineLevel="2">
      <c r="A37" s="39">
        <v>11741</v>
      </c>
      <c r="B37" s="39" t="s">
        <v>69</v>
      </c>
      <c r="C37" s="39" t="s">
        <v>64</v>
      </c>
      <c r="D37" s="39" t="s">
        <v>26</v>
      </c>
      <c r="E37" s="53">
        <v>160</v>
      </c>
      <c r="F37" s="39" t="s">
        <v>70</v>
      </c>
      <c r="G37" s="61"/>
      <c r="H37" s="61"/>
      <c r="I37" s="61"/>
      <c r="J37" s="61"/>
      <c r="K37" s="61"/>
      <c r="L37" s="61"/>
      <c r="M37" s="61"/>
      <c r="N37" s="61"/>
      <c r="O37" s="61"/>
    </row>
    <row r="38" spans="1:15" s="39" customFormat="1" ht="30" customHeight="1" outlineLevel="2">
      <c r="A38" s="39">
        <v>1488</v>
      </c>
      <c r="B38" s="63">
        <v>41292</v>
      </c>
      <c r="C38" s="39" t="s">
        <v>64</v>
      </c>
      <c r="D38" s="39" t="s">
        <v>26</v>
      </c>
      <c r="E38" s="53">
        <v>90</v>
      </c>
      <c r="G38" s="61" t="s">
        <v>158</v>
      </c>
      <c r="H38" s="61"/>
      <c r="I38" s="61"/>
      <c r="J38" s="61"/>
      <c r="K38" s="61"/>
      <c r="L38" s="61"/>
      <c r="M38" s="61"/>
      <c r="N38" s="61"/>
      <c r="O38" s="61"/>
    </row>
    <row r="39" spans="1:15" s="39" customFormat="1" ht="30" customHeight="1" outlineLevel="1">
      <c r="C39" s="62" t="s">
        <v>112</v>
      </c>
      <c r="E39" s="53">
        <f>SUBTOTAL(9,E36:E38)</f>
        <v>425</v>
      </c>
      <c r="G39" s="61">
        <f t="shared" ref="G39:N39" si="3">SUBTOTAL(9,G36:G38)</f>
        <v>0</v>
      </c>
      <c r="H39" s="61">
        <f t="shared" si="3"/>
        <v>0</v>
      </c>
      <c r="I39" s="61">
        <f t="shared" si="3"/>
        <v>0</v>
      </c>
      <c r="J39" s="61">
        <f t="shared" si="3"/>
        <v>0</v>
      </c>
      <c r="K39" s="61">
        <f t="shared" si="3"/>
        <v>0</v>
      </c>
      <c r="L39" s="61">
        <f t="shared" si="3"/>
        <v>0</v>
      </c>
      <c r="M39" s="61">
        <f t="shared" si="3"/>
        <v>0</v>
      </c>
      <c r="N39" s="61">
        <f t="shared" si="3"/>
        <v>0</v>
      </c>
      <c r="O39" s="61">
        <f>E39-SUM(G39:N39)</f>
        <v>425</v>
      </c>
    </row>
    <row r="40" spans="1:15" s="39" customFormat="1" ht="30" customHeight="1" outlineLevel="2">
      <c r="A40" s="39">
        <v>11567</v>
      </c>
      <c r="B40" s="39" t="s">
        <v>28</v>
      </c>
      <c r="C40" s="39" t="s">
        <v>39</v>
      </c>
      <c r="D40" s="39" t="s">
        <v>33</v>
      </c>
      <c r="E40" s="53">
        <v>480</v>
      </c>
      <c r="G40" s="61">
        <v>8</v>
      </c>
      <c r="H40" s="61">
        <v>859.6</v>
      </c>
      <c r="I40" s="61">
        <v>37</v>
      </c>
      <c r="J40" s="61"/>
      <c r="K40" s="61"/>
      <c r="L40" s="61"/>
      <c r="M40" s="61"/>
      <c r="N40" s="61"/>
      <c r="O40" s="61"/>
    </row>
    <row r="41" spans="1:15" s="39" customFormat="1" ht="30" customHeight="1" outlineLevel="2">
      <c r="A41" s="39">
        <v>11589</v>
      </c>
      <c r="B41" s="39" t="s">
        <v>43</v>
      </c>
      <c r="C41" s="39" t="s">
        <v>39</v>
      </c>
      <c r="D41" s="39" t="s">
        <v>26</v>
      </c>
      <c r="E41" s="53">
        <v>214</v>
      </c>
      <c r="G41" s="61"/>
      <c r="H41" s="61"/>
      <c r="I41" s="61"/>
      <c r="J41" s="61"/>
      <c r="K41" s="61"/>
      <c r="L41" s="61"/>
      <c r="M41" s="61"/>
      <c r="N41" s="61"/>
      <c r="O41" s="61"/>
    </row>
    <row r="42" spans="1:15" s="39" customFormat="1" ht="30" customHeight="1" outlineLevel="2">
      <c r="A42" s="39">
        <v>11593</v>
      </c>
      <c r="B42" s="39" t="s">
        <v>47</v>
      </c>
      <c r="C42" s="39" t="s">
        <v>39</v>
      </c>
      <c r="D42" s="39" t="s">
        <v>26</v>
      </c>
      <c r="E42" s="53">
        <v>214</v>
      </c>
      <c r="G42" s="61"/>
      <c r="H42" s="61"/>
      <c r="I42" s="61"/>
      <c r="J42" s="61"/>
      <c r="K42" s="61"/>
      <c r="L42" s="61"/>
      <c r="M42" s="61"/>
      <c r="N42" s="61"/>
      <c r="O42" s="61"/>
    </row>
    <row r="43" spans="1:15" s="39" customFormat="1" ht="30" customHeight="1" outlineLevel="2">
      <c r="A43" s="39">
        <v>11634</v>
      </c>
      <c r="B43" s="39" t="s">
        <v>55</v>
      </c>
      <c r="C43" s="39" t="s">
        <v>39</v>
      </c>
      <c r="D43" s="39" t="s">
        <v>26</v>
      </c>
      <c r="E43" s="53">
        <v>214</v>
      </c>
      <c r="G43" s="61"/>
      <c r="H43" s="61"/>
      <c r="I43" s="61"/>
      <c r="J43" s="61"/>
      <c r="K43" s="61"/>
      <c r="L43" s="61"/>
      <c r="M43" s="61"/>
      <c r="N43" s="61"/>
      <c r="O43" s="61"/>
    </row>
    <row r="44" spans="1:15" s="39" customFormat="1" ht="30" customHeight="1" outlineLevel="2">
      <c r="A44" s="39">
        <v>11649</v>
      </c>
      <c r="B44" s="39" t="s">
        <v>55</v>
      </c>
      <c r="C44" s="39" t="s">
        <v>39</v>
      </c>
      <c r="D44" s="39" t="s">
        <v>26</v>
      </c>
      <c r="E44" s="53">
        <v>214</v>
      </c>
      <c r="G44" s="61"/>
      <c r="H44" s="61"/>
      <c r="I44" s="61"/>
      <c r="J44" s="61"/>
      <c r="K44" s="61"/>
      <c r="L44" s="61"/>
      <c r="M44" s="61"/>
      <c r="N44" s="61"/>
      <c r="O44" s="61"/>
    </row>
    <row r="45" spans="1:15" s="39" customFormat="1" ht="30" customHeight="1" outlineLevel="2">
      <c r="A45" s="39">
        <v>11670</v>
      </c>
      <c r="B45" s="39" t="s">
        <v>58</v>
      </c>
      <c r="C45" s="39" t="s">
        <v>39</v>
      </c>
      <c r="D45" s="39" t="s">
        <v>59</v>
      </c>
      <c r="E45" s="53">
        <v>214</v>
      </c>
      <c r="G45" s="61"/>
      <c r="H45" s="61"/>
      <c r="I45" s="61"/>
      <c r="J45" s="61"/>
      <c r="K45" s="61"/>
      <c r="L45" s="61"/>
      <c r="M45" s="61"/>
      <c r="N45" s="61"/>
      <c r="O45" s="61"/>
    </row>
    <row r="46" spans="1:15" s="39" customFormat="1" ht="30" customHeight="1" outlineLevel="2">
      <c r="A46" s="39">
        <v>11676</v>
      </c>
      <c r="B46" s="39" t="s">
        <v>60</v>
      </c>
      <c r="C46" s="39" t="s">
        <v>39</v>
      </c>
      <c r="D46" s="39" t="s">
        <v>62</v>
      </c>
      <c r="E46" s="53">
        <v>480</v>
      </c>
      <c r="G46" s="61"/>
      <c r="H46" s="61"/>
      <c r="I46" s="61"/>
      <c r="J46" s="61"/>
      <c r="K46" s="61"/>
      <c r="L46" s="61"/>
      <c r="M46" s="61"/>
      <c r="N46" s="61"/>
      <c r="O46" s="61"/>
    </row>
    <row r="47" spans="1:15" s="39" customFormat="1" ht="30" customHeight="1" outlineLevel="2">
      <c r="A47" s="39">
        <v>11700</v>
      </c>
      <c r="B47" s="39" t="s">
        <v>65</v>
      </c>
      <c r="C47" s="39" t="s">
        <v>39</v>
      </c>
      <c r="D47" s="39" t="s">
        <v>26</v>
      </c>
      <c r="E47" s="53">
        <v>214</v>
      </c>
      <c r="G47" s="61"/>
      <c r="H47" s="61"/>
      <c r="I47" s="61"/>
      <c r="J47" s="61"/>
      <c r="K47" s="61"/>
      <c r="L47" s="61"/>
      <c r="M47" s="61"/>
      <c r="N47" s="61"/>
      <c r="O47" s="61"/>
    </row>
    <row r="48" spans="1:15" s="39" customFormat="1" ht="30" customHeight="1" outlineLevel="2">
      <c r="A48" s="39">
        <v>11724</v>
      </c>
      <c r="B48" s="39" t="s">
        <v>66</v>
      </c>
      <c r="C48" s="39" t="s">
        <v>39</v>
      </c>
      <c r="D48" s="39" t="s">
        <v>33</v>
      </c>
      <c r="E48" s="53">
        <v>480</v>
      </c>
      <c r="G48" s="61"/>
      <c r="H48" s="61"/>
      <c r="I48" s="61"/>
      <c r="J48" s="61"/>
      <c r="K48" s="61"/>
      <c r="L48" s="61"/>
      <c r="M48" s="61"/>
      <c r="N48" s="61"/>
      <c r="O48" s="61"/>
    </row>
    <row r="49" spans="1:15" s="39" customFormat="1" ht="30" customHeight="1" outlineLevel="2">
      <c r="A49" s="39">
        <v>11738</v>
      </c>
      <c r="B49" s="39" t="s">
        <v>69</v>
      </c>
      <c r="C49" s="39" t="s">
        <v>39</v>
      </c>
      <c r="D49" s="39" t="s">
        <v>26</v>
      </c>
      <c r="E49" s="53">
        <v>358</v>
      </c>
      <c r="G49" s="61"/>
      <c r="H49" s="61"/>
      <c r="I49" s="61"/>
      <c r="J49" s="61"/>
      <c r="K49" s="61"/>
      <c r="L49" s="61"/>
      <c r="M49" s="61"/>
      <c r="N49" s="61"/>
      <c r="O49" s="61"/>
    </row>
    <row r="50" spans="1:15" s="39" customFormat="1" ht="30" customHeight="1" outlineLevel="2">
      <c r="A50" s="39">
        <v>11752</v>
      </c>
      <c r="B50" s="39" t="s">
        <v>69</v>
      </c>
      <c r="C50" s="39" t="s">
        <v>39</v>
      </c>
      <c r="D50" s="39" t="s">
        <v>26</v>
      </c>
      <c r="E50" s="53">
        <v>214</v>
      </c>
      <c r="G50" s="61"/>
      <c r="H50" s="61"/>
      <c r="I50" s="61"/>
      <c r="J50" s="61"/>
      <c r="K50" s="61"/>
      <c r="L50" s="61"/>
      <c r="M50" s="61"/>
      <c r="N50" s="61"/>
      <c r="O50" s="61"/>
    </row>
    <row r="51" spans="1:15" s="39" customFormat="1" ht="30" customHeight="1" outlineLevel="2">
      <c r="A51" s="39">
        <v>11762</v>
      </c>
      <c r="B51" s="39" t="s">
        <v>72</v>
      </c>
      <c r="C51" s="39" t="s">
        <v>39</v>
      </c>
      <c r="D51" s="39" t="s">
        <v>26</v>
      </c>
      <c r="E51" s="53">
        <v>358</v>
      </c>
      <c r="G51" s="61"/>
      <c r="H51" s="61"/>
      <c r="I51" s="61"/>
      <c r="J51" s="61"/>
      <c r="K51" s="61"/>
      <c r="L51" s="61"/>
      <c r="M51" s="61"/>
      <c r="N51" s="61"/>
      <c r="O51" s="61"/>
    </row>
    <row r="52" spans="1:15" s="39" customFormat="1" ht="30" customHeight="1" outlineLevel="2">
      <c r="A52" s="39">
        <v>11795</v>
      </c>
      <c r="B52" s="39" t="s">
        <v>73</v>
      </c>
      <c r="C52" s="39" t="s">
        <v>39</v>
      </c>
      <c r="D52" s="39" t="s">
        <v>26</v>
      </c>
      <c r="E52" s="53">
        <v>358</v>
      </c>
      <c r="G52" s="61"/>
      <c r="H52" s="61"/>
      <c r="I52" s="61"/>
      <c r="J52" s="61"/>
      <c r="K52" s="61"/>
      <c r="L52" s="61"/>
      <c r="M52" s="61"/>
      <c r="N52" s="61"/>
      <c r="O52" s="61"/>
    </row>
    <row r="53" spans="1:15" s="39" customFormat="1" ht="30" customHeight="1" outlineLevel="2">
      <c r="A53" s="39">
        <v>11828</v>
      </c>
      <c r="B53" s="39" t="s">
        <v>76</v>
      </c>
      <c r="C53" s="39" t="s">
        <v>39</v>
      </c>
      <c r="D53" s="39" t="s">
        <v>26</v>
      </c>
      <c r="E53" s="53">
        <v>214</v>
      </c>
      <c r="G53" s="61"/>
      <c r="H53" s="61"/>
      <c r="I53" s="61"/>
      <c r="J53" s="61"/>
      <c r="K53" s="61"/>
      <c r="L53" s="61"/>
      <c r="M53" s="61"/>
      <c r="N53" s="61"/>
      <c r="O53" s="61"/>
    </row>
    <row r="54" spans="1:15" s="39" customFormat="1" ht="30" customHeight="1" outlineLevel="2">
      <c r="A54" s="39">
        <v>4243</v>
      </c>
      <c r="B54" s="63">
        <v>41291</v>
      </c>
      <c r="C54" s="39" t="s">
        <v>39</v>
      </c>
      <c r="D54" s="39" t="s">
        <v>94</v>
      </c>
      <c r="E54" s="64">
        <v>214</v>
      </c>
      <c r="G54" s="61"/>
      <c r="H54" s="61"/>
      <c r="I54" s="61"/>
      <c r="J54" s="61"/>
      <c r="K54" s="61"/>
      <c r="L54" s="61"/>
      <c r="M54" s="61"/>
      <c r="N54" s="61"/>
    </row>
    <row r="55" spans="1:15" s="39" customFormat="1" ht="30" customHeight="1" outlineLevel="1">
      <c r="B55" s="63"/>
      <c r="C55" s="62" t="s">
        <v>151</v>
      </c>
      <c r="E55" s="64">
        <f>SUBTOTAL(9,E40:E54)</f>
        <v>4440</v>
      </c>
      <c r="G55" s="61">
        <f t="shared" ref="G55:N55" si="4">SUBTOTAL(9,G40:G54)</f>
        <v>8</v>
      </c>
      <c r="H55" s="61">
        <f t="shared" si="4"/>
        <v>859.6</v>
      </c>
      <c r="I55" s="61">
        <f t="shared" si="4"/>
        <v>37</v>
      </c>
      <c r="J55" s="61">
        <f t="shared" si="4"/>
        <v>0</v>
      </c>
      <c r="K55" s="61">
        <f t="shared" si="4"/>
        <v>0</v>
      </c>
      <c r="L55" s="61">
        <f t="shared" si="4"/>
        <v>0</v>
      </c>
      <c r="M55" s="61">
        <f t="shared" si="4"/>
        <v>0</v>
      </c>
      <c r="N55" s="61">
        <f t="shared" si="4"/>
        <v>0</v>
      </c>
      <c r="O55" s="61">
        <f>E55-SUM(G55:N55)</f>
        <v>3535.4</v>
      </c>
    </row>
    <row r="56" spans="1:15" s="39" customFormat="1" ht="30" customHeight="1" outlineLevel="2">
      <c r="A56" s="39">
        <v>11615</v>
      </c>
      <c r="B56" s="39" t="s">
        <v>47</v>
      </c>
      <c r="C56" s="39" t="s">
        <v>13</v>
      </c>
      <c r="D56" s="39" t="s">
        <v>26</v>
      </c>
      <c r="E56" s="53">
        <v>294</v>
      </c>
      <c r="G56" s="61"/>
      <c r="H56" s="61"/>
      <c r="I56" s="61"/>
      <c r="J56" s="61"/>
      <c r="K56" s="61"/>
      <c r="L56" s="61"/>
      <c r="M56" s="61"/>
      <c r="N56" s="61"/>
      <c r="O56" s="61"/>
    </row>
    <row r="57" spans="1:15" s="39" customFormat="1" ht="30" customHeight="1" outlineLevel="2">
      <c r="A57" s="39">
        <v>11666</v>
      </c>
      <c r="B57" s="39" t="s">
        <v>58</v>
      </c>
      <c r="C57" s="39" t="s">
        <v>13</v>
      </c>
      <c r="D57" s="39" t="s">
        <v>31</v>
      </c>
      <c r="E57" s="53">
        <v>362</v>
      </c>
      <c r="F57" s="39" t="s">
        <v>163</v>
      </c>
      <c r="G57" s="61"/>
      <c r="H57" s="61"/>
      <c r="I57" s="61"/>
      <c r="J57" s="61"/>
      <c r="K57" s="61"/>
      <c r="L57" s="61"/>
      <c r="M57" s="61"/>
      <c r="N57" s="61"/>
      <c r="O57" s="61"/>
    </row>
    <row r="58" spans="1:15" s="39" customFormat="1" ht="30" customHeight="1" outlineLevel="2">
      <c r="A58" s="39">
        <v>11666</v>
      </c>
      <c r="B58" s="39" t="s">
        <v>58</v>
      </c>
      <c r="C58" s="39" t="s">
        <v>13</v>
      </c>
      <c r="D58" s="39" t="s">
        <v>91</v>
      </c>
      <c r="E58" s="53">
        <v>147</v>
      </c>
      <c r="G58" s="61"/>
      <c r="H58" s="61"/>
      <c r="I58" s="61"/>
      <c r="J58" s="61"/>
      <c r="K58" s="61"/>
      <c r="L58" s="61"/>
      <c r="M58" s="61"/>
      <c r="N58" s="61"/>
      <c r="O58" s="61"/>
    </row>
    <row r="59" spans="1:15" s="39" customFormat="1" ht="30" customHeight="1" outlineLevel="2">
      <c r="A59" s="39">
        <v>11716</v>
      </c>
      <c r="B59" s="39" t="s">
        <v>66</v>
      </c>
      <c r="C59" s="39" t="s">
        <v>13</v>
      </c>
      <c r="D59" s="39" t="s">
        <v>49</v>
      </c>
      <c r="E59" s="53">
        <v>200</v>
      </c>
      <c r="G59" s="61"/>
      <c r="H59" s="61"/>
      <c r="I59" s="61"/>
      <c r="J59" s="61"/>
      <c r="K59" s="61"/>
      <c r="L59" s="61"/>
      <c r="M59" s="61"/>
      <c r="N59" s="61"/>
      <c r="O59" s="61"/>
    </row>
    <row r="60" spans="1:15" s="39" customFormat="1" ht="30" customHeight="1" outlineLevel="2">
      <c r="A60" s="39">
        <v>11729</v>
      </c>
      <c r="B60" s="39" t="s">
        <v>69</v>
      </c>
      <c r="C60" s="39" t="s">
        <v>13</v>
      </c>
      <c r="D60" s="39" t="s">
        <v>26</v>
      </c>
      <c r="E60" s="53">
        <v>362</v>
      </c>
      <c r="F60" s="39" t="s">
        <v>163</v>
      </c>
      <c r="G60" s="61"/>
      <c r="H60" s="61"/>
      <c r="I60" s="61"/>
      <c r="J60" s="61"/>
      <c r="K60" s="61"/>
      <c r="L60" s="61"/>
      <c r="M60" s="61"/>
      <c r="N60" s="61"/>
      <c r="O60" s="61"/>
    </row>
    <row r="61" spans="1:15" s="39" customFormat="1" ht="30" customHeight="1" outlineLevel="2">
      <c r="A61" s="39">
        <v>11772</v>
      </c>
      <c r="B61" s="39" t="s">
        <v>72</v>
      </c>
      <c r="C61" s="39" t="s">
        <v>13</v>
      </c>
      <c r="D61" s="39" t="s">
        <v>26</v>
      </c>
      <c r="E61" s="53">
        <v>294</v>
      </c>
      <c r="G61" s="61"/>
      <c r="H61" s="61"/>
      <c r="I61" s="61"/>
      <c r="J61" s="61"/>
      <c r="K61" s="61"/>
      <c r="L61" s="61"/>
      <c r="M61" s="61"/>
      <c r="N61" s="61"/>
      <c r="O61" s="61"/>
    </row>
    <row r="62" spans="1:15" s="39" customFormat="1" ht="30" customHeight="1" outlineLevel="2">
      <c r="A62" s="39">
        <v>11831</v>
      </c>
      <c r="B62" s="39" t="s">
        <v>76</v>
      </c>
      <c r="C62" s="39" t="s">
        <v>13</v>
      </c>
      <c r="D62" s="39" t="s">
        <v>26</v>
      </c>
      <c r="E62" s="53">
        <v>294</v>
      </c>
      <c r="G62" s="61"/>
      <c r="H62" s="61"/>
      <c r="I62" s="61"/>
      <c r="J62" s="61"/>
      <c r="K62" s="61"/>
      <c r="L62" s="61"/>
      <c r="M62" s="61"/>
      <c r="N62" s="61"/>
      <c r="O62" s="61"/>
    </row>
    <row r="63" spans="1:15" s="39" customFormat="1" ht="30" customHeight="1" outlineLevel="1">
      <c r="C63" s="62" t="s">
        <v>113</v>
      </c>
      <c r="E63" s="53">
        <f>SUBTOTAL(9,E56:E62)</f>
        <v>1953</v>
      </c>
      <c r="G63" s="61">
        <f t="shared" ref="G63:N63" si="5">SUBTOTAL(9,G56:G62)</f>
        <v>0</v>
      </c>
      <c r="H63" s="61">
        <f t="shared" si="5"/>
        <v>0</v>
      </c>
      <c r="I63" s="61">
        <f t="shared" si="5"/>
        <v>0</v>
      </c>
      <c r="J63" s="61">
        <f t="shared" si="5"/>
        <v>0</v>
      </c>
      <c r="K63" s="61">
        <f t="shared" si="5"/>
        <v>0</v>
      </c>
      <c r="L63" s="61">
        <f t="shared" si="5"/>
        <v>0</v>
      </c>
      <c r="M63" s="61">
        <f t="shared" si="5"/>
        <v>0</v>
      </c>
      <c r="N63" s="61">
        <f t="shared" si="5"/>
        <v>0</v>
      </c>
      <c r="O63" s="61">
        <f>E63-SUM(G63:N63)</f>
        <v>1953</v>
      </c>
    </row>
    <row r="64" spans="1:15" s="39" customFormat="1" ht="30" customHeight="1" outlineLevel="2">
      <c r="A64" s="39">
        <v>11630</v>
      </c>
      <c r="B64" s="39" t="s">
        <v>55</v>
      </c>
      <c r="C64" s="39" t="s">
        <v>10</v>
      </c>
      <c r="D64" s="39" t="s">
        <v>26</v>
      </c>
      <c r="E64" s="53">
        <v>294</v>
      </c>
      <c r="G64" s="61">
        <v>8</v>
      </c>
      <c r="H64" s="61"/>
      <c r="I64" s="61"/>
      <c r="J64" s="61"/>
      <c r="K64" s="61"/>
      <c r="L64" s="61"/>
      <c r="M64" s="61"/>
      <c r="N64" s="61"/>
      <c r="O64" s="61"/>
    </row>
    <row r="65" spans="1:15" s="39" customFormat="1" ht="30" customHeight="1" outlineLevel="2">
      <c r="A65" s="39">
        <v>11645</v>
      </c>
      <c r="B65" s="39" t="s">
        <v>55</v>
      </c>
      <c r="C65" s="39" t="s">
        <v>10</v>
      </c>
      <c r="D65" s="39" t="s">
        <v>26</v>
      </c>
      <c r="E65" s="53">
        <v>294</v>
      </c>
      <c r="G65" s="61"/>
      <c r="H65" s="61"/>
      <c r="I65" s="61"/>
      <c r="J65" s="61"/>
      <c r="K65" s="61"/>
      <c r="L65" s="61"/>
      <c r="M65" s="61"/>
      <c r="N65" s="61"/>
      <c r="O65" s="61"/>
    </row>
    <row r="66" spans="1:15" s="39" customFormat="1" ht="30" customHeight="1" outlineLevel="2">
      <c r="A66" s="39">
        <v>11658</v>
      </c>
      <c r="B66" s="39" t="s">
        <v>58</v>
      </c>
      <c r="C66" s="39" t="s">
        <v>10</v>
      </c>
      <c r="D66" s="39" t="s">
        <v>26</v>
      </c>
      <c r="E66" s="53">
        <v>294</v>
      </c>
      <c r="G66" s="61"/>
      <c r="H66" s="61"/>
      <c r="I66" s="61"/>
      <c r="J66" s="61"/>
      <c r="K66" s="61"/>
      <c r="L66" s="61"/>
      <c r="M66" s="61"/>
      <c r="N66" s="61"/>
      <c r="O66" s="61"/>
    </row>
    <row r="67" spans="1:15" s="39" customFormat="1" ht="30" customHeight="1" outlineLevel="2">
      <c r="A67" s="39">
        <v>11686</v>
      </c>
      <c r="B67" s="39" t="s">
        <v>65</v>
      </c>
      <c r="C67" s="39" t="s">
        <v>10</v>
      </c>
      <c r="D67" s="39" t="s">
        <v>26</v>
      </c>
      <c r="E67" s="53">
        <v>294</v>
      </c>
      <c r="G67" s="61"/>
      <c r="H67" s="61"/>
      <c r="I67" s="61"/>
      <c r="J67" s="61"/>
      <c r="K67" s="61"/>
      <c r="L67" s="61"/>
      <c r="M67" s="61"/>
      <c r="N67" s="61"/>
      <c r="O67" s="61"/>
    </row>
    <row r="68" spans="1:15" s="39" customFormat="1" ht="30" customHeight="1" outlineLevel="2">
      <c r="A68" s="39">
        <v>11708</v>
      </c>
      <c r="B68" s="39" t="s">
        <v>66</v>
      </c>
      <c r="C68" s="39" t="s">
        <v>10</v>
      </c>
      <c r="D68" s="39" t="s">
        <v>26</v>
      </c>
      <c r="E68" s="53">
        <v>294</v>
      </c>
      <c r="G68" s="61"/>
      <c r="H68" s="61"/>
      <c r="I68" s="61"/>
      <c r="J68" s="61"/>
      <c r="K68" s="61"/>
      <c r="L68" s="61"/>
      <c r="M68" s="61"/>
      <c r="N68" s="61"/>
      <c r="O68" s="61"/>
    </row>
    <row r="69" spans="1:15" s="39" customFormat="1" ht="30" customHeight="1" outlineLevel="2">
      <c r="A69" s="39">
        <v>11775</v>
      </c>
      <c r="B69" s="39" t="s">
        <v>72</v>
      </c>
      <c r="C69" s="39" t="s">
        <v>10</v>
      </c>
      <c r="D69" s="39" t="s">
        <v>49</v>
      </c>
      <c r="E69" s="53">
        <v>200</v>
      </c>
      <c r="G69" s="61"/>
      <c r="H69" s="61"/>
      <c r="I69" s="61"/>
      <c r="J69" s="61"/>
      <c r="K69" s="61"/>
      <c r="L69" s="61"/>
      <c r="M69" s="61"/>
      <c r="N69" s="61"/>
      <c r="O69" s="61"/>
    </row>
    <row r="70" spans="1:15" s="39" customFormat="1" ht="30" customHeight="1" outlineLevel="2">
      <c r="A70" s="39">
        <v>11789</v>
      </c>
      <c r="B70" s="39" t="s">
        <v>73</v>
      </c>
      <c r="C70" s="39" t="s">
        <v>10</v>
      </c>
      <c r="D70" s="39" t="s">
        <v>26</v>
      </c>
      <c r="E70" s="53">
        <v>294</v>
      </c>
      <c r="G70" s="61"/>
      <c r="H70" s="61"/>
      <c r="I70" s="61"/>
      <c r="J70" s="61"/>
      <c r="K70" s="61"/>
      <c r="L70" s="61"/>
      <c r="M70" s="61"/>
      <c r="N70" s="61"/>
      <c r="O70" s="61"/>
    </row>
    <row r="71" spans="1:15" s="39" customFormat="1" ht="30" customHeight="1" outlineLevel="2">
      <c r="A71" s="39">
        <v>11810</v>
      </c>
      <c r="B71" s="39" t="s">
        <v>74</v>
      </c>
      <c r="C71" s="39" t="s">
        <v>10</v>
      </c>
      <c r="D71" s="39" t="s">
        <v>31</v>
      </c>
      <c r="E71" s="53">
        <v>362</v>
      </c>
      <c r="G71" s="61"/>
      <c r="H71" s="61"/>
      <c r="I71" s="61"/>
      <c r="J71" s="61"/>
      <c r="K71" s="61"/>
      <c r="L71" s="61"/>
      <c r="M71" s="61"/>
      <c r="N71" s="61"/>
      <c r="O71" s="61"/>
    </row>
    <row r="72" spans="1:15" s="39" customFormat="1" ht="30" customHeight="1" outlineLevel="2">
      <c r="A72" s="39">
        <v>4302</v>
      </c>
      <c r="B72" s="63">
        <v>41295</v>
      </c>
      <c r="C72" s="39" t="s">
        <v>10</v>
      </c>
      <c r="D72" s="39" t="s">
        <v>103</v>
      </c>
      <c r="E72" s="64">
        <v>294</v>
      </c>
      <c r="G72" s="61"/>
      <c r="H72" s="61"/>
      <c r="I72" s="61"/>
      <c r="J72" s="61"/>
      <c r="K72" s="61"/>
      <c r="L72" s="61"/>
      <c r="M72" s="61"/>
      <c r="N72" s="61"/>
    </row>
    <row r="73" spans="1:15" s="39" customFormat="1" ht="30" customHeight="1" outlineLevel="1">
      <c r="B73" s="63"/>
      <c r="C73" s="62" t="s">
        <v>114</v>
      </c>
      <c r="E73" s="64">
        <f>SUBTOTAL(9,E64:E72)</f>
        <v>2620</v>
      </c>
      <c r="G73" s="61">
        <f t="shared" ref="G73:N73" si="6">SUBTOTAL(9,G64:G72)</f>
        <v>8</v>
      </c>
      <c r="H73" s="61">
        <f t="shared" si="6"/>
        <v>0</v>
      </c>
      <c r="I73" s="61">
        <f t="shared" si="6"/>
        <v>0</v>
      </c>
      <c r="J73" s="61">
        <f t="shared" si="6"/>
        <v>0</v>
      </c>
      <c r="K73" s="61">
        <f t="shared" si="6"/>
        <v>0</v>
      </c>
      <c r="L73" s="61">
        <f t="shared" si="6"/>
        <v>0</v>
      </c>
      <c r="M73" s="61">
        <f t="shared" si="6"/>
        <v>0</v>
      </c>
      <c r="N73" s="61">
        <f t="shared" si="6"/>
        <v>0</v>
      </c>
      <c r="O73" s="61">
        <f>E73-SUM(G73:N73)</f>
        <v>2612</v>
      </c>
    </row>
    <row r="74" spans="1:15" s="39" customFormat="1" ht="30" customHeight="1" outlineLevel="2">
      <c r="A74" s="39">
        <v>11562</v>
      </c>
      <c r="B74" s="39" t="s">
        <v>28</v>
      </c>
      <c r="C74" s="39" t="s">
        <v>36</v>
      </c>
      <c r="D74" s="39" t="s">
        <v>26</v>
      </c>
      <c r="E74" s="53">
        <v>214</v>
      </c>
      <c r="G74" s="61"/>
      <c r="H74" s="61">
        <v>1152</v>
      </c>
      <c r="I74" s="61"/>
      <c r="J74" s="61"/>
      <c r="K74" s="61"/>
      <c r="L74" s="61"/>
      <c r="M74" s="61"/>
      <c r="N74" s="61"/>
      <c r="O74" s="61"/>
    </row>
    <row r="75" spans="1:15" s="39" customFormat="1" ht="30" customHeight="1" outlineLevel="2">
      <c r="A75" s="39">
        <v>11579</v>
      </c>
      <c r="B75" s="39" t="s">
        <v>43</v>
      </c>
      <c r="C75" s="39" t="s">
        <v>36</v>
      </c>
      <c r="D75" s="39" t="s">
        <v>26</v>
      </c>
      <c r="E75" s="53">
        <v>214</v>
      </c>
      <c r="G75" s="61"/>
      <c r="H75" s="61"/>
      <c r="I75" s="61"/>
      <c r="J75" s="61"/>
      <c r="K75" s="61"/>
      <c r="L75" s="61"/>
      <c r="M75" s="61"/>
      <c r="N75" s="61"/>
      <c r="O75" s="61"/>
    </row>
    <row r="76" spans="1:15" s="39" customFormat="1" ht="30" customHeight="1" outlineLevel="2">
      <c r="A76" s="39">
        <v>11583</v>
      </c>
      <c r="B76" s="39" t="s">
        <v>43</v>
      </c>
      <c r="C76" s="39" t="s">
        <v>36</v>
      </c>
      <c r="D76" s="39" t="s">
        <v>26</v>
      </c>
      <c r="E76" s="53">
        <v>214</v>
      </c>
      <c r="G76" s="61"/>
      <c r="H76" s="61"/>
      <c r="I76" s="61"/>
      <c r="J76" s="61"/>
      <c r="K76" s="61"/>
      <c r="L76" s="61"/>
      <c r="M76" s="61"/>
      <c r="N76" s="61"/>
      <c r="O76" s="61"/>
    </row>
    <row r="77" spans="1:15" s="39" customFormat="1" ht="30" customHeight="1" outlineLevel="2">
      <c r="A77" s="39">
        <v>11604</v>
      </c>
      <c r="B77" s="39" t="s">
        <v>47</v>
      </c>
      <c r="C77" s="39" t="s">
        <v>36</v>
      </c>
      <c r="D77" s="39" t="s">
        <v>26</v>
      </c>
      <c r="E77" s="53">
        <v>214</v>
      </c>
      <c r="G77" s="61"/>
      <c r="H77" s="61"/>
      <c r="I77" s="61"/>
      <c r="J77" s="61"/>
      <c r="K77" s="61"/>
      <c r="L77" s="61"/>
      <c r="M77" s="61"/>
      <c r="N77" s="61"/>
      <c r="O77" s="61"/>
    </row>
    <row r="78" spans="1:15" s="39" customFormat="1" ht="30" customHeight="1" outlineLevel="2">
      <c r="A78" s="39">
        <v>11619</v>
      </c>
      <c r="B78" s="39" t="s">
        <v>55</v>
      </c>
      <c r="C78" s="39" t="s">
        <v>36</v>
      </c>
      <c r="D78" s="39" t="s">
        <v>26</v>
      </c>
      <c r="E78" s="53">
        <v>214</v>
      </c>
      <c r="G78" s="61"/>
      <c r="H78" s="61"/>
      <c r="I78" s="61"/>
      <c r="J78" s="61"/>
      <c r="K78" s="61"/>
      <c r="L78" s="61"/>
      <c r="M78" s="61"/>
      <c r="N78" s="61"/>
      <c r="O78" s="61"/>
    </row>
    <row r="79" spans="1:15" s="39" customFormat="1" ht="30" customHeight="1" outlineLevel="2">
      <c r="A79" s="39">
        <v>11665</v>
      </c>
      <c r="B79" s="39" t="s">
        <v>58</v>
      </c>
      <c r="C79" s="39" t="s">
        <v>36</v>
      </c>
      <c r="D79" s="39" t="s">
        <v>26</v>
      </c>
      <c r="E79" s="53">
        <v>214</v>
      </c>
      <c r="G79" s="61"/>
      <c r="H79" s="61"/>
      <c r="I79" s="61"/>
      <c r="J79" s="61"/>
      <c r="K79" s="61"/>
      <c r="L79" s="61"/>
      <c r="M79" s="61"/>
      <c r="N79" s="61"/>
      <c r="O79" s="61"/>
    </row>
    <row r="80" spans="1:15" s="39" customFormat="1" ht="30" customHeight="1" outlineLevel="2">
      <c r="A80" s="39">
        <v>11679</v>
      </c>
      <c r="B80" s="39" t="s">
        <v>60</v>
      </c>
      <c r="C80" s="39" t="s">
        <v>36</v>
      </c>
      <c r="D80" s="39" t="s">
        <v>26</v>
      </c>
      <c r="E80" s="53">
        <v>214</v>
      </c>
      <c r="G80" s="61"/>
      <c r="H80" s="61"/>
      <c r="I80" s="61"/>
      <c r="J80" s="61"/>
      <c r="K80" s="61"/>
      <c r="L80" s="61"/>
      <c r="M80" s="61"/>
      <c r="N80" s="61"/>
      <c r="O80" s="61"/>
    </row>
    <row r="81" spans="1:15" s="39" customFormat="1" ht="30" customHeight="1" outlineLevel="2">
      <c r="A81" s="39">
        <v>11680</v>
      </c>
      <c r="B81" s="39" t="s">
        <v>60</v>
      </c>
      <c r="C81" s="39" t="s">
        <v>36</v>
      </c>
      <c r="D81" s="39" t="s">
        <v>49</v>
      </c>
      <c r="E81" s="53">
        <v>185</v>
      </c>
      <c r="G81" s="61"/>
      <c r="H81" s="61"/>
      <c r="I81" s="61"/>
      <c r="J81" s="61"/>
      <c r="K81" s="61"/>
      <c r="L81" s="61"/>
      <c r="M81" s="61"/>
      <c r="N81" s="61"/>
      <c r="O81" s="61"/>
    </row>
    <row r="82" spans="1:15" s="39" customFormat="1" ht="30" customHeight="1" outlineLevel="2">
      <c r="A82" s="39">
        <v>11689</v>
      </c>
      <c r="B82" s="39" t="s">
        <v>65</v>
      </c>
      <c r="C82" s="39" t="s">
        <v>36</v>
      </c>
      <c r="D82" s="39" t="s">
        <v>26</v>
      </c>
      <c r="E82" s="53">
        <v>214</v>
      </c>
      <c r="G82" s="61"/>
      <c r="H82" s="61"/>
      <c r="I82" s="61"/>
      <c r="J82" s="61"/>
      <c r="K82" s="61"/>
      <c r="L82" s="61"/>
      <c r="M82" s="61"/>
      <c r="N82" s="61"/>
      <c r="O82" s="61"/>
    </row>
    <row r="83" spans="1:15" s="39" customFormat="1" ht="30" customHeight="1" outlineLevel="2">
      <c r="A83" s="39">
        <v>11696</v>
      </c>
      <c r="B83" s="39" t="s">
        <v>65</v>
      </c>
      <c r="C83" s="39" t="s">
        <v>36</v>
      </c>
      <c r="D83" s="39" t="s">
        <v>31</v>
      </c>
      <c r="E83" s="53">
        <v>291</v>
      </c>
      <c r="G83" s="61"/>
      <c r="H83" s="61"/>
      <c r="I83" s="61"/>
      <c r="J83" s="61"/>
      <c r="K83" s="61"/>
      <c r="L83" s="61"/>
      <c r="M83" s="61"/>
      <c r="N83" s="61"/>
      <c r="O83" s="61"/>
    </row>
    <row r="84" spans="1:15" s="39" customFormat="1" ht="30" customHeight="1" outlineLevel="2">
      <c r="A84" s="39">
        <v>11734</v>
      </c>
      <c r="B84" s="39" t="s">
        <v>69</v>
      </c>
      <c r="C84" s="39" t="s">
        <v>36</v>
      </c>
      <c r="D84" s="39" t="s">
        <v>26</v>
      </c>
      <c r="E84" s="53">
        <v>214</v>
      </c>
      <c r="G84" s="61"/>
      <c r="H84" s="61"/>
      <c r="I84" s="61"/>
      <c r="J84" s="61"/>
      <c r="K84" s="61"/>
      <c r="L84" s="61"/>
      <c r="M84" s="61"/>
      <c r="N84" s="61"/>
      <c r="O84" s="61"/>
    </row>
    <row r="85" spans="1:15" s="39" customFormat="1" ht="30" customHeight="1" outlineLevel="2">
      <c r="A85" s="39">
        <v>11754</v>
      </c>
      <c r="B85" s="39" t="s">
        <v>69</v>
      </c>
      <c r="C85" s="39" t="s">
        <v>36</v>
      </c>
      <c r="D85" s="39" t="s">
        <v>26</v>
      </c>
      <c r="E85" s="53">
        <v>214</v>
      </c>
      <c r="G85" s="61"/>
      <c r="H85" s="61"/>
      <c r="I85" s="61"/>
      <c r="J85" s="61"/>
      <c r="K85" s="61"/>
      <c r="L85" s="61"/>
      <c r="M85" s="61"/>
      <c r="N85" s="61"/>
      <c r="O85" s="61"/>
    </row>
    <row r="86" spans="1:15" s="39" customFormat="1" ht="30" customHeight="1" outlineLevel="2">
      <c r="A86" s="39">
        <v>11798</v>
      </c>
      <c r="B86" s="39" t="s">
        <v>73</v>
      </c>
      <c r="C86" s="39" t="s">
        <v>36</v>
      </c>
      <c r="D86" s="39" t="s">
        <v>31</v>
      </c>
      <c r="E86" s="53">
        <v>291</v>
      </c>
      <c r="G86" s="61"/>
      <c r="H86" s="61"/>
      <c r="I86" s="61"/>
      <c r="J86" s="61"/>
      <c r="K86" s="61"/>
      <c r="L86" s="61"/>
      <c r="M86" s="61"/>
      <c r="N86" s="61"/>
      <c r="O86" s="61"/>
    </row>
    <row r="87" spans="1:15" s="39" customFormat="1" ht="30" customHeight="1" outlineLevel="2">
      <c r="A87" s="39">
        <v>11825</v>
      </c>
      <c r="B87" s="39" t="s">
        <v>76</v>
      </c>
      <c r="C87" s="39" t="s">
        <v>36</v>
      </c>
      <c r="D87" s="39" t="s">
        <v>26</v>
      </c>
      <c r="E87" s="53">
        <v>214</v>
      </c>
      <c r="G87" s="61"/>
      <c r="H87" s="61"/>
      <c r="I87" s="61"/>
      <c r="J87" s="61"/>
      <c r="K87" s="61"/>
      <c r="L87" s="61"/>
      <c r="M87" s="61"/>
      <c r="N87" s="61"/>
      <c r="O87" s="61"/>
    </row>
    <row r="88" spans="1:15" s="39" customFormat="1" ht="30" customHeight="1" outlineLevel="2">
      <c r="A88" s="39">
        <v>11829</v>
      </c>
      <c r="B88" s="39" t="s">
        <v>76</v>
      </c>
      <c r="C88" s="39" t="s">
        <v>36</v>
      </c>
      <c r="D88" s="39" t="s">
        <v>49</v>
      </c>
      <c r="E88" s="53">
        <v>185</v>
      </c>
      <c r="G88" s="61"/>
      <c r="H88" s="61"/>
      <c r="I88" s="61"/>
      <c r="J88" s="61"/>
      <c r="K88" s="61"/>
      <c r="L88" s="61"/>
      <c r="M88" s="61"/>
      <c r="N88" s="61"/>
      <c r="O88" s="61"/>
    </row>
    <row r="89" spans="1:15" s="39" customFormat="1" ht="30" customHeight="1" outlineLevel="2">
      <c r="A89" s="39">
        <v>4263</v>
      </c>
      <c r="B89" s="63">
        <v>41297</v>
      </c>
      <c r="C89" s="39" t="s">
        <v>36</v>
      </c>
      <c r="D89" s="39" t="s">
        <v>99</v>
      </c>
      <c r="E89" s="64">
        <v>291</v>
      </c>
      <c r="G89" s="61"/>
      <c r="H89" s="61"/>
      <c r="I89" s="61"/>
      <c r="J89" s="61"/>
      <c r="K89" s="61"/>
      <c r="L89" s="61"/>
      <c r="M89" s="61"/>
      <c r="N89" s="61"/>
    </row>
    <row r="90" spans="1:15" s="39" customFormat="1" ht="30" customHeight="1" outlineLevel="1">
      <c r="B90" s="63"/>
      <c r="C90" s="62" t="s">
        <v>115</v>
      </c>
      <c r="E90" s="64">
        <f>SUBTOTAL(9,E74:E89)</f>
        <v>3597</v>
      </c>
      <c r="G90" s="61">
        <f t="shared" ref="G90:N90" si="7">SUBTOTAL(9,G74:G89)</f>
        <v>0</v>
      </c>
      <c r="H90" s="61">
        <f t="shared" si="7"/>
        <v>1152</v>
      </c>
      <c r="I90" s="61">
        <f t="shared" si="7"/>
        <v>0</v>
      </c>
      <c r="J90" s="61">
        <f t="shared" si="7"/>
        <v>0</v>
      </c>
      <c r="K90" s="61">
        <f t="shared" si="7"/>
        <v>0</v>
      </c>
      <c r="L90" s="61">
        <f t="shared" si="7"/>
        <v>0</v>
      </c>
      <c r="M90" s="61">
        <f t="shared" si="7"/>
        <v>0</v>
      </c>
      <c r="N90" s="61">
        <f t="shared" si="7"/>
        <v>0</v>
      </c>
      <c r="O90" s="61">
        <f>E90-SUM(G90:N90)</f>
        <v>2445</v>
      </c>
    </row>
    <row r="91" spans="1:15" s="39" customFormat="1" ht="30" customHeight="1" outlineLevel="2">
      <c r="A91" s="39">
        <v>11592</v>
      </c>
      <c r="B91" s="39" t="s">
        <v>47</v>
      </c>
      <c r="C91" s="39" t="s">
        <v>48</v>
      </c>
      <c r="D91" s="39" t="s">
        <v>49</v>
      </c>
      <c r="E91" s="53">
        <v>120</v>
      </c>
      <c r="G91" s="61"/>
      <c r="H91" s="61"/>
      <c r="I91" s="61"/>
      <c r="J91" s="61"/>
      <c r="K91" s="61"/>
      <c r="L91" s="61"/>
      <c r="M91" s="61"/>
      <c r="N91" s="61"/>
      <c r="O91" s="61"/>
    </row>
    <row r="92" spans="1:15" s="39" customFormat="1" ht="30" customHeight="1" outlineLevel="2">
      <c r="A92" s="39">
        <v>11651</v>
      </c>
      <c r="B92" s="39" t="s">
        <v>57</v>
      </c>
      <c r="C92" s="39" t="s">
        <v>48</v>
      </c>
      <c r="D92" s="39" t="s">
        <v>26</v>
      </c>
      <c r="E92" s="53">
        <v>140</v>
      </c>
      <c r="G92" s="61"/>
      <c r="H92" s="61"/>
      <c r="I92" s="61"/>
      <c r="J92" s="61"/>
      <c r="K92" s="61"/>
      <c r="L92" s="61"/>
      <c r="M92" s="61"/>
      <c r="N92" s="61"/>
      <c r="O92" s="61"/>
    </row>
    <row r="93" spans="1:15" s="39" customFormat="1" ht="30" customHeight="1" outlineLevel="2">
      <c r="A93" s="39">
        <v>11673</v>
      </c>
      <c r="B93" s="39" t="s">
        <v>60</v>
      </c>
      <c r="C93" s="39" t="s">
        <v>48</v>
      </c>
      <c r="D93" s="39" t="s">
        <v>62</v>
      </c>
      <c r="E93" s="53">
        <v>235</v>
      </c>
      <c r="G93" s="61"/>
      <c r="H93" s="61"/>
      <c r="I93" s="61"/>
      <c r="J93" s="61"/>
      <c r="K93" s="61"/>
      <c r="L93" s="61"/>
      <c r="M93" s="61"/>
      <c r="N93" s="61"/>
      <c r="O93" s="61"/>
    </row>
    <row r="94" spans="1:15" s="39" customFormat="1" ht="30" customHeight="1" outlineLevel="2">
      <c r="A94" s="39">
        <v>11804</v>
      </c>
      <c r="B94" s="39" t="s">
        <v>73</v>
      </c>
      <c r="C94" s="39" t="s">
        <v>48</v>
      </c>
      <c r="D94" s="39" t="s">
        <v>62</v>
      </c>
      <c r="E94" s="53">
        <v>235</v>
      </c>
      <c r="G94" s="61"/>
      <c r="H94" s="61"/>
      <c r="I94" s="61"/>
      <c r="J94" s="61"/>
      <c r="K94" s="61"/>
      <c r="L94" s="61"/>
      <c r="M94" s="61"/>
      <c r="N94" s="61"/>
      <c r="O94" s="61"/>
    </row>
    <row r="95" spans="1:15" s="39" customFormat="1" ht="30" customHeight="1" outlineLevel="2">
      <c r="A95" s="39">
        <v>11820</v>
      </c>
      <c r="B95" s="39" t="s">
        <v>74</v>
      </c>
      <c r="C95" s="39" t="s">
        <v>48</v>
      </c>
      <c r="D95" s="39" t="s">
        <v>26</v>
      </c>
      <c r="E95" s="53">
        <v>0</v>
      </c>
      <c r="G95" s="61"/>
      <c r="H95" s="61"/>
      <c r="I95" s="61"/>
      <c r="J95" s="61"/>
      <c r="K95" s="61"/>
      <c r="L95" s="61"/>
      <c r="M95" s="61"/>
      <c r="N95" s="61"/>
      <c r="O95" s="61"/>
    </row>
    <row r="96" spans="1:15" s="39" customFormat="1" ht="30" customHeight="1" outlineLevel="1">
      <c r="C96" s="62" t="s">
        <v>117</v>
      </c>
      <c r="E96" s="53">
        <f>SUBTOTAL(9,E91:E95)</f>
        <v>730</v>
      </c>
      <c r="G96" s="61">
        <f t="shared" ref="G96:N96" si="8">SUBTOTAL(9,G91:G95)</f>
        <v>0</v>
      </c>
      <c r="H96" s="61">
        <f t="shared" si="8"/>
        <v>0</v>
      </c>
      <c r="I96" s="61">
        <f t="shared" si="8"/>
        <v>0</v>
      </c>
      <c r="J96" s="61">
        <f t="shared" si="8"/>
        <v>0</v>
      </c>
      <c r="K96" s="61">
        <f t="shared" si="8"/>
        <v>0</v>
      </c>
      <c r="L96" s="61">
        <f t="shared" si="8"/>
        <v>0</v>
      </c>
      <c r="M96" s="61">
        <f t="shared" si="8"/>
        <v>0</v>
      </c>
      <c r="N96" s="61">
        <f t="shared" si="8"/>
        <v>0</v>
      </c>
      <c r="O96" s="61">
        <f>E96-SUM(G96:N96)</f>
        <v>730</v>
      </c>
    </row>
    <row r="97" spans="1:15" s="39" customFormat="1" ht="30" customHeight="1" outlineLevel="2">
      <c r="A97" s="39">
        <v>11821</v>
      </c>
      <c r="B97" s="39" t="s">
        <v>74</v>
      </c>
      <c r="C97" s="39" t="s">
        <v>75</v>
      </c>
      <c r="D97" s="39" t="s">
        <v>26</v>
      </c>
      <c r="E97" s="53">
        <v>0</v>
      </c>
      <c r="G97" s="61"/>
      <c r="H97" s="61"/>
      <c r="I97" s="61"/>
      <c r="J97" s="61"/>
      <c r="K97" s="61"/>
      <c r="L97" s="61"/>
      <c r="M97" s="61"/>
      <c r="N97" s="61"/>
      <c r="O97" s="61"/>
    </row>
    <row r="98" spans="1:15" s="39" customFormat="1" ht="30" customHeight="1" outlineLevel="1">
      <c r="C98" s="62" t="s">
        <v>119</v>
      </c>
      <c r="E98" s="53">
        <f>SUBTOTAL(9,E97:E97)</f>
        <v>0</v>
      </c>
      <c r="G98" s="61">
        <f t="shared" ref="G98:N98" si="9">SUBTOTAL(9,G97:G97)</f>
        <v>0</v>
      </c>
      <c r="H98" s="61">
        <f t="shared" si="9"/>
        <v>0</v>
      </c>
      <c r="I98" s="61">
        <f t="shared" si="9"/>
        <v>0</v>
      </c>
      <c r="J98" s="61">
        <f t="shared" si="9"/>
        <v>0</v>
      </c>
      <c r="K98" s="61">
        <f t="shared" si="9"/>
        <v>0</v>
      </c>
      <c r="L98" s="61">
        <f t="shared" si="9"/>
        <v>0</v>
      </c>
      <c r="M98" s="61">
        <f t="shared" si="9"/>
        <v>0</v>
      </c>
      <c r="N98" s="61">
        <f t="shared" si="9"/>
        <v>0</v>
      </c>
      <c r="O98" s="61">
        <f>E98-SUM(G98:N98)</f>
        <v>0</v>
      </c>
    </row>
    <row r="99" spans="1:15" s="39" customFormat="1" ht="30" customHeight="1" outlineLevel="2">
      <c r="A99" s="39">
        <v>11588</v>
      </c>
      <c r="B99" s="39" t="s">
        <v>43</v>
      </c>
      <c r="C99" s="39" t="s">
        <v>46</v>
      </c>
      <c r="D99" s="39" t="s">
        <v>26</v>
      </c>
      <c r="E99" s="53">
        <v>294</v>
      </c>
      <c r="G99" s="61">
        <v>8</v>
      </c>
      <c r="H99" s="61"/>
      <c r="I99" s="61"/>
      <c r="J99" s="61"/>
      <c r="K99" s="61"/>
      <c r="L99" s="61"/>
      <c r="M99" s="61"/>
      <c r="N99" s="61"/>
      <c r="O99" s="61"/>
    </row>
    <row r="100" spans="1:15" s="39" customFormat="1" ht="30" customHeight="1" outlineLevel="2">
      <c r="A100" s="39">
        <v>11614</v>
      </c>
      <c r="B100" s="39" t="s">
        <v>47</v>
      </c>
      <c r="C100" s="39" t="s">
        <v>46</v>
      </c>
      <c r="D100" s="39" t="s">
        <v>26</v>
      </c>
      <c r="E100" s="53">
        <v>294</v>
      </c>
      <c r="G100" s="61"/>
      <c r="H100" s="61"/>
      <c r="I100" s="61"/>
      <c r="J100" s="61"/>
      <c r="K100" s="61"/>
      <c r="L100" s="61"/>
      <c r="M100" s="61"/>
      <c r="N100" s="61"/>
      <c r="O100" s="61"/>
    </row>
    <row r="101" spans="1:15" s="39" customFormat="1" ht="30" customHeight="1" outlineLevel="2">
      <c r="A101" s="39">
        <v>11801</v>
      </c>
      <c r="B101" s="39" t="s">
        <v>73</v>
      </c>
      <c r="C101" s="39" t="s">
        <v>46</v>
      </c>
      <c r="D101" s="39" t="s">
        <v>26</v>
      </c>
      <c r="E101" s="53">
        <v>294</v>
      </c>
      <c r="G101" s="61"/>
      <c r="H101" s="61"/>
      <c r="I101" s="61"/>
      <c r="J101" s="61"/>
      <c r="K101" s="61"/>
      <c r="L101" s="61"/>
      <c r="M101" s="61"/>
      <c r="N101" s="61"/>
      <c r="O101" s="61"/>
    </row>
    <row r="102" spans="1:15" s="39" customFormat="1" ht="30" customHeight="1" outlineLevel="2">
      <c r="A102" s="39">
        <v>4197</v>
      </c>
      <c r="B102" s="63">
        <v>41290</v>
      </c>
      <c r="C102" s="39" t="s">
        <v>46</v>
      </c>
      <c r="D102" s="39" t="s">
        <v>93</v>
      </c>
      <c r="E102" s="64">
        <v>362</v>
      </c>
      <c r="G102" s="61"/>
      <c r="H102" s="61"/>
      <c r="I102" s="61"/>
      <c r="J102" s="61"/>
      <c r="K102" s="61"/>
      <c r="L102" s="61"/>
      <c r="M102" s="61"/>
      <c r="N102" s="61"/>
    </row>
    <row r="103" spans="1:15" s="39" customFormat="1" ht="30" customHeight="1" outlineLevel="1">
      <c r="B103" s="63"/>
      <c r="C103" s="62" t="s">
        <v>121</v>
      </c>
      <c r="E103" s="64">
        <f>SUBTOTAL(9,E99:E102)</f>
        <v>1244</v>
      </c>
      <c r="G103" s="61">
        <f t="shared" ref="G103:N103" si="10">SUBTOTAL(9,G99:G102)</f>
        <v>8</v>
      </c>
      <c r="H103" s="61">
        <f t="shared" si="10"/>
        <v>0</v>
      </c>
      <c r="I103" s="61">
        <f t="shared" si="10"/>
        <v>0</v>
      </c>
      <c r="J103" s="61">
        <f t="shared" si="10"/>
        <v>0</v>
      </c>
      <c r="K103" s="61">
        <f t="shared" si="10"/>
        <v>0</v>
      </c>
      <c r="L103" s="61">
        <f t="shared" si="10"/>
        <v>0</v>
      </c>
      <c r="M103" s="61">
        <f t="shared" si="10"/>
        <v>0</v>
      </c>
      <c r="N103" s="61">
        <f t="shared" si="10"/>
        <v>0</v>
      </c>
      <c r="O103" s="61">
        <f>E103-SUM(G103:N103)</f>
        <v>1236</v>
      </c>
    </row>
    <row r="104" spans="1:15" s="39" customFormat="1" ht="30" customHeight="1" outlineLevel="2">
      <c r="A104" s="39">
        <v>11558</v>
      </c>
      <c r="B104" s="39" t="s">
        <v>28</v>
      </c>
      <c r="C104" s="39" t="s">
        <v>30</v>
      </c>
      <c r="D104" s="39" t="s">
        <v>31</v>
      </c>
      <c r="E104" s="53">
        <v>255</v>
      </c>
      <c r="G104" s="61"/>
      <c r="H104" s="61"/>
      <c r="I104" s="61"/>
      <c r="J104" s="61"/>
      <c r="K104" s="61"/>
      <c r="L104" s="61"/>
      <c r="M104" s="61"/>
      <c r="N104" s="61"/>
      <c r="O104" s="61"/>
    </row>
    <row r="105" spans="1:15" s="39" customFormat="1" ht="30" customHeight="1" outlineLevel="2">
      <c r="A105" s="39">
        <v>11668</v>
      </c>
      <c r="B105" s="39" t="s">
        <v>58</v>
      </c>
      <c r="C105" s="39" t="s">
        <v>30</v>
      </c>
      <c r="D105" s="39" t="s">
        <v>49</v>
      </c>
      <c r="E105" s="53">
        <v>176</v>
      </c>
      <c r="G105" s="61"/>
      <c r="H105" s="61"/>
      <c r="I105" s="61"/>
      <c r="J105" s="61"/>
      <c r="K105" s="61"/>
      <c r="L105" s="61"/>
      <c r="M105" s="61"/>
      <c r="N105" s="61"/>
      <c r="O105" s="61"/>
    </row>
    <row r="106" spans="1:15" s="39" customFormat="1" ht="30" customHeight="1" outlineLevel="2">
      <c r="A106" s="39">
        <v>11783</v>
      </c>
      <c r="B106" s="39" t="s">
        <v>73</v>
      </c>
      <c r="C106" s="39" t="s">
        <v>30</v>
      </c>
      <c r="D106" s="39" t="s">
        <v>49</v>
      </c>
      <c r="E106" s="53">
        <v>176</v>
      </c>
      <c r="G106" s="61"/>
      <c r="H106" s="61"/>
      <c r="I106" s="61"/>
      <c r="J106" s="61"/>
      <c r="K106" s="61"/>
      <c r="L106" s="61"/>
      <c r="M106" s="61"/>
      <c r="N106" s="61"/>
      <c r="O106" s="61"/>
    </row>
    <row r="107" spans="1:15" s="39" customFormat="1" ht="30" customHeight="1" outlineLevel="1">
      <c r="C107" s="62" t="s">
        <v>123</v>
      </c>
      <c r="E107" s="53">
        <f>SUBTOTAL(9,E104:E106)</f>
        <v>607</v>
      </c>
      <c r="G107" s="61">
        <f t="shared" ref="G107:N107" si="11">SUBTOTAL(9,G104:G106)</f>
        <v>0</v>
      </c>
      <c r="H107" s="61">
        <f t="shared" si="11"/>
        <v>0</v>
      </c>
      <c r="I107" s="61">
        <f t="shared" si="11"/>
        <v>0</v>
      </c>
      <c r="J107" s="61">
        <f t="shared" si="11"/>
        <v>0</v>
      </c>
      <c r="K107" s="61">
        <f t="shared" si="11"/>
        <v>0</v>
      </c>
      <c r="L107" s="61">
        <f t="shared" si="11"/>
        <v>0</v>
      </c>
      <c r="M107" s="61">
        <f t="shared" si="11"/>
        <v>0</v>
      </c>
      <c r="N107" s="61">
        <f t="shared" si="11"/>
        <v>0</v>
      </c>
      <c r="O107" s="61">
        <f>E107-SUM(G107:N107)</f>
        <v>607</v>
      </c>
    </row>
    <row r="108" spans="1:15" s="39" customFormat="1" ht="30" customHeight="1" outlineLevel="2">
      <c r="A108" s="39">
        <v>11572</v>
      </c>
      <c r="B108" s="39" t="s">
        <v>28</v>
      </c>
      <c r="C108" s="39" t="s">
        <v>6</v>
      </c>
      <c r="D108" s="39" t="s">
        <v>26</v>
      </c>
      <c r="E108" s="53">
        <v>294</v>
      </c>
      <c r="G108" s="61">
        <v>8</v>
      </c>
      <c r="H108" s="61"/>
      <c r="I108" s="61"/>
      <c r="J108" s="61"/>
      <c r="K108" s="61"/>
      <c r="L108" s="61"/>
      <c r="M108" s="61"/>
      <c r="N108" s="61"/>
      <c r="O108" s="61"/>
    </row>
    <row r="109" spans="1:15" s="39" customFormat="1" ht="30" customHeight="1" outlineLevel="2">
      <c r="A109" s="39">
        <v>11605</v>
      </c>
      <c r="B109" s="39" t="s">
        <v>47</v>
      </c>
      <c r="C109" s="39" t="s">
        <v>6</v>
      </c>
      <c r="D109" s="39" t="s">
        <v>26</v>
      </c>
      <c r="E109" s="53">
        <v>294</v>
      </c>
      <c r="G109" s="61"/>
      <c r="H109" s="61"/>
      <c r="I109" s="61"/>
      <c r="J109" s="61"/>
      <c r="K109" s="61"/>
      <c r="L109" s="61"/>
      <c r="M109" s="61"/>
      <c r="N109" s="61"/>
      <c r="O109" s="61"/>
    </row>
    <row r="110" spans="1:15" s="39" customFormat="1" ht="30" customHeight="1" outlineLevel="2">
      <c r="A110" s="39">
        <v>11695</v>
      </c>
      <c r="B110" s="39" t="s">
        <v>65</v>
      </c>
      <c r="C110" s="39" t="s">
        <v>6</v>
      </c>
      <c r="D110" s="39" t="s">
        <v>31</v>
      </c>
      <c r="E110" s="53">
        <v>362</v>
      </c>
      <c r="G110" s="61"/>
      <c r="H110" s="61"/>
      <c r="I110" s="61"/>
      <c r="J110" s="61"/>
      <c r="K110" s="61"/>
      <c r="L110" s="61"/>
      <c r="M110" s="61"/>
      <c r="N110" s="61"/>
      <c r="O110" s="61"/>
    </row>
    <row r="111" spans="1:15" s="39" customFormat="1" ht="30" customHeight="1" outlineLevel="2">
      <c r="A111" s="39">
        <v>11719</v>
      </c>
      <c r="B111" s="39" t="s">
        <v>66</v>
      </c>
      <c r="C111" s="39" t="s">
        <v>6</v>
      </c>
      <c r="D111" s="39" t="s">
        <v>26</v>
      </c>
      <c r="E111" s="53">
        <v>294</v>
      </c>
      <c r="G111" s="61"/>
      <c r="H111" s="61"/>
      <c r="I111" s="61"/>
      <c r="J111" s="61"/>
      <c r="K111" s="61"/>
      <c r="L111" s="61"/>
      <c r="M111" s="61"/>
      <c r="N111" s="61"/>
      <c r="O111" s="61"/>
    </row>
    <row r="112" spans="1:15" s="39" customFormat="1" ht="30" customHeight="1" outlineLevel="2">
      <c r="A112" s="39">
        <v>11747</v>
      </c>
      <c r="B112" s="39" t="s">
        <v>69</v>
      </c>
      <c r="C112" s="39" t="s">
        <v>6</v>
      </c>
      <c r="D112" s="39" t="s">
        <v>26</v>
      </c>
      <c r="E112" s="53">
        <v>294</v>
      </c>
      <c r="G112" s="61"/>
      <c r="H112" s="61"/>
      <c r="I112" s="61"/>
      <c r="J112" s="61"/>
      <c r="K112" s="61"/>
      <c r="L112" s="61"/>
      <c r="M112" s="61"/>
      <c r="N112" s="61"/>
      <c r="O112" s="61"/>
    </row>
    <row r="113" spans="1:15" s="39" customFormat="1" ht="30" customHeight="1" outlineLevel="2">
      <c r="A113" s="39">
        <v>11748</v>
      </c>
      <c r="B113" s="39" t="s">
        <v>69</v>
      </c>
      <c r="C113" s="39" t="s">
        <v>6</v>
      </c>
      <c r="D113" s="39" t="s">
        <v>31</v>
      </c>
      <c r="E113" s="53">
        <v>362</v>
      </c>
      <c r="G113" s="61"/>
      <c r="H113" s="61"/>
      <c r="I113" s="61"/>
      <c r="J113" s="61"/>
      <c r="K113" s="61"/>
      <c r="L113" s="61"/>
      <c r="M113" s="61"/>
      <c r="N113" s="61"/>
      <c r="O113" s="61"/>
    </row>
    <row r="114" spans="1:15" s="39" customFormat="1" ht="30" customHeight="1" outlineLevel="2">
      <c r="A114" s="39">
        <v>11773</v>
      </c>
      <c r="B114" s="39" t="s">
        <v>72</v>
      </c>
      <c r="C114" s="39" t="s">
        <v>6</v>
      </c>
      <c r="D114" s="39" t="s">
        <v>26</v>
      </c>
      <c r="E114" s="53">
        <v>294</v>
      </c>
      <c r="G114" s="61"/>
      <c r="H114" s="61"/>
      <c r="I114" s="61"/>
      <c r="J114" s="61"/>
      <c r="K114" s="61"/>
      <c r="L114" s="61"/>
      <c r="M114" s="61"/>
      <c r="N114" s="61"/>
      <c r="O114" s="61"/>
    </row>
    <row r="115" spans="1:15" s="39" customFormat="1" ht="30" customHeight="1" outlineLevel="2">
      <c r="A115" s="39">
        <v>11779</v>
      </c>
      <c r="B115" s="39" t="s">
        <v>73</v>
      </c>
      <c r="C115" s="39" t="s">
        <v>6</v>
      </c>
      <c r="D115" s="39" t="s">
        <v>31</v>
      </c>
      <c r="E115" s="53">
        <v>362</v>
      </c>
      <c r="G115" s="61"/>
      <c r="H115" s="61"/>
      <c r="I115" s="61"/>
      <c r="J115" s="61"/>
      <c r="K115" s="61"/>
      <c r="L115" s="61"/>
      <c r="M115" s="61"/>
      <c r="N115" s="61"/>
      <c r="O115" s="61"/>
    </row>
    <row r="116" spans="1:15" s="39" customFormat="1" ht="30" customHeight="1" outlineLevel="2">
      <c r="A116" s="39">
        <v>11817</v>
      </c>
      <c r="B116" s="39" t="s">
        <v>74</v>
      </c>
      <c r="C116" s="39" t="s">
        <v>6</v>
      </c>
      <c r="D116" s="39" t="s">
        <v>49</v>
      </c>
      <c r="E116" s="53">
        <v>200</v>
      </c>
      <c r="G116" s="61"/>
      <c r="H116" s="61"/>
      <c r="I116" s="61"/>
      <c r="J116" s="61"/>
      <c r="K116" s="61"/>
      <c r="L116" s="61"/>
      <c r="M116" s="61"/>
      <c r="N116" s="61"/>
      <c r="O116" s="61"/>
    </row>
    <row r="117" spans="1:15" s="39" customFormat="1" ht="30" customHeight="1" outlineLevel="2">
      <c r="A117" s="39">
        <v>11832</v>
      </c>
      <c r="B117" s="39" t="s">
        <v>76</v>
      </c>
      <c r="C117" s="39" t="s">
        <v>6</v>
      </c>
      <c r="D117" s="39" t="s">
        <v>26</v>
      </c>
      <c r="E117" s="53">
        <v>294</v>
      </c>
      <c r="G117" s="61"/>
      <c r="H117" s="61"/>
      <c r="I117" s="61"/>
      <c r="J117" s="61"/>
      <c r="K117" s="61"/>
      <c r="L117" s="61"/>
      <c r="M117" s="61"/>
      <c r="N117" s="61"/>
      <c r="O117" s="61"/>
    </row>
    <row r="118" spans="1:15" s="39" customFormat="1" ht="30" customHeight="1" outlineLevel="1">
      <c r="C118" s="62" t="s">
        <v>124</v>
      </c>
      <c r="E118" s="53">
        <f>SUBTOTAL(9,E108:E117)</f>
        <v>3050</v>
      </c>
      <c r="G118" s="61">
        <f t="shared" ref="G118:N118" si="12">SUBTOTAL(9,G108:G117)</f>
        <v>8</v>
      </c>
      <c r="H118" s="61">
        <f t="shared" si="12"/>
        <v>0</v>
      </c>
      <c r="I118" s="61">
        <f t="shared" si="12"/>
        <v>0</v>
      </c>
      <c r="J118" s="61">
        <f t="shared" si="12"/>
        <v>0</v>
      </c>
      <c r="K118" s="61">
        <f t="shared" si="12"/>
        <v>0</v>
      </c>
      <c r="L118" s="61">
        <f t="shared" si="12"/>
        <v>0</v>
      </c>
      <c r="M118" s="61">
        <f t="shared" si="12"/>
        <v>0</v>
      </c>
      <c r="N118" s="61">
        <f t="shared" si="12"/>
        <v>0</v>
      </c>
      <c r="O118" s="61">
        <f>E118-SUM(G118:N118)</f>
        <v>3042</v>
      </c>
    </row>
    <row r="119" spans="1:15" s="39" customFormat="1" ht="30" customHeight="1" outlineLevel="2">
      <c r="A119" s="39">
        <v>11742</v>
      </c>
      <c r="B119" s="39" t="s">
        <v>69</v>
      </c>
      <c r="C119" s="39" t="s">
        <v>71</v>
      </c>
      <c r="D119" s="39" t="s">
        <v>26</v>
      </c>
      <c r="E119" s="53">
        <v>0</v>
      </c>
      <c r="G119" s="61"/>
      <c r="H119" s="61"/>
      <c r="I119" s="61"/>
      <c r="J119" s="61"/>
      <c r="K119" s="61"/>
      <c r="L119" s="61"/>
      <c r="M119" s="61"/>
      <c r="N119" s="61"/>
      <c r="O119" s="61"/>
    </row>
    <row r="120" spans="1:15" s="39" customFormat="1" ht="30" customHeight="1" outlineLevel="1">
      <c r="C120" s="62" t="s">
        <v>126</v>
      </c>
      <c r="E120" s="53">
        <f>SUBTOTAL(9,E119:E119)</f>
        <v>0</v>
      </c>
      <c r="G120" s="61">
        <f t="shared" ref="G120:N120" si="13">SUBTOTAL(9,G119:G119)</f>
        <v>0</v>
      </c>
      <c r="H120" s="61">
        <f t="shared" si="13"/>
        <v>0</v>
      </c>
      <c r="I120" s="61">
        <f t="shared" si="13"/>
        <v>0</v>
      </c>
      <c r="J120" s="61">
        <f t="shared" si="13"/>
        <v>0</v>
      </c>
      <c r="K120" s="61">
        <f t="shared" si="13"/>
        <v>0</v>
      </c>
      <c r="L120" s="61">
        <f t="shared" si="13"/>
        <v>0</v>
      </c>
      <c r="M120" s="61">
        <f t="shared" si="13"/>
        <v>0</v>
      </c>
      <c r="N120" s="61">
        <f t="shared" si="13"/>
        <v>0</v>
      </c>
      <c r="O120" s="61">
        <f>E120-SUM(G120:N120)</f>
        <v>0</v>
      </c>
    </row>
    <row r="121" spans="1:15" s="39" customFormat="1" ht="30" customHeight="1" outlineLevel="2">
      <c r="A121" s="39">
        <v>11569</v>
      </c>
      <c r="B121" s="39" t="s">
        <v>28</v>
      </c>
      <c r="C121" s="39" t="s">
        <v>5</v>
      </c>
      <c r="D121" s="39" t="s">
        <v>26</v>
      </c>
      <c r="E121" s="53">
        <v>294</v>
      </c>
      <c r="G121" s="61"/>
      <c r="H121" s="61"/>
      <c r="I121" s="61"/>
      <c r="J121" s="61"/>
      <c r="K121" s="61"/>
      <c r="L121" s="61"/>
      <c r="M121" s="61"/>
      <c r="N121" s="61"/>
      <c r="O121" s="61"/>
    </row>
    <row r="122" spans="1:15" s="39" customFormat="1" ht="30" customHeight="1" outlineLevel="2">
      <c r="A122" s="39">
        <v>11574</v>
      </c>
      <c r="B122" s="39" t="s">
        <v>28</v>
      </c>
      <c r="C122" s="39" t="s">
        <v>5</v>
      </c>
      <c r="D122" s="39" t="s">
        <v>26</v>
      </c>
      <c r="E122" s="53">
        <v>294</v>
      </c>
      <c r="G122" s="61"/>
      <c r="H122" s="61"/>
      <c r="I122" s="61"/>
      <c r="J122" s="61"/>
      <c r="K122" s="61"/>
      <c r="L122" s="61"/>
      <c r="M122" s="61"/>
      <c r="N122" s="61"/>
      <c r="O122" s="61"/>
    </row>
    <row r="123" spans="1:15" s="39" customFormat="1" ht="30" customHeight="1" outlineLevel="2">
      <c r="A123" s="39">
        <v>11606</v>
      </c>
      <c r="B123" s="39" t="s">
        <v>47</v>
      </c>
      <c r="C123" s="39" t="s">
        <v>5</v>
      </c>
      <c r="D123" s="39" t="s">
        <v>26</v>
      </c>
      <c r="E123" s="53">
        <v>294</v>
      </c>
      <c r="G123" s="61"/>
      <c r="H123" s="61"/>
      <c r="I123" s="61"/>
      <c r="J123" s="61"/>
      <c r="K123" s="61"/>
      <c r="L123" s="61"/>
      <c r="M123" s="61"/>
      <c r="N123" s="61"/>
      <c r="O123" s="61"/>
    </row>
    <row r="124" spans="1:15" s="39" customFormat="1" ht="30" customHeight="1" outlineLevel="2">
      <c r="A124" s="39">
        <v>11607</v>
      </c>
      <c r="B124" s="39" t="s">
        <v>47</v>
      </c>
      <c r="C124" s="39" t="s">
        <v>5</v>
      </c>
      <c r="D124" s="39" t="s">
        <v>26</v>
      </c>
      <c r="E124" s="53">
        <v>294</v>
      </c>
      <c r="G124" s="61"/>
      <c r="H124" s="61"/>
      <c r="I124" s="61"/>
      <c r="J124" s="61"/>
      <c r="K124" s="61"/>
      <c r="L124" s="61"/>
      <c r="M124" s="61"/>
      <c r="N124" s="61"/>
      <c r="O124" s="61"/>
    </row>
    <row r="125" spans="1:15" s="39" customFormat="1" ht="30" customHeight="1" outlineLevel="2">
      <c r="A125" s="39">
        <v>11648</v>
      </c>
      <c r="B125" s="39" t="s">
        <v>55</v>
      </c>
      <c r="C125" s="39" t="s">
        <v>5</v>
      </c>
      <c r="D125" s="39" t="s">
        <v>26</v>
      </c>
      <c r="E125" s="53">
        <v>294</v>
      </c>
      <c r="G125" s="61"/>
      <c r="H125" s="61"/>
      <c r="I125" s="61"/>
      <c r="J125" s="61"/>
      <c r="K125" s="61"/>
      <c r="L125" s="61"/>
      <c r="M125" s="61"/>
      <c r="N125" s="61"/>
      <c r="O125" s="61"/>
    </row>
    <row r="126" spans="1:15" s="39" customFormat="1" ht="30" customHeight="1" outlineLevel="2">
      <c r="A126" s="39">
        <v>11664</v>
      </c>
      <c r="B126" s="39" t="s">
        <v>58</v>
      </c>
      <c r="C126" s="39" t="s">
        <v>5</v>
      </c>
      <c r="D126" s="39" t="s">
        <v>26</v>
      </c>
      <c r="E126" s="53">
        <v>294</v>
      </c>
      <c r="G126" s="61"/>
      <c r="H126" s="61"/>
      <c r="I126" s="61"/>
      <c r="J126" s="61"/>
      <c r="K126" s="61"/>
      <c r="L126" s="61"/>
      <c r="M126" s="61"/>
      <c r="N126" s="61"/>
      <c r="O126" s="61"/>
    </row>
    <row r="127" spans="1:15" s="39" customFormat="1" ht="30" customHeight="1" outlineLevel="2">
      <c r="A127" s="39">
        <v>11718</v>
      </c>
      <c r="B127" s="39" t="s">
        <v>66</v>
      </c>
      <c r="C127" s="39" t="s">
        <v>5</v>
      </c>
      <c r="D127" s="39" t="s">
        <v>31</v>
      </c>
      <c r="E127" s="53">
        <v>362</v>
      </c>
      <c r="G127" s="61"/>
      <c r="H127" s="61"/>
      <c r="I127" s="61"/>
      <c r="J127" s="61"/>
      <c r="K127" s="61"/>
      <c r="L127" s="61"/>
      <c r="M127" s="61"/>
      <c r="N127" s="61"/>
      <c r="O127" s="61"/>
    </row>
    <row r="128" spans="1:15" s="39" customFormat="1" ht="30" customHeight="1" outlineLevel="2">
      <c r="A128" s="39">
        <v>11743</v>
      </c>
      <c r="B128" s="39" t="s">
        <v>69</v>
      </c>
      <c r="C128" s="39" t="s">
        <v>5</v>
      </c>
      <c r="D128" s="39" t="s">
        <v>31</v>
      </c>
      <c r="E128" s="53">
        <v>362</v>
      </c>
      <c r="G128" s="61"/>
      <c r="H128" s="61"/>
      <c r="I128" s="61"/>
      <c r="J128" s="61"/>
      <c r="K128" s="61"/>
      <c r="L128" s="61"/>
      <c r="M128" s="61"/>
      <c r="N128" s="61"/>
      <c r="O128" s="61"/>
    </row>
    <row r="129" spans="1:15" s="39" customFormat="1" ht="30" customHeight="1" outlineLevel="2">
      <c r="A129" s="39">
        <v>11767</v>
      </c>
      <c r="B129" s="39" t="s">
        <v>72</v>
      </c>
      <c r="C129" s="39" t="s">
        <v>5</v>
      </c>
      <c r="D129" s="39" t="s">
        <v>26</v>
      </c>
      <c r="E129" s="53">
        <v>294</v>
      </c>
      <c r="G129" s="61"/>
      <c r="H129" s="61"/>
      <c r="I129" s="61"/>
      <c r="J129" s="61"/>
      <c r="K129" s="61"/>
      <c r="L129" s="61"/>
      <c r="M129" s="61"/>
      <c r="N129" s="61"/>
      <c r="O129" s="61"/>
    </row>
    <row r="130" spans="1:15" s="39" customFormat="1" ht="30" customHeight="1" outlineLevel="2">
      <c r="A130" s="39">
        <v>11816</v>
      </c>
      <c r="B130" s="39" t="s">
        <v>74</v>
      </c>
      <c r="C130" s="39" t="s">
        <v>5</v>
      </c>
      <c r="D130" s="39" t="s">
        <v>49</v>
      </c>
      <c r="E130" s="53">
        <v>200</v>
      </c>
      <c r="G130" s="61"/>
      <c r="H130" s="61"/>
      <c r="I130" s="61"/>
      <c r="J130" s="61"/>
      <c r="K130" s="61"/>
      <c r="L130" s="61"/>
      <c r="M130" s="61"/>
      <c r="N130" s="61"/>
      <c r="O130" s="61"/>
    </row>
    <row r="131" spans="1:15" s="39" customFormat="1" ht="30" customHeight="1" outlineLevel="2">
      <c r="A131" s="39">
        <v>4306</v>
      </c>
      <c r="B131" s="63">
        <v>41303</v>
      </c>
      <c r="C131" s="39" t="s">
        <v>5</v>
      </c>
      <c r="D131" s="39" t="s">
        <v>104</v>
      </c>
      <c r="E131" s="64">
        <v>362</v>
      </c>
      <c r="G131" s="61"/>
      <c r="H131" s="61"/>
      <c r="I131" s="61"/>
      <c r="J131" s="61"/>
      <c r="K131" s="61"/>
      <c r="L131" s="61"/>
      <c r="M131" s="61"/>
      <c r="N131" s="61"/>
    </row>
    <row r="132" spans="1:15" s="39" customFormat="1" ht="30" customHeight="1" outlineLevel="1">
      <c r="B132" s="63"/>
      <c r="C132" s="62" t="s">
        <v>127</v>
      </c>
      <c r="E132" s="64">
        <f>SUBTOTAL(9,E121:E131)</f>
        <v>3344</v>
      </c>
      <c r="G132" s="61">
        <f t="shared" ref="G132:N132" si="14">SUBTOTAL(9,G121:G131)</f>
        <v>0</v>
      </c>
      <c r="H132" s="61">
        <f t="shared" si="14"/>
        <v>0</v>
      </c>
      <c r="I132" s="61">
        <f t="shared" si="14"/>
        <v>0</v>
      </c>
      <c r="J132" s="61">
        <f t="shared" si="14"/>
        <v>0</v>
      </c>
      <c r="K132" s="61">
        <f t="shared" si="14"/>
        <v>0</v>
      </c>
      <c r="L132" s="61">
        <f t="shared" si="14"/>
        <v>0</v>
      </c>
      <c r="M132" s="61">
        <f t="shared" si="14"/>
        <v>0</v>
      </c>
      <c r="N132" s="61">
        <f t="shared" si="14"/>
        <v>0</v>
      </c>
      <c r="O132" s="61">
        <f>E132-SUM(G132:N132)</f>
        <v>3344</v>
      </c>
    </row>
    <row r="133" spans="1:15" s="39" customFormat="1" ht="30" customHeight="1" outlineLevel="2">
      <c r="A133" s="39">
        <v>11561</v>
      </c>
      <c r="B133" s="39" t="s">
        <v>28</v>
      </c>
      <c r="C133" s="39" t="s">
        <v>35</v>
      </c>
      <c r="D133" s="39" t="s">
        <v>26</v>
      </c>
      <c r="E133" s="53">
        <v>90</v>
      </c>
      <c r="G133" s="61">
        <v>8</v>
      </c>
      <c r="H133" s="61"/>
      <c r="I133" s="61"/>
      <c r="J133" s="61"/>
      <c r="K133" s="61"/>
      <c r="L133" s="61"/>
      <c r="M133" s="61"/>
      <c r="N133" s="61"/>
      <c r="O133" s="61"/>
    </row>
    <row r="134" spans="1:15" s="39" customFormat="1" ht="30" customHeight="1" outlineLevel="2">
      <c r="A134" s="39">
        <v>11652</v>
      </c>
      <c r="B134" s="39" t="s">
        <v>57</v>
      </c>
      <c r="C134" s="39" t="s">
        <v>35</v>
      </c>
      <c r="D134" s="39" t="s">
        <v>31</v>
      </c>
      <c r="E134" s="53">
        <f>116+30</f>
        <v>146</v>
      </c>
      <c r="F134" s="39" t="s">
        <v>158</v>
      </c>
      <c r="G134" s="61"/>
      <c r="H134" s="61"/>
      <c r="I134" s="61"/>
      <c r="J134" s="61"/>
      <c r="K134" s="61"/>
      <c r="L134" s="61"/>
      <c r="M134" s="61"/>
      <c r="N134" s="61"/>
      <c r="O134" s="61"/>
    </row>
    <row r="135" spans="1:15" s="39" customFormat="1" ht="30" customHeight="1" outlineLevel="2">
      <c r="A135" s="39">
        <v>11703</v>
      </c>
      <c r="B135" s="39" t="s">
        <v>65</v>
      </c>
      <c r="C135" s="39" t="s">
        <v>35</v>
      </c>
      <c r="D135" s="39" t="s">
        <v>26</v>
      </c>
      <c r="E135" s="53">
        <v>0</v>
      </c>
      <c r="G135" s="61"/>
      <c r="H135" s="61"/>
      <c r="I135" s="61"/>
      <c r="J135" s="61"/>
      <c r="K135" s="61"/>
      <c r="L135" s="61"/>
      <c r="M135" s="61"/>
      <c r="N135" s="61"/>
      <c r="O135" s="61"/>
    </row>
    <row r="136" spans="1:15" s="39" customFormat="1" ht="30" customHeight="1" outlineLevel="2">
      <c r="A136" s="39">
        <v>11721</v>
      </c>
      <c r="B136" s="39" t="s">
        <v>66</v>
      </c>
      <c r="C136" s="39" t="s">
        <v>35</v>
      </c>
      <c r="D136" s="39" t="s">
        <v>31</v>
      </c>
      <c r="E136" s="53">
        <v>116</v>
      </c>
      <c r="G136" s="61"/>
      <c r="H136" s="61"/>
      <c r="I136" s="61"/>
      <c r="J136" s="61"/>
      <c r="K136" s="61"/>
      <c r="L136" s="61"/>
      <c r="M136" s="61"/>
      <c r="N136" s="61"/>
      <c r="O136" s="61"/>
    </row>
    <row r="137" spans="1:15" s="39" customFormat="1" ht="30" customHeight="1" outlineLevel="2">
      <c r="A137" s="39">
        <v>11740</v>
      </c>
      <c r="B137" s="39" t="s">
        <v>69</v>
      </c>
      <c r="C137" s="39" t="s">
        <v>35</v>
      </c>
      <c r="D137" s="39" t="s">
        <v>26</v>
      </c>
      <c r="E137" s="53">
        <f>90+30</f>
        <v>120</v>
      </c>
      <c r="F137" s="39" t="s">
        <v>158</v>
      </c>
      <c r="G137" s="61"/>
      <c r="H137" s="61"/>
      <c r="I137" s="61"/>
      <c r="J137" s="61"/>
      <c r="K137" s="61"/>
      <c r="L137" s="61"/>
      <c r="M137" s="61"/>
      <c r="N137" s="61"/>
      <c r="O137" s="61"/>
    </row>
    <row r="138" spans="1:15" s="39" customFormat="1" ht="30" customHeight="1" outlineLevel="2">
      <c r="A138" s="39">
        <v>11778</v>
      </c>
      <c r="B138" s="39" t="s">
        <v>72</v>
      </c>
      <c r="C138" s="39" t="s">
        <v>35</v>
      </c>
      <c r="D138" s="39" t="s">
        <v>26</v>
      </c>
      <c r="E138" s="53">
        <v>0</v>
      </c>
      <c r="G138" s="61"/>
      <c r="H138" s="61"/>
      <c r="I138" s="61"/>
      <c r="J138" s="61"/>
      <c r="K138" s="61"/>
      <c r="L138" s="61"/>
      <c r="M138" s="61"/>
      <c r="N138" s="61"/>
      <c r="O138" s="61"/>
    </row>
    <row r="139" spans="1:15" s="39" customFormat="1" ht="30" customHeight="1" outlineLevel="1">
      <c r="C139" s="62" t="s">
        <v>128</v>
      </c>
      <c r="E139" s="53">
        <f>SUBTOTAL(9,E133:E138)</f>
        <v>472</v>
      </c>
      <c r="G139" s="61">
        <f t="shared" ref="G139:N139" si="15">SUBTOTAL(9,G133:G138)</f>
        <v>8</v>
      </c>
      <c r="H139" s="61">
        <f t="shared" si="15"/>
        <v>0</v>
      </c>
      <c r="I139" s="61">
        <f t="shared" si="15"/>
        <v>0</v>
      </c>
      <c r="J139" s="61">
        <f t="shared" si="15"/>
        <v>0</v>
      </c>
      <c r="K139" s="61">
        <f t="shared" si="15"/>
        <v>0</v>
      </c>
      <c r="L139" s="61">
        <f t="shared" si="15"/>
        <v>0</v>
      </c>
      <c r="M139" s="61">
        <f t="shared" si="15"/>
        <v>0</v>
      </c>
      <c r="N139" s="61">
        <f t="shared" si="15"/>
        <v>0</v>
      </c>
      <c r="O139" s="61">
        <f>E139-SUM(G139:N139)</f>
        <v>464</v>
      </c>
    </row>
    <row r="140" spans="1:15" s="39" customFormat="1" ht="30" customHeight="1" outlineLevel="2">
      <c r="A140" s="39">
        <v>11585</v>
      </c>
      <c r="B140" s="39" t="s">
        <v>43</v>
      </c>
      <c r="C140" s="39" t="s">
        <v>45</v>
      </c>
      <c r="D140" s="39" t="s">
        <v>26</v>
      </c>
      <c r="E140" s="53">
        <v>170</v>
      </c>
      <c r="G140" s="61"/>
      <c r="H140" s="61"/>
      <c r="I140" s="61"/>
      <c r="J140" s="61"/>
      <c r="K140" s="61"/>
      <c r="L140" s="61"/>
      <c r="M140" s="61"/>
      <c r="N140" s="61"/>
      <c r="O140" s="61"/>
    </row>
    <row r="141" spans="1:15" s="39" customFormat="1" ht="30" customHeight="1" outlineLevel="1">
      <c r="C141" s="62" t="s">
        <v>129</v>
      </c>
      <c r="E141" s="53">
        <f>SUBTOTAL(9,E140:E140)</f>
        <v>170</v>
      </c>
      <c r="G141" s="61">
        <f t="shared" ref="G141:N141" si="16">SUBTOTAL(9,G140:G140)</f>
        <v>0</v>
      </c>
      <c r="H141" s="61">
        <f t="shared" si="16"/>
        <v>0</v>
      </c>
      <c r="I141" s="61">
        <f t="shared" si="16"/>
        <v>0</v>
      </c>
      <c r="J141" s="61">
        <f t="shared" si="16"/>
        <v>0</v>
      </c>
      <c r="K141" s="61">
        <f t="shared" si="16"/>
        <v>0</v>
      </c>
      <c r="L141" s="61">
        <f t="shared" si="16"/>
        <v>0</v>
      </c>
      <c r="M141" s="61">
        <f t="shared" si="16"/>
        <v>0</v>
      </c>
      <c r="N141" s="61">
        <f t="shared" si="16"/>
        <v>0</v>
      </c>
      <c r="O141" s="61">
        <f>E141-SUM(G141:N141)</f>
        <v>170</v>
      </c>
    </row>
    <row r="142" spans="1:15" s="39" customFormat="1" ht="30" customHeight="1" outlineLevel="2">
      <c r="A142" s="39">
        <v>11571</v>
      </c>
      <c r="B142" s="39" t="s">
        <v>28</v>
      </c>
      <c r="C142" s="39" t="s">
        <v>40</v>
      </c>
      <c r="D142" s="39" t="s">
        <v>49</v>
      </c>
      <c r="E142" s="53">
        <v>181</v>
      </c>
      <c r="G142" s="61">
        <v>8</v>
      </c>
      <c r="H142" s="61">
        <v>497.16</v>
      </c>
      <c r="I142" s="61"/>
      <c r="J142" s="61"/>
      <c r="K142" s="61"/>
      <c r="L142" s="61"/>
      <c r="M142" s="61"/>
      <c r="N142" s="61"/>
      <c r="O142" s="61"/>
    </row>
    <row r="143" spans="1:15" s="39" customFormat="1" ht="30" customHeight="1" outlineLevel="2">
      <c r="A143" s="39">
        <v>11584</v>
      </c>
      <c r="B143" s="39" t="s">
        <v>43</v>
      </c>
      <c r="C143" s="39" t="s">
        <v>40</v>
      </c>
      <c r="D143" s="39" t="s">
        <v>26</v>
      </c>
      <c r="E143" s="53">
        <v>207</v>
      </c>
      <c r="G143" s="61"/>
      <c r="H143" s="61"/>
      <c r="I143" s="61"/>
      <c r="J143" s="61"/>
      <c r="K143" s="61"/>
      <c r="L143" s="61"/>
      <c r="M143" s="61"/>
      <c r="N143" s="61"/>
      <c r="O143" s="61"/>
    </row>
    <row r="144" spans="1:15" s="39" customFormat="1" ht="30" customHeight="1" outlineLevel="2">
      <c r="A144" s="39">
        <v>11611</v>
      </c>
      <c r="B144" s="39" t="s">
        <v>47</v>
      </c>
      <c r="C144" s="39" t="s">
        <v>40</v>
      </c>
      <c r="D144" s="39" t="s">
        <v>26</v>
      </c>
      <c r="E144" s="53">
        <v>207</v>
      </c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1:15" s="39" customFormat="1" ht="30" customHeight="1" outlineLevel="2">
      <c r="A145" s="39">
        <v>11659</v>
      </c>
      <c r="B145" s="39" t="s">
        <v>58</v>
      </c>
      <c r="C145" s="39" t="s">
        <v>40</v>
      </c>
      <c r="D145" s="39" t="s">
        <v>26</v>
      </c>
      <c r="E145" s="53">
        <v>207</v>
      </c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1:15" s="39" customFormat="1" ht="30" customHeight="1" outlineLevel="2">
      <c r="A146" s="39">
        <v>11682</v>
      </c>
      <c r="B146" s="39" t="s">
        <v>60</v>
      </c>
      <c r="C146" s="39" t="s">
        <v>40</v>
      </c>
      <c r="D146" s="39" t="s">
        <v>49</v>
      </c>
      <c r="E146" s="53">
        <v>181</v>
      </c>
      <c r="G146" s="61"/>
      <c r="H146" s="61"/>
      <c r="I146" s="61"/>
      <c r="J146" s="61"/>
      <c r="K146" s="61"/>
      <c r="L146" s="61"/>
      <c r="M146" s="61"/>
      <c r="N146" s="61"/>
      <c r="O146" s="61"/>
    </row>
    <row r="147" spans="1:15" s="39" customFormat="1" ht="30" customHeight="1" outlineLevel="2">
      <c r="A147" s="39">
        <v>11691</v>
      </c>
      <c r="B147" s="39" t="s">
        <v>65</v>
      </c>
      <c r="C147" s="39" t="s">
        <v>40</v>
      </c>
      <c r="D147" s="39" t="s">
        <v>26</v>
      </c>
      <c r="E147" s="53">
        <v>207</v>
      </c>
      <c r="G147" s="61"/>
      <c r="H147" s="61"/>
      <c r="I147" s="61"/>
      <c r="J147" s="61"/>
      <c r="K147" s="61"/>
      <c r="L147" s="61"/>
      <c r="M147" s="61"/>
      <c r="N147" s="61"/>
      <c r="O147" s="61"/>
    </row>
    <row r="148" spans="1:15" s="39" customFormat="1" ht="30" customHeight="1" outlineLevel="2">
      <c r="A148" s="39">
        <v>11733</v>
      </c>
      <c r="B148" s="39" t="s">
        <v>69</v>
      </c>
      <c r="C148" s="39" t="s">
        <v>40</v>
      </c>
      <c r="D148" s="39" t="s">
        <v>49</v>
      </c>
      <c r="E148" s="53">
        <v>181</v>
      </c>
      <c r="G148" s="61"/>
      <c r="H148" s="61"/>
      <c r="I148" s="61"/>
      <c r="J148" s="61"/>
      <c r="K148" s="61"/>
      <c r="L148" s="61"/>
      <c r="M148" s="61"/>
      <c r="N148" s="61"/>
      <c r="O148" s="61"/>
    </row>
    <row r="149" spans="1:15" s="39" customFormat="1" ht="30" customHeight="1" outlineLevel="2">
      <c r="A149" s="39">
        <v>11765</v>
      </c>
      <c r="B149" s="39" t="s">
        <v>72</v>
      </c>
      <c r="C149" s="39" t="s">
        <v>40</v>
      </c>
      <c r="D149" s="39" t="s">
        <v>26</v>
      </c>
      <c r="E149" s="53">
        <v>207</v>
      </c>
      <c r="G149" s="61"/>
      <c r="H149" s="61"/>
      <c r="I149" s="61"/>
      <c r="J149" s="61"/>
      <c r="K149" s="61"/>
      <c r="L149" s="61"/>
      <c r="M149" s="61"/>
      <c r="N149" s="61"/>
      <c r="O149" s="61"/>
    </row>
    <row r="150" spans="1:15" s="39" customFormat="1" ht="30" customHeight="1" outlineLevel="2">
      <c r="A150" s="39">
        <v>11819</v>
      </c>
      <c r="B150" s="39" t="s">
        <v>74</v>
      </c>
      <c r="C150" s="39" t="s">
        <v>40</v>
      </c>
      <c r="D150" s="39" t="s">
        <v>49</v>
      </c>
      <c r="E150" s="53">
        <v>181</v>
      </c>
      <c r="G150" s="61"/>
      <c r="H150" s="61"/>
      <c r="I150" s="61"/>
      <c r="J150" s="61"/>
      <c r="K150" s="61"/>
      <c r="L150" s="61"/>
      <c r="M150" s="61"/>
      <c r="N150" s="61"/>
      <c r="O150" s="61"/>
    </row>
    <row r="151" spans="1:15" s="39" customFormat="1" ht="30" customHeight="1" outlineLevel="2">
      <c r="A151" s="39">
        <v>11827</v>
      </c>
      <c r="B151" s="39" t="s">
        <v>76</v>
      </c>
      <c r="C151" s="39" t="s">
        <v>40</v>
      </c>
      <c r="D151" s="39" t="s">
        <v>26</v>
      </c>
      <c r="E151" s="53">
        <v>207</v>
      </c>
      <c r="G151" s="61"/>
      <c r="H151" s="61"/>
      <c r="I151" s="61"/>
      <c r="J151" s="61"/>
      <c r="K151" s="61"/>
      <c r="L151" s="61"/>
      <c r="M151" s="61"/>
      <c r="N151" s="61"/>
      <c r="O151" s="61"/>
    </row>
    <row r="152" spans="1:15" s="39" customFormat="1" ht="30" customHeight="1" outlineLevel="2">
      <c r="A152" s="39">
        <v>4254</v>
      </c>
      <c r="B152" s="63">
        <v>41293</v>
      </c>
      <c r="C152" s="39" t="s">
        <v>40</v>
      </c>
      <c r="D152" s="39" t="s">
        <v>96</v>
      </c>
      <c r="E152" s="64">
        <v>279</v>
      </c>
      <c r="G152" s="61"/>
      <c r="H152" s="61"/>
      <c r="I152" s="61"/>
      <c r="J152" s="61"/>
      <c r="K152" s="61"/>
      <c r="L152" s="61"/>
      <c r="M152" s="61"/>
      <c r="N152" s="61"/>
    </row>
    <row r="153" spans="1:15" s="39" customFormat="1" ht="30" customHeight="1" outlineLevel="1">
      <c r="B153" s="63"/>
      <c r="C153" s="62" t="s">
        <v>152</v>
      </c>
      <c r="E153" s="64">
        <f>SUBTOTAL(9,E142:E152)</f>
        <v>2245</v>
      </c>
      <c r="G153" s="61">
        <f t="shared" ref="G153:N153" si="17">SUBTOTAL(9,G142:G152)</f>
        <v>8</v>
      </c>
      <c r="H153" s="61">
        <f t="shared" si="17"/>
        <v>497.16</v>
      </c>
      <c r="I153" s="61">
        <f t="shared" si="17"/>
        <v>0</v>
      </c>
      <c r="J153" s="61">
        <f t="shared" si="17"/>
        <v>0</v>
      </c>
      <c r="K153" s="61">
        <f t="shared" si="17"/>
        <v>0</v>
      </c>
      <c r="L153" s="61">
        <f t="shared" si="17"/>
        <v>0</v>
      </c>
      <c r="M153" s="61">
        <f t="shared" si="17"/>
        <v>0</v>
      </c>
      <c r="N153" s="61">
        <f t="shared" si="17"/>
        <v>0</v>
      </c>
      <c r="O153" s="61">
        <f>E153-SUM(G153:N153)</f>
        <v>1739.84</v>
      </c>
    </row>
    <row r="154" spans="1:15" s="39" customFormat="1" ht="30" customHeight="1" outlineLevel="2">
      <c r="A154" s="39">
        <v>11555</v>
      </c>
      <c r="B154" s="39" t="s">
        <v>28</v>
      </c>
      <c r="C154" s="39" t="s">
        <v>29</v>
      </c>
      <c r="D154" s="39" t="s">
        <v>26</v>
      </c>
      <c r="E154" s="53">
        <v>201</v>
      </c>
      <c r="G154" s="61">
        <v>8</v>
      </c>
      <c r="H154" s="61"/>
      <c r="I154" s="61"/>
      <c r="J154" s="61"/>
      <c r="K154" s="61"/>
      <c r="L154" s="61"/>
      <c r="M154" s="61"/>
      <c r="N154" s="61"/>
      <c r="O154" s="61"/>
    </row>
    <row r="155" spans="1:15" s="39" customFormat="1" ht="30" customHeight="1" outlineLevel="2">
      <c r="A155" s="39">
        <v>11694</v>
      </c>
      <c r="B155" s="39" t="s">
        <v>65</v>
      </c>
      <c r="C155" s="39" t="s">
        <v>29</v>
      </c>
      <c r="D155" s="39" t="s">
        <v>26</v>
      </c>
      <c r="E155" s="53">
        <v>201</v>
      </c>
      <c r="G155" s="61"/>
      <c r="H155" s="61"/>
      <c r="I155" s="61"/>
      <c r="J155" s="61"/>
      <c r="K155" s="61"/>
      <c r="L155" s="61"/>
      <c r="M155" s="61"/>
      <c r="N155" s="61"/>
      <c r="O155" s="61"/>
    </row>
    <row r="156" spans="1:15" s="39" customFormat="1" ht="30" customHeight="1" outlineLevel="2">
      <c r="A156" s="39">
        <v>11796</v>
      </c>
      <c r="B156" s="39" t="s">
        <v>73</v>
      </c>
      <c r="C156" s="39" t="s">
        <v>29</v>
      </c>
      <c r="D156" s="39" t="s">
        <v>26</v>
      </c>
      <c r="E156" s="53">
        <v>201</v>
      </c>
      <c r="G156" s="61"/>
      <c r="H156" s="61"/>
      <c r="I156" s="61"/>
      <c r="J156" s="61"/>
      <c r="K156" s="61"/>
      <c r="L156" s="61"/>
      <c r="M156" s="61"/>
      <c r="N156" s="61"/>
      <c r="O156" s="61"/>
    </row>
    <row r="157" spans="1:15" s="39" customFormat="1" ht="30" customHeight="1" outlineLevel="1">
      <c r="C157" s="62" t="s">
        <v>131</v>
      </c>
      <c r="E157" s="53">
        <f>SUBTOTAL(9,E154:E156)</f>
        <v>603</v>
      </c>
      <c r="G157" s="61">
        <f t="shared" ref="G157:N157" si="18">SUBTOTAL(9,G154:G156)</f>
        <v>8</v>
      </c>
      <c r="H157" s="61">
        <f t="shared" si="18"/>
        <v>0</v>
      </c>
      <c r="I157" s="61">
        <f t="shared" si="18"/>
        <v>0</v>
      </c>
      <c r="J157" s="61">
        <f t="shared" si="18"/>
        <v>0</v>
      </c>
      <c r="K157" s="61">
        <f t="shared" si="18"/>
        <v>0</v>
      </c>
      <c r="L157" s="61">
        <f t="shared" si="18"/>
        <v>0</v>
      </c>
      <c r="M157" s="61">
        <f t="shared" si="18"/>
        <v>0</v>
      </c>
      <c r="N157" s="61">
        <f t="shared" si="18"/>
        <v>0</v>
      </c>
      <c r="O157" s="61">
        <f>E157-SUM(G157:N157)</f>
        <v>595</v>
      </c>
    </row>
    <row r="158" spans="1:15" s="39" customFormat="1" ht="30" customHeight="1" outlineLevel="2">
      <c r="E158" s="53"/>
      <c r="G158" s="61"/>
      <c r="H158" s="61"/>
      <c r="I158" s="61"/>
      <c r="J158" s="61"/>
      <c r="K158" s="61"/>
      <c r="L158" s="61"/>
      <c r="M158" s="61"/>
      <c r="N158" s="61"/>
      <c r="O158" s="61"/>
    </row>
    <row r="159" spans="1:15" s="39" customFormat="1" ht="30" customHeight="1" outlineLevel="1">
      <c r="C159" s="62"/>
      <c r="E159" s="53"/>
      <c r="G159" s="61"/>
      <c r="H159" s="61"/>
      <c r="I159" s="61"/>
      <c r="J159" s="61"/>
      <c r="K159" s="61"/>
      <c r="L159" s="61"/>
      <c r="M159" s="61"/>
      <c r="N159" s="61"/>
      <c r="O159" s="61"/>
    </row>
    <row r="160" spans="1:15" s="39" customFormat="1" ht="30" customHeight="1" outlineLevel="2">
      <c r="A160" s="39">
        <v>11577</v>
      </c>
      <c r="B160" s="39" t="s">
        <v>28</v>
      </c>
      <c r="C160" s="39" t="s">
        <v>42</v>
      </c>
      <c r="D160" s="39" t="s">
        <v>26</v>
      </c>
      <c r="E160" s="53">
        <v>273</v>
      </c>
      <c r="G160" s="61"/>
      <c r="H160" s="61"/>
      <c r="I160" s="61"/>
      <c r="J160" s="61"/>
      <c r="K160" s="61"/>
      <c r="L160" s="61"/>
      <c r="M160" s="61"/>
      <c r="N160" s="61"/>
      <c r="O160" s="61"/>
    </row>
    <row r="161" spans="1:15" s="39" customFormat="1" ht="30" customHeight="1" outlineLevel="2">
      <c r="A161" s="39">
        <v>11617</v>
      </c>
      <c r="B161" s="39" t="s">
        <v>47</v>
      </c>
      <c r="C161" s="39" t="s">
        <v>42</v>
      </c>
      <c r="D161" s="39" t="s">
        <v>26</v>
      </c>
      <c r="E161" s="53">
        <v>346</v>
      </c>
      <c r="G161" s="61"/>
      <c r="H161" s="61"/>
      <c r="I161" s="61"/>
      <c r="J161" s="61"/>
      <c r="K161" s="61"/>
      <c r="L161" s="61"/>
      <c r="M161" s="61"/>
      <c r="N161" s="61"/>
      <c r="O161" s="61"/>
    </row>
    <row r="162" spans="1:15" s="39" customFormat="1" ht="30" customHeight="1" outlineLevel="2">
      <c r="A162" s="39">
        <v>11623</v>
      </c>
      <c r="B162" s="39" t="s">
        <v>55</v>
      </c>
      <c r="C162" s="39" t="s">
        <v>42</v>
      </c>
      <c r="D162" s="39" t="s">
        <v>26</v>
      </c>
      <c r="E162" s="53">
        <v>346</v>
      </c>
      <c r="G162" s="61"/>
      <c r="H162" s="61"/>
      <c r="I162" s="61"/>
      <c r="J162" s="61"/>
      <c r="K162" s="61"/>
      <c r="L162" s="61"/>
      <c r="M162" s="61"/>
      <c r="N162" s="61"/>
      <c r="O162" s="61"/>
    </row>
    <row r="163" spans="1:15" s="39" customFormat="1" ht="30" customHeight="1" outlineLevel="2">
      <c r="A163" s="39">
        <v>11638</v>
      </c>
      <c r="B163" s="39" t="s">
        <v>55</v>
      </c>
      <c r="C163" s="39" t="s">
        <v>42</v>
      </c>
      <c r="D163" s="39" t="s">
        <v>26</v>
      </c>
      <c r="E163" s="53">
        <v>346</v>
      </c>
      <c r="G163" s="61"/>
      <c r="H163" s="61"/>
      <c r="I163" s="61"/>
      <c r="J163" s="61"/>
      <c r="K163" s="61"/>
      <c r="L163" s="61"/>
      <c r="M163" s="61"/>
      <c r="N163" s="61"/>
      <c r="O163" s="61"/>
    </row>
    <row r="164" spans="1:15" s="39" customFormat="1" ht="30" customHeight="1" outlineLevel="2">
      <c r="A164" s="39">
        <v>11660</v>
      </c>
      <c r="B164" s="39" t="s">
        <v>58</v>
      </c>
      <c r="C164" s="39" t="s">
        <v>42</v>
      </c>
      <c r="D164" s="39" t="s">
        <v>26</v>
      </c>
      <c r="E164" s="53">
        <v>346</v>
      </c>
      <c r="G164" s="61"/>
      <c r="H164" s="61"/>
      <c r="I164" s="61"/>
      <c r="J164" s="61"/>
      <c r="K164" s="61"/>
      <c r="L164" s="61"/>
      <c r="M164" s="61"/>
      <c r="N164" s="61"/>
      <c r="O164" s="61"/>
    </row>
    <row r="165" spans="1:15" s="39" customFormat="1" ht="30" customHeight="1" outlineLevel="2">
      <c r="A165" s="39">
        <v>11677</v>
      </c>
      <c r="B165" s="39" t="s">
        <v>60</v>
      </c>
      <c r="C165" s="39" t="s">
        <v>42</v>
      </c>
      <c r="D165" s="39" t="s">
        <v>26</v>
      </c>
      <c r="E165" s="53">
        <v>273</v>
      </c>
      <c r="G165" s="61"/>
      <c r="H165" s="61"/>
      <c r="I165" s="61"/>
      <c r="J165" s="61"/>
      <c r="K165" s="61"/>
      <c r="L165" s="61"/>
      <c r="M165" s="61"/>
      <c r="N165" s="61"/>
      <c r="O165" s="61"/>
    </row>
    <row r="166" spans="1:15" s="39" customFormat="1" ht="30" customHeight="1" outlineLevel="2">
      <c r="A166" s="39">
        <v>11678</v>
      </c>
      <c r="B166" s="39" t="s">
        <v>60</v>
      </c>
      <c r="C166" s="39" t="s">
        <v>42</v>
      </c>
      <c r="D166" s="39" t="s">
        <v>49</v>
      </c>
      <c r="E166" s="53">
        <v>346</v>
      </c>
      <c r="G166" s="61"/>
      <c r="H166" s="61"/>
      <c r="I166" s="61"/>
      <c r="J166" s="61"/>
      <c r="K166" s="61"/>
      <c r="L166" s="61"/>
      <c r="M166" s="61"/>
      <c r="N166" s="61"/>
      <c r="O166" s="61"/>
    </row>
    <row r="167" spans="1:15" s="39" customFormat="1" ht="30" customHeight="1" outlineLevel="2">
      <c r="A167" s="39">
        <v>11725</v>
      </c>
      <c r="B167" s="39" t="s">
        <v>66</v>
      </c>
      <c r="C167" s="39" t="s">
        <v>42</v>
      </c>
      <c r="D167" s="39" t="s">
        <v>26</v>
      </c>
      <c r="E167" s="53">
        <v>346</v>
      </c>
      <c r="G167" s="61"/>
      <c r="H167" s="61"/>
      <c r="I167" s="61"/>
      <c r="J167" s="61"/>
      <c r="K167" s="61"/>
      <c r="L167" s="61"/>
      <c r="M167" s="61"/>
      <c r="N167" s="61"/>
      <c r="O167" s="61"/>
    </row>
    <row r="168" spans="1:15" s="39" customFormat="1" ht="30" customHeight="1" outlineLevel="2">
      <c r="A168" s="39">
        <v>11730</v>
      </c>
      <c r="B168" s="39" t="s">
        <v>69</v>
      </c>
      <c r="C168" s="39" t="s">
        <v>42</v>
      </c>
      <c r="D168" s="39" t="s">
        <v>49</v>
      </c>
      <c r="E168" s="53">
        <v>273</v>
      </c>
      <c r="G168" s="61"/>
      <c r="H168" s="61"/>
      <c r="I168" s="61"/>
      <c r="J168" s="61"/>
      <c r="K168" s="61"/>
      <c r="L168" s="61"/>
      <c r="M168" s="61"/>
      <c r="N168" s="61"/>
      <c r="O168" s="61"/>
    </row>
    <row r="169" spans="1:15" s="39" customFormat="1" ht="30" customHeight="1" outlineLevel="2">
      <c r="A169" s="39">
        <v>11737</v>
      </c>
      <c r="B169" s="39" t="s">
        <v>69</v>
      </c>
      <c r="C169" s="39" t="s">
        <v>42</v>
      </c>
      <c r="D169" s="39" t="s">
        <v>26</v>
      </c>
      <c r="E169" s="53">
        <v>346</v>
      </c>
      <c r="G169" s="61"/>
      <c r="H169" s="61"/>
      <c r="I169" s="61"/>
      <c r="J169" s="61"/>
      <c r="K169" s="61"/>
      <c r="L169" s="61"/>
      <c r="M169" s="61"/>
      <c r="N169" s="61"/>
      <c r="O169" s="61"/>
    </row>
    <row r="170" spans="1:15" s="39" customFormat="1" ht="30" customHeight="1" outlineLevel="2">
      <c r="A170" s="39">
        <v>11737</v>
      </c>
      <c r="B170" s="39" t="s">
        <v>69</v>
      </c>
      <c r="C170" s="39" t="s">
        <v>42</v>
      </c>
      <c r="D170" s="39" t="s">
        <v>91</v>
      </c>
      <c r="E170" s="53">
        <v>179</v>
      </c>
      <c r="G170" s="61"/>
      <c r="H170" s="61"/>
      <c r="I170" s="61"/>
      <c r="J170" s="61"/>
      <c r="K170" s="61"/>
      <c r="L170" s="61"/>
      <c r="M170" s="61"/>
      <c r="N170" s="61"/>
      <c r="O170" s="61"/>
    </row>
    <row r="171" spans="1:15" s="39" customFormat="1" ht="30" customHeight="1" outlineLevel="2">
      <c r="A171" s="39">
        <v>11764</v>
      </c>
      <c r="B171" s="39" t="s">
        <v>72</v>
      </c>
      <c r="C171" s="39" t="s">
        <v>42</v>
      </c>
      <c r="D171" s="39" t="s">
        <v>26</v>
      </c>
      <c r="E171" s="53">
        <v>273</v>
      </c>
      <c r="G171" s="61"/>
      <c r="H171" s="61"/>
      <c r="I171" s="61"/>
      <c r="J171" s="61"/>
      <c r="K171" s="61"/>
      <c r="L171" s="61"/>
      <c r="M171" s="61"/>
      <c r="N171" s="61"/>
      <c r="O171" s="61"/>
    </row>
    <row r="172" spans="1:15" s="39" customFormat="1" ht="30" customHeight="1" outlineLevel="2">
      <c r="A172" s="39">
        <v>11790</v>
      </c>
      <c r="B172" s="39" t="s">
        <v>73</v>
      </c>
      <c r="C172" s="39" t="s">
        <v>42</v>
      </c>
      <c r="D172" s="39" t="s">
        <v>26</v>
      </c>
      <c r="E172" s="53">
        <v>346</v>
      </c>
      <c r="G172" s="61"/>
      <c r="H172" s="61"/>
      <c r="I172" s="61"/>
      <c r="J172" s="61"/>
      <c r="K172" s="61"/>
      <c r="L172" s="61"/>
      <c r="M172" s="61"/>
      <c r="N172" s="61"/>
      <c r="O172" s="61"/>
    </row>
    <row r="173" spans="1:15" s="39" customFormat="1" ht="30" customHeight="1" outlineLevel="2">
      <c r="A173" s="39">
        <v>11807</v>
      </c>
      <c r="B173" s="39" t="s">
        <v>73</v>
      </c>
      <c r="C173" s="39" t="s">
        <v>42</v>
      </c>
      <c r="D173" s="39" t="s">
        <v>49</v>
      </c>
      <c r="E173" s="53">
        <v>346</v>
      </c>
      <c r="G173" s="61"/>
      <c r="H173" s="61"/>
      <c r="I173" s="61"/>
      <c r="J173" s="61"/>
      <c r="K173" s="61"/>
      <c r="L173" s="61"/>
      <c r="M173" s="61"/>
      <c r="N173" s="61"/>
      <c r="O173" s="61"/>
    </row>
    <row r="174" spans="1:15" s="39" customFormat="1" ht="30" customHeight="1" outlineLevel="2">
      <c r="A174" s="39">
        <v>11818</v>
      </c>
      <c r="B174" s="39" t="s">
        <v>74</v>
      </c>
      <c r="C174" s="39" t="s">
        <v>42</v>
      </c>
      <c r="D174" s="39" t="s">
        <v>26</v>
      </c>
      <c r="E174" s="53">
        <v>273</v>
      </c>
      <c r="G174" s="61"/>
      <c r="H174" s="61"/>
      <c r="I174" s="61"/>
      <c r="J174" s="61"/>
      <c r="K174" s="61"/>
      <c r="L174" s="61"/>
      <c r="M174" s="61"/>
      <c r="N174" s="61"/>
      <c r="O174" s="61"/>
    </row>
    <row r="175" spans="1:15" s="39" customFormat="1" ht="30" customHeight="1" outlineLevel="2">
      <c r="A175" s="39">
        <v>4272</v>
      </c>
      <c r="B175" s="63">
        <v>41302</v>
      </c>
      <c r="C175" s="39" t="s">
        <v>78</v>
      </c>
      <c r="D175" s="39" t="s">
        <v>101</v>
      </c>
      <c r="E175" s="64">
        <v>92.5</v>
      </c>
      <c r="G175" s="61"/>
      <c r="H175" s="61"/>
      <c r="I175" s="61"/>
      <c r="J175" s="61"/>
      <c r="K175" s="61"/>
      <c r="L175" s="61"/>
      <c r="M175" s="61"/>
      <c r="N175" s="61"/>
      <c r="O175" s="61"/>
    </row>
    <row r="176" spans="1:15" s="39" customFormat="1" ht="30" customHeight="1" outlineLevel="1">
      <c r="C176" s="62" t="s">
        <v>153</v>
      </c>
      <c r="E176" s="53">
        <f>SUBTOTAL(9,E160:E175)</f>
        <v>4750.5</v>
      </c>
      <c r="G176" s="61">
        <f t="shared" ref="G176:N176" si="19">SUBTOTAL(9,G160:G175)</f>
        <v>0</v>
      </c>
      <c r="H176" s="61">
        <f t="shared" si="19"/>
        <v>0</v>
      </c>
      <c r="I176" s="61">
        <f t="shared" si="19"/>
        <v>0</v>
      </c>
      <c r="J176" s="61">
        <f t="shared" si="19"/>
        <v>0</v>
      </c>
      <c r="K176" s="61">
        <f t="shared" si="19"/>
        <v>0</v>
      </c>
      <c r="L176" s="61">
        <f t="shared" si="19"/>
        <v>0</v>
      </c>
      <c r="M176" s="61">
        <f t="shared" si="19"/>
        <v>0</v>
      </c>
      <c r="N176" s="61">
        <f t="shared" si="19"/>
        <v>0</v>
      </c>
      <c r="O176" s="61">
        <f>E176-SUM(G176:N176)</f>
        <v>4750.5</v>
      </c>
    </row>
    <row r="177" spans="1:15" s="39" customFormat="1" ht="30" customHeight="1" outlineLevel="2">
      <c r="A177" s="39">
        <v>11603</v>
      </c>
      <c r="B177" s="39" t="s">
        <v>47</v>
      </c>
      <c r="C177" s="39" t="s">
        <v>11</v>
      </c>
      <c r="D177" s="39" t="s">
        <v>31</v>
      </c>
      <c r="E177" s="53">
        <v>362</v>
      </c>
      <c r="G177" s="61"/>
      <c r="H177" s="61"/>
      <c r="I177" s="61"/>
      <c r="J177" s="61"/>
      <c r="K177" s="61"/>
      <c r="L177" s="61"/>
      <c r="M177" s="61"/>
      <c r="N177" s="61"/>
      <c r="O177" s="61"/>
    </row>
    <row r="178" spans="1:15" s="39" customFormat="1" ht="30" customHeight="1" outlineLevel="2">
      <c r="A178" s="39">
        <v>11629</v>
      </c>
      <c r="B178" s="39" t="s">
        <v>55</v>
      </c>
      <c r="C178" s="39" t="s">
        <v>11</v>
      </c>
      <c r="D178" s="39" t="s">
        <v>26</v>
      </c>
      <c r="E178" s="53">
        <v>294</v>
      </c>
      <c r="G178" s="61"/>
      <c r="H178" s="61"/>
      <c r="I178" s="61"/>
      <c r="J178" s="61"/>
      <c r="K178" s="61"/>
      <c r="L178" s="61"/>
      <c r="M178" s="61"/>
      <c r="N178" s="61"/>
      <c r="O178" s="61"/>
    </row>
    <row r="179" spans="1:15" s="39" customFormat="1" ht="30" customHeight="1" outlineLevel="2">
      <c r="A179" s="39">
        <v>11662</v>
      </c>
      <c r="B179" s="39" t="s">
        <v>58</v>
      </c>
      <c r="C179" s="39" t="s">
        <v>11</v>
      </c>
      <c r="D179" s="39" t="s">
        <v>31</v>
      </c>
      <c r="E179" s="53">
        <v>362</v>
      </c>
      <c r="G179" s="61"/>
      <c r="H179" s="61"/>
      <c r="I179" s="61"/>
      <c r="J179" s="61"/>
      <c r="K179" s="61"/>
      <c r="L179" s="61"/>
      <c r="M179" s="61"/>
      <c r="N179" s="61"/>
      <c r="O179" s="61"/>
    </row>
    <row r="180" spans="1:15" s="39" customFormat="1" ht="30" customHeight="1" outlineLevel="2">
      <c r="A180" s="39">
        <v>11693</v>
      </c>
      <c r="B180" s="39" t="s">
        <v>65</v>
      </c>
      <c r="C180" s="39" t="s">
        <v>11</v>
      </c>
      <c r="D180" s="39" t="s">
        <v>26</v>
      </c>
      <c r="E180" s="53">
        <v>294</v>
      </c>
      <c r="G180" s="61"/>
      <c r="H180" s="61"/>
      <c r="I180" s="61"/>
      <c r="J180" s="61"/>
      <c r="K180" s="61"/>
      <c r="L180" s="61"/>
      <c r="M180" s="61"/>
      <c r="N180" s="61"/>
      <c r="O180" s="61"/>
    </row>
    <row r="181" spans="1:15" s="39" customFormat="1" ht="30" customHeight="1" outlineLevel="2">
      <c r="A181" s="39">
        <v>11749</v>
      </c>
      <c r="B181" s="39" t="s">
        <v>69</v>
      </c>
      <c r="C181" s="39" t="s">
        <v>11</v>
      </c>
      <c r="D181" s="39" t="s">
        <v>26</v>
      </c>
      <c r="E181" s="53">
        <v>294</v>
      </c>
      <c r="G181" s="61"/>
      <c r="H181" s="61"/>
      <c r="I181" s="61"/>
      <c r="J181" s="61"/>
      <c r="K181" s="61"/>
      <c r="L181" s="61"/>
      <c r="M181" s="61"/>
      <c r="N181" s="61"/>
      <c r="O181" s="61"/>
    </row>
    <row r="182" spans="1:15" s="39" customFormat="1" ht="30" customHeight="1" outlineLevel="2">
      <c r="A182" s="39">
        <v>11751</v>
      </c>
      <c r="B182" s="39" t="s">
        <v>69</v>
      </c>
      <c r="C182" s="39" t="s">
        <v>11</v>
      </c>
      <c r="D182" s="39" t="s">
        <v>31</v>
      </c>
      <c r="E182" s="53">
        <v>362</v>
      </c>
      <c r="G182" s="61"/>
      <c r="H182" s="61"/>
      <c r="I182" s="61"/>
      <c r="J182" s="61"/>
      <c r="K182" s="61"/>
      <c r="L182" s="61"/>
      <c r="M182" s="61"/>
      <c r="N182" s="61"/>
      <c r="O182" s="61"/>
    </row>
    <row r="183" spans="1:15" s="39" customFormat="1" ht="30" customHeight="1" outlineLevel="2">
      <c r="A183" s="39">
        <v>11757</v>
      </c>
      <c r="B183" s="39" t="s">
        <v>72</v>
      </c>
      <c r="C183" s="39" t="s">
        <v>11</v>
      </c>
      <c r="D183" s="39" t="s">
        <v>26</v>
      </c>
      <c r="E183" s="53">
        <v>294</v>
      </c>
      <c r="G183" s="61"/>
      <c r="H183" s="61"/>
      <c r="I183" s="61"/>
      <c r="J183" s="61"/>
      <c r="K183" s="61"/>
      <c r="L183" s="61"/>
      <c r="M183" s="61"/>
      <c r="N183" s="61"/>
      <c r="O183" s="61"/>
    </row>
    <row r="184" spans="1:15" s="39" customFormat="1" ht="30" customHeight="1" outlineLevel="2">
      <c r="A184" s="39">
        <v>11793</v>
      </c>
      <c r="B184" s="39" t="s">
        <v>73</v>
      </c>
      <c r="C184" s="39" t="s">
        <v>11</v>
      </c>
      <c r="D184" s="39" t="s">
        <v>26</v>
      </c>
      <c r="E184" s="53">
        <v>294</v>
      </c>
      <c r="G184" s="61"/>
      <c r="H184" s="61"/>
      <c r="I184" s="61"/>
      <c r="J184" s="61"/>
      <c r="K184" s="61"/>
      <c r="L184" s="61"/>
      <c r="M184" s="61"/>
      <c r="N184" s="61"/>
      <c r="O184" s="61"/>
    </row>
    <row r="185" spans="1:15" s="39" customFormat="1" ht="30" customHeight="1" outlineLevel="2">
      <c r="A185" s="39">
        <v>11830</v>
      </c>
      <c r="B185" s="39" t="s">
        <v>76</v>
      </c>
      <c r="C185" s="39" t="s">
        <v>11</v>
      </c>
      <c r="D185" s="39" t="s">
        <v>26</v>
      </c>
      <c r="E185" s="53">
        <v>294</v>
      </c>
      <c r="G185" s="61"/>
      <c r="H185" s="61"/>
      <c r="I185" s="61"/>
      <c r="J185" s="61"/>
      <c r="K185" s="61"/>
      <c r="L185" s="61"/>
      <c r="M185" s="61"/>
      <c r="N185" s="61"/>
      <c r="O185" s="61"/>
    </row>
    <row r="186" spans="1:15" s="39" customFormat="1" ht="30" customHeight="1" outlineLevel="1">
      <c r="C186" s="62" t="s">
        <v>133</v>
      </c>
      <c r="E186" s="53">
        <f>SUBTOTAL(9,E177:E185)</f>
        <v>2850</v>
      </c>
      <c r="G186" s="61">
        <f t="shared" ref="G186:N186" si="20">SUBTOTAL(9,G177:G185)</f>
        <v>0</v>
      </c>
      <c r="H186" s="61">
        <f t="shared" si="20"/>
        <v>0</v>
      </c>
      <c r="I186" s="61">
        <f t="shared" si="20"/>
        <v>0</v>
      </c>
      <c r="J186" s="61">
        <f t="shared" si="20"/>
        <v>0</v>
      </c>
      <c r="K186" s="61">
        <f t="shared" si="20"/>
        <v>0</v>
      </c>
      <c r="L186" s="61">
        <f t="shared" si="20"/>
        <v>0</v>
      </c>
      <c r="M186" s="61">
        <f t="shared" si="20"/>
        <v>0</v>
      </c>
      <c r="N186" s="61">
        <f t="shared" si="20"/>
        <v>0</v>
      </c>
      <c r="O186" s="61">
        <f>E186-SUM(G186:N186)</f>
        <v>2850</v>
      </c>
    </row>
    <row r="187" spans="1:15" s="39" customFormat="1" ht="30" customHeight="1" outlineLevel="2">
      <c r="A187" s="39">
        <v>11566</v>
      </c>
      <c r="B187" s="39" t="s">
        <v>28</v>
      </c>
      <c r="C187" s="39" t="s">
        <v>38</v>
      </c>
      <c r="D187" s="39" t="s">
        <v>26</v>
      </c>
      <c r="E187" s="53">
        <v>201</v>
      </c>
      <c r="G187" s="61">
        <v>8</v>
      </c>
      <c r="H187" s="61"/>
      <c r="I187" s="61"/>
      <c r="J187" s="61"/>
      <c r="K187" s="61"/>
      <c r="L187" s="61"/>
      <c r="M187" s="61"/>
      <c r="N187" s="61"/>
      <c r="O187" s="61"/>
    </row>
    <row r="188" spans="1:15" s="39" customFormat="1" ht="30" customHeight="1" outlineLevel="2">
      <c r="A188" s="39">
        <v>11622</v>
      </c>
      <c r="B188" s="39" t="s">
        <v>55</v>
      </c>
      <c r="C188" s="39" t="s">
        <v>38</v>
      </c>
      <c r="D188" s="39" t="s">
        <v>26</v>
      </c>
      <c r="E188" s="53">
        <v>207</v>
      </c>
      <c r="G188" s="61"/>
      <c r="H188" s="61"/>
      <c r="I188" s="61"/>
      <c r="J188" s="61"/>
      <c r="K188" s="61"/>
      <c r="L188" s="61"/>
      <c r="M188" s="61"/>
      <c r="N188" s="61"/>
      <c r="O188" s="61"/>
    </row>
    <row r="189" spans="1:15" s="39" customFormat="1" ht="30" customHeight="1" outlineLevel="2">
      <c r="A189" s="39">
        <v>11667</v>
      </c>
      <c r="B189" s="39" t="s">
        <v>58</v>
      </c>
      <c r="C189" s="39" t="s">
        <v>38</v>
      </c>
      <c r="D189" s="39" t="s">
        <v>26</v>
      </c>
      <c r="E189" s="53">
        <v>201</v>
      </c>
      <c r="G189" s="61"/>
      <c r="H189" s="61"/>
      <c r="I189" s="61"/>
      <c r="J189" s="61"/>
      <c r="K189" s="61"/>
      <c r="L189" s="61"/>
      <c r="M189" s="61"/>
      <c r="N189" s="61"/>
      <c r="O189" s="61"/>
    </row>
    <row r="190" spans="1:15" s="39" customFormat="1" ht="30" customHeight="1" outlineLevel="2">
      <c r="A190" s="39">
        <v>11731</v>
      </c>
      <c r="B190" s="39" t="s">
        <v>69</v>
      </c>
      <c r="C190" s="39" t="s">
        <v>38</v>
      </c>
      <c r="D190" s="39" t="s">
        <v>26</v>
      </c>
      <c r="E190" s="53">
        <v>201</v>
      </c>
      <c r="G190" s="61"/>
      <c r="H190" s="61"/>
      <c r="I190" s="61"/>
      <c r="J190" s="61"/>
      <c r="K190" s="61"/>
      <c r="L190" s="61"/>
      <c r="M190" s="61"/>
      <c r="N190" s="61"/>
      <c r="O190" s="61"/>
    </row>
    <row r="191" spans="1:15" s="39" customFormat="1" ht="30" customHeight="1" outlineLevel="1">
      <c r="C191" s="62" t="s">
        <v>134</v>
      </c>
      <c r="E191" s="53">
        <f>SUBTOTAL(9,E187:E190)</f>
        <v>810</v>
      </c>
      <c r="G191" s="61">
        <f t="shared" ref="G191:N191" si="21">SUBTOTAL(9,G187:G190)</f>
        <v>8</v>
      </c>
      <c r="H191" s="61">
        <f t="shared" si="21"/>
        <v>0</v>
      </c>
      <c r="I191" s="61">
        <f t="shared" si="21"/>
        <v>0</v>
      </c>
      <c r="J191" s="61">
        <f t="shared" si="21"/>
        <v>0</v>
      </c>
      <c r="K191" s="61">
        <f t="shared" si="21"/>
        <v>0</v>
      </c>
      <c r="L191" s="61">
        <f t="shared" si="21"/>
        <v>0</v>
      </c>
      <c r="M191" s="61">
        <f t="shared" si="21"/>
        <v>0</v>
      </c>
      <c r="N191" s="61">
        <f t="shared" si="21"/>
        <v>0</v>
      </c>
      <c r="O191" s="61">
        <f>E191-SUM(G191:N191)</f>
        <v>802</v>
      </c>
    </row>
    <row r="192" spans="1:15" s="39" customFormat="1" ht="30" customHeight="1" outlineLevel="2">
      <c r="A192" s="39">
        <v>11508</v>
      </c>
      <c r="B192" s="63">
        <v>41285</v>
      </c>
      <c r="C192" s="39" t="s">
        <v>27</v>
      </c>
      <c r="D192" s="39" t="s">
        <v>26</v>
      </c>
      <c r="E192" s="53">
        <v>248</v>
      </c>
      <c r="G192" s="61">
        <v>8</v>
      </c>
      <c r="H192" s="61">
        <v>220.88</v>
      </c>
      <c r="I192" s="61"/>
      <c r="J192" s="61"/>
      <c r="K192" s="61"/>
      <c r="L192" s="61"/>
      <c r="M192" s="61"/>
      <c r="N192" s="61"/>
      <c r="O192" s="61"/>
    </row>
    <row r="193" spans="1:15" s="39" customFormat="1" ht="30" customHeight="1" outlineLevel="2">
      <c r="A193" s="39">
        <v>11552</v>
      </c>
      <c r="B193" s="39" t="s">
        <v>25</v>
      </c>
      <c r="C193" s="39" t="s">
        <v>27</v>
      </c>
      <c r="D193" s="39" t="s">
        <v>26</v>
      </c>
      <c r="E193" s="53">
        <v>248</v>
      </c>
      <c r="G193" s="61"/>
      <c r="H193" s="61"/>
      <c r="I193" s="61"/>
      <c r="J193" s="61"/>
      <c r="K193" s="61"/>
      <c r="L193" s="61"/>
      <c r="M193" s="61"/>
      <c r="N193" s="61"/>
      <c r="O193" s="61"/>
    </row>
    <row r="194" spans="1:15" s="39" customFormat="1" ht="30" customHeight="1" outlineLevel="2">
      <c r="A194" s="39">
        <v>11598</v>
      </c>
      <c r="B194" s="39" t="s">
        <v>47</v>
      </c>
      <c r="C194" s="39" t="s">
        <v>27</v>
      </c>
      <c r="D194" s="39" t="s">
        <v>53</v>
      </c>
      <c r="E194" s="53">
        <v>400</v>
      </c>
      <c r="G194" s="61"/>
      <c r="H194" s="61"/>
      <c r="I194" s="61"/>
      <c r="J194" s="61"/>
      <c r="K194" s="61"/>
      <c r="L194" s="61"/>
      <c r="M194" s="61"/>
      <c r="N194" s="61"/>
      <c r="O194" s="61"/>
    </row>
    <row r="195" spans="1:15" s="39" customFormat="1" ht="30" customHeight="1" outlineLevel="2">
      <c r="A195" s="39">
        <v>4245</v>
      </c>
      <c r="B195" s="63">
        <v>41291</v>
      </c>
      <c r="C195" s="39" t="s">
        <v>27</v>
      </c>
      <c r="D195" s="39" t="s">
        <v>95</v>
      </c>
      <c r="E195" s="64">
        <v>214</v>
      </c>
      <c r="G195" s="61"/>
      <c r="H195" s="61"/>
      <c r="I195" s="61"/>
      <c r="J195" s="61"/>
      <c r="K195" s="61"/>
      <c r="L195" s="61"/>
      <c r="M195" s="61"/>
      <c r="N195" s="61"/>
      <c r="O195" s="61"/>
    </row>
    <row r="196" spans="1:15" s="39" customFormat="1" ht="30" customHeight="1" outlineLevel="2">
      <c r="A196" s="39">
        <v>4325</v>
      </c>
      <c r="B196" s="63">
        <v>41292</v>
      </c>
      <c r="C196" s="39" t="s">
        <v>27</v>
      </c>
      <c r="D196" s="39" t="s">
        <v>95</v>
      </c>
      <c r="E196" s="64">
        <v>214</v>
      </c>
      <c r="G196" s="61"/>
      <c r="H196" s="61"/>
      <c r="I196" s="61"/>
      <c r="J196" s="61"/>
      <c r="K196" s="61"/>
      <c r="L196" s="61"/>
      <c r="M196" s="61"/>
      <c r="N196" s="61"/>
    </row>
    <row r="197" spans="1:15" s="39" customFormat="1" ht="30" customHeight="1" outlineLevel="1">
      <c r="B197" s="63"/>
      <c r="C197" s="62" t="s">
        <v>154</v>
      </c>
      <c r="E197" s="64">
        <f>SUBTOTAL(9,E192:E196)</f>
        <v>1324</v>
      </c>
      <c r="G197" s="61">
        <f t="shared" ref="G197:N197" si="22">SUBTOTAL(9,G192:G196)</f>
        <v>8</v>
      </c>
      <c r="H197" s="61">
        <f t="shared" si="22"/>
        <v>220.88</v>
      </c>
      <c r="I197" s="61">
        <f t="shared" si="22"/>
        <v>0</v>
      </c>
      <c r="J197" s="61">
        <f t="shared" si="22"/>
        <v>0</v>
      </c>
      <c r="K197" s="61">
        <f t="shared" si="22"/>
        <v>0</v>
      </c>
      <c r="L197" s="61">
        <f t="shared" si="22"/>
        <v>0</v>
      </c>
      <c r="M197" s="61">
        <f t="shared" si="22"/>
        <v>0</v>
      </c>
      <c r="N197" s="61">
        <f t="shared" si="22"/>
        <v>0</v>
      </c>
      <c r="O197" s="61">
        <f>E197-SUM(G197:N197)</f>
        <v>1095.1199999999999</v>
      </c>
    </row>
    <row r="198" spans="1:15" s="39" customFormat="1" ht="30" customHeight="1" outlineLevel="2">
      <c r="A198" s="39">
        <v>11596</v>
      </c>
      <c r="B198" s="39" t="s">
        <v>47</v>
      </c>
      <c r="C198" s="39" t="s">
        <v>51</v>
      </c>
      <c r="D198" s="39" t="s">
        <v>26</v>
      </c>
      <c r="E198" s="53">
        <v>140</v>
      </c>
      <c r="G198" s="61">
        <v>8</v>
      </c>
      <c r="H198" s="61"/>
      <c r="I198" s="61"/>
      <c r="J198" s="61"/>
      <c r="K198" s="61"/>
      <c r="L198" s="61"/>
      <c r="M198" s="61"/>
      <c r="N198" s="61"/>
      <c r="O198" s="61"/>
    </row>
    <row r="199" spans="1:15" s="39" customFormat="1" ht="30" customHeight="1" outlineLevel="2">
      <c r="A199" s="39">
        <v>11759</v>
      </c>
      <c r="B199" s="39" t="s">
        <v>72</v>
      </c>
      <c r="C199" s="39" t="s">
        <v>51</v>
      </c>
      <c r="D199" s="39" t="s">
        <v>49</v>
      </c>
      <c r="E199" s="53">
        <v>0</v>
      </c>
      <c r="G199" s="61"/>
      <c r="H199" s="61"/>
      <c r="I199" s="61"/>
      <c r="J199" s="61"/>
      <c r="K199" s="61"/>
      <c r="L199" s="61"/>
      <c r="M199" s="61"/>
      <c r="N199" s="61"/>
      <c r="O199" s="61"/>
    </row>
    <row r="200" spans="1:15" s="39" customFormat="1" ht="30" customHeight="1" outlineLevel="1">
      <c r="C200" s="62" t="s">
        <v>135</v>
      </c>
      <c r="E200" s="53">
        <f>SUBTOTAL(9,E198:E199)</f>
        <v>140</v>
      </c>
      <c r="G200" s="61">
        <f t="shared" ref="G200:N200" si="23">SUBTOTAL(9,G198:G199)</f>
        <v>8</v>
      </c>
      <c r="H200" s="61">
        <f t="shared" si="23"/>
        <v>0</v>
      </c>
      <c r="I200" s="61">
        <f t="shared" si="23"/>
        <v>0</v>
      </c>
      <c r="J200" s="61">
        <f t="shared" si="23"/>
        <v>0</v>
      </c>
      <c r="K200" s="61">
        <f t="shared" si="23"/>
        <v>0</v>
      </c>
      <c r="L200" s="61">
        <f t="shared" si="23"/>
        <v>0</v>
      </c>
      <c r="M200" s="61">
        <f t="shared" si="23"/>
        <v>0</v>
      </c>
      <c r="N200" s="61">
        <f t="shared" si="23"/>
        <v>0</v>
      </c>
      <c r="O200" s="61">
        <f>E200-SUM(G200:N200)</f>
        <v>132</v>
      </c>
    </row>
    <row r="201" spans="1:15" s="39" customFormat="1" ht="30" customHeight="1" outlineLevel="2">
      <c r="A201" s="39">
        <v>11576</v>
      </c>
      <c r="B201" s="39" t="s">
        <v>28</v>
      </c>
      <c r="C201" s="39" t="s">
        <v>41</v>
      </c>
      <c r="D201" s="39" t="s">
        <v>33</v>
      </c>
      <c r="E201" s="53">
        <v>400</v>
      </c>
      <c r="G201" s="61"/>
      <c r="H201" s="61">
        <v>1243.77</v>
      </c>
      <c r="I201" s="61">
        <v>37</v>
      </c>
      <c r="J201" s="61"/>
      <c r="K201" s="61"/>
      <c r="L201" s="61"/>
      <c r="M201" s="61"/>
      <c r="N201" s="61"/>
      <c r="O201" s="61"/>
    </row>
    <row r="202" spans="1:15" s="39" customFormat="1" ht="30" customHeight="1" outlineLevel="2">
      <c r="A202" s="39">
        <v>11595</v>
      </c>
      <c r="B202" s="39" t="s">
        <v>47</v>
      </c>
      <c r="C202" s="39" t="s">
        <v>41</v>
      </c>
      <c r="D202" s="39" t="s">
        <v>33</v>
      </c>
      <c r="E202" s="53">
        <v>400</v>
      </c>
      <c r="G202" s="61"/>
      <c r="H202" s="61"/>
      <c r="I202" s="61"/>
      <c r="J202" s="61"/>
      <c r="K202" s="61"/>
      <c r="L202" s="61"/>
      <c r="M202" s="61"/>
      <c r="N202" s="61"/>
      <c r="O202" s="61"/>
    </row>
    <row r="203" spans="1:15" s="39" customFormat="1" ht="30" customHeight="1" outlineLevel="2">
      <c r="A203" s="39">
        <v>11624</v>
      </c>
      <c r="B203" s="39" t="s">
        <v>55</v>
      </c>
      <c r="C203" s="39" t="s">
        <v>41</v>
      </c>
      <c r="D203" s="39" t="s">
        <v>26</v>
      </c>
      <c r="E203" s="53">
        <v>207</v>
      </c>
      <c r="G203" s="61"/>
      <c r="H203" s="61"/>
      <c r="I203" s="61"/>
      <c r="J203" s="61"/>
      <c r="K203" s="61"/>
      <c r="L203" s="61"/>
      <c r="M203" s="61"/>
      <c r="N203" s="61"/>
      <c r="O203" s="61"/>
    </row>
    <row r="204" spans="1:15" s="39" customFormat="1" ht="30" customHeight="1" outlineLevel="2">
      <c r="A204" s="39">
        <v>11661</v>
      </c>
      <c r="B204" s="39" t="s">
        <v>58</v>
      </c>
      <c r="C204" s="39" t="s">
        <v>41</v>
      </c>
      <c r="D204" s="39" t="s">
        <v>31</v>
      </c>
      <c r="E204" s="53">
        <v>279</v>
      </c>
      <c r="G204" s="61"/>
      <c r="H204" s="61"/>
      <c r="I204" s="61"/>
      <c r="J204" s="61"/>
      <c r="K204" s="61"/>
      <c r="L204" s="61"/>
      <c r="M204" s="61"/>
      <c r="N204" s="61"/>
      <c r="O204" s="61"/>
    </row>
    <row r="205" spans="1:15" s="39" customFormat="1" ht="30" customHeight="1" outlineLevel="2">
      <c r="A205" s="39">
        <v>11674</v>
      </c>
      <c r="B205" s="39" t="s">
        <v>60</v>
      </c>
      <c r="C205" s="39" t="s">
        <v>41</v>
      </c>
      <c r="D205" s="39" t="s">
        <v>63</v>
      </c>
      <c r="E205" s="53">
        <v>327</v>
      </c>
      <c r="G205" s="61"/>
      <c r="H205" s="61"/>
      <c r="I205" s="61"/>
      <c r="J205" s="61"/>
      <c r="K205" s="61"/>
      <c r="L205" s="61"/>
      <c r="M205" s="61"/>
      <c r="N205" s="61"/>
      <c r="O205" s="61"/>
    </row>
    <row r="206" spans="1:15" s="39" customFormat="1" ht="30" customHeight="1" outlineLevel="2">
      <c r="A206" s="39">
        <v>11674</v>
      </c>
      <c r="B206" s="39" t="s">
        <v>60</v>
      </c>
      <c r="C206" s="39" t="s">
        <v>41</v>
      </c>
      <c r="D206" s="39" t="s">
        <v>91</v>
      </c>
      <c r="E206" s="53">
        <v>163.5</v>
      </c>
      <c r="G206" s="61"/>
      <c r="H206" s="61"/>
      <c r="I206" s="61"/>
      <c r="J206" s="61"/>
      <c r="K206" s="61"/>
      <c r="L206" s="61"/>
      <c r="M206" s="61"/>
      <c r="N206" s="61"/>
      <c r="O206" s="61"/>
    </row>
    <row r="207" spans="1:15" s="39" customFormat="1" ht="30" customHeight="1" outlineLevel="2">
      <c r="A207" s="39">
        <v>11726</v>
      </c>
      <c r="B207" s="39" t="s">
        <v>66</v>
      </c>
      <c r="C207" s="39" t="s">
        <v>41</v>
      </c>
      <c r="D207" s="39" t="s">
        <v>33</v>
      </c>
      <c r="E207" s="53">
        <v>400</v>
      </c>
      <c r="G207" s="61"/>
      <c r="H207" s="61"/>
      <c r="I207" s="61"/>
      <c r="J207" s="61"/>
      <c r="K207" s="61"/>
      <c r="L207" s="61"/>
      <c r="M207" s="61"/>
      <c r="N207" s="61"/>
      <c r="O207" s="61"/>
    </row>
    <row r="208" spans="1:15" s="39" customFormat="1" ht="30" customHeight="1" outlineLevel="2">
      <c r="A208" s="39">
        <v>11739</v>
      </c>
      <c r="B208" s="39" t="s">
        <v>69</v>
      </c>
      <c r="C208" s="39" t="s">
        <v>41</v>
      </c>
      <c r="D208" s="39" t="s">
        <v>62</v>
      </c>
      <c r="E208" s="53">
        <v>400</v>
      </c>
      <c r="G208" s="61"/>
      <c r="H208" s="61"/>
      <c r="I208" s="61"/>
      <c r="J208" s="61"/>
      <c r="K208" s="61"/>
      <c r="L208" s="61"/>
      <c r="M208" s="61"/>
      <c r="N208" s="61"/>
      <c r="O208" s="61"/>
    </row>
    <row r="209" spans="1:15" s="39" customFormat="1" ht="30" customHeight="1" outlineLevel="2">
      <c r="A209" s="39">
        <v>11760</v>
      </c>
      <c r="B209" s="39" t="s">
        <v>72</v>
      </c>
      <c r="C209" s="39" t="s">
        <v>41</v>
      </c>
      <c r="D209" s="39" t="s">
        <v>31</v>
      </c>
      <c r="E209" s="53">
        <v>323</v>
      </c>
      <c r="G209" s="61"/>
      <c r="H209" s="61"/>
      <c r="I209" s="61"/>
      <c r="J209" s="61"/>
      <c r="K209" s="61"/>
      <c r="L209" s="61"/>
      <c r="M209" s="61"/>
      <c r="N209" s="61"/>
      <c r="O209" s="61"/>
    </row>
    <row r="210" spans="1:15" s="39" customFormat="1" ht="30" customHeight="1" outlineLevel="2">
      <c r="A210" s="39">
        <v>11794</v>
      </c>
      <c r="B210" s="39" t="s">
        <v>73</v>
      </c>
      <c r="C210" s="39" t="s">
        <v>41</v>
      </c>
      <c r="D210" s="39" t="s">
        <v>26</v>
      </c>
      <c r="E210" s="53">
        <v>358</v>
      </c>
      <c r="G210" s="61"/>
      <c r="H210" s="61"/>
      <c r="I210" s="61"/>
      <c r="J210" s="61"/>
      <c r="K210" s="61"/>
      <c r="L210" s="61"/>
      <c r="M210" s="61"/>
      <c r="N210" s="61"/>
      <c r="O210" s="61"/>
    </row>
    <row r="211" spans="1:15" s="39" customFormat="1" ht="30" customHeight="1" outlineLevel="1">
      <c r="C211" s="62" t="s">
        <v>155</v>
      </c>
      <c r="E211" s="53">
        <f>SUBTOTAL(9,E201:E210)</f>
        <v>3257.5</v>
      </c>
      <c r="G211" s="61">
        <f t="shared" ref="G211:N211" si="24">SUBTOTAL(9,G201:G210)</f>
        <v>0</v>
      </c>
      <c r="H211" s="61">
        <f t="shared" si="24"/>
        <v>1243.77</v>
      </c>
      <c r="I211" s="61">
        <f t="shared" si="24"/>
        <v>37</v>
      </c>
      <c r="J211" s="61">
        <f t="shared" si="24"/>
        <v>0</v>
      </c>
      <c r="K211" s="61">
        <f t="shared" si="24"/>
        <v>0</v>
      </c>
      <c r="L211" s="61">
        <f t="shared" si="24"/>
        <v>0</v>
      </c>
      <c r="M211" s="61">
        <f t="shared" si="24"/>
        <v>0</v>
      </c>
      <c r="N211" s="61">
        <f t="shared" si="24"/>
        <v>0</v>
      </c>
      <c r="O211" s="61">
        <f>E211-SUM(G211:N211)</f>
        <v>1976.73</v>
      </c>
    </row>
    <row r="212" spans="1:15" s="39" customFormat="1" ht="30" customHeight="1" outlineLevel="2">
      <c r="A212" s="39">
        <v>11672</v>
      </c>
      <c r="B212" s="39" t="s">
        <v>60</v>
      </c>
      <c r="C212" s="39" t="s">
        <v>61</v>
      </c>
      <c r="D212" s="39" t="s">
        <v>49</v>
      </c>
      <c r="E212" s="53">
        <v>0</v>
      </c>
      <c r="G212" s="61"/>
      <c r="H212" s="61"/>
      <c r="I212" s="61"/>
      <c r="J212" s="61"/>
      <c r="K212" s="61"/>
      <c r="L212" s="61"/>
      <c r="M212" s="61"/>
      <c r="N212" s="61"/>
      <c r="O212" s="61"/>
    </row>
    <row r="213" spans="1:15" s="39" customFormat="1" ht="30" customHeight="1" outlineLevel="2">
      <c r="A213" s="39">
        <v>11706</v>
      </c>
      <c r="B213" s="39" t="s">
        <v>66</v>
      </c>
      <c r="C213" s="39" t="s">
        <v>61</v>
      </c>
      <c r="D213" s="39" t="s">
        <v>49</v>
      </c>
      <c r="E213" s="53">
        <v>120</v>
      </c>
      <c r="G213" s="61"/>
      <c r="H213" s="61"/>
      <c r="I213" s="61"/>
      <c r="J213" s="61"/>
      <c r="K213" s="61"/>
      <c r="L213" s="61"/>
      <c r="M213" s="61"/>
      <c r="N213" s="61"/>
      <c r="O213" s="61"/>
    </row>
    <row r="214" spans="1:15" s="39" customFormat="1" ht="30" customHeight="1" outlineLevel="1">
      <c r="C214" s="62" t="s">
        <v>137</v>
      </c>
      <c r="E214" s="53">
        <f>SUBTOTAL(9,E212:E213)</f>
        <v>120</v>
      </c>
      <c r="G214" s="61">
        <f t="shared" ref="G214:N214" si="25">SUBTOTAL(9,G212:G213)</f>
        <v>0</v>
      </c>
      <c r="H214" s="61">
        <f t="shared" si="25"/>
        <v>0</v>
      </c>
      <c r="I214" s="61">
        <f t="shared" si="25"/>
        <v>0</v>
      </c>
      <c r="J214" s="61">
        <f t="shared" si="25"/>
        <v>0</v>
      </c>
      <c r="K214" s="61">
        <f t="shared" si="25"/>
        <v>0</v>
      </c>
      <c r="L214" s="61">
        <f t="shared" si="25"/>
        <v>0</v>
      </c>
      <c r="M214" s="61">
        <f t="shared" si="25"/>
        <v>0</v>
      </c>
      <c r="N214" s="61">
        <f t="shared" si="25"/>
        <v>0</v>
      </c>
      <c r="O214" s="61">
        <f>E214-SUM(G214:N214)</f>
        <v>120</v>
      </c>
    </row>
    <row r="215" spans="1:15" s="39" customFormat="1" ht="30" customHeight="1" outlineLevel="2">
      <c r="A215" s="39">
        <v>11594</v>
      </c>
      <c r="B215" s="39" t="s">
        <v>47</v>
      </c>
      <c r="C215" s="39" t="s">
        <v>50</v>
      </c>
      <c r="D215" s="39" t="s">
        <v>26</v>
      </c>
      <c r="E215" s="53">
        <v>90</v>
      </c>
      <c r="G215" s="61"/>
      <c r="H215" s="61"/>
      <c r="I215" s="61"/>
      <c r="J215" s="61"/>
      <c r="K215" s="61"/>
      <c r="L215" s="61"/>
      <c r="M215" s="61"/>
      <c r="N215" s="61"/>
      <c r="O215" s="61"/>
    </row>
    <row r="216" spans="1:15" s="39" customFormat="1" ht="30" customHeight="1" outlineLevel="1">
      <c r="C216" s="62" t="s">
        <v>138</v>
      </c>
      <c r="E216" s="53">
        <f>SUBTOTAL(9,E215:E215)</f>
        <v>90</v>
      </c>
      <c r="G216" s="61">
        <f t="shared" ref="G216:N216" si="26">SUBTOTAL(9,G215:G215)</f>
        <v>0</v>
      </c>
      <c r="H216" s="61">
        <f t="shared" si="26"/>
        <v>0</v>
      </c>
      <c r="I216" s="61">
        <f t="shared" si="26"/>
        <v>0</v>
      </c>
      <c r="J216" s="61">
        <f t="shared" si="26"/>
        <v>0</v>
      </c>
      <c r="K216" s="61">
        <f t="shared" si="26"/>
        <v>0</v>
      </c>
      <c r="L216" s="61">
        <f t="shared" si="26"/>
        <v>0</v>
      </c>
      <c r="M216" s="61">
        <f t="shared" si="26"/>
        <v>0</v>
      </c>
      <c r="N216" s="61">
        <f t="shared" si="26"/>
        <v>0</v>
      </c>
      <c r="O216" s="61">
        <f>E216-SUM(G216:N216)</f>
        <v>90</v>
      </c>
    </row>
    <row r="217" spans="1:15" s="39" customFormat="1" ht="30" customHeight="1" outlineLevel="2">
      <c r="A217" s="39">
        <v>11563</v>
      </c>
      <c r="B217" s="39" t="s">
        <v>28</v>
      </c>
      <c r="C217" s="39" t="s">
        <v>7</v>
      </c>
      <c r="D217" s="39" t="s">
        <v>26</v>
      </c>
      <c r="E217" s="53">
        <v>214</v>
      </c>
      <c r="G217" s="61"/>
      <c r="H217" s="61"/>
      <c r="I217" s="61"/>
      <c r="J217" s="61"/>
      <c r="K217" s="61"/>
      <c r="L217" s="61"/>
      <c r="M217" s="61"/>
      <c r="N217" s="61"/>
      <c r="O217" s="61"/>
    </row>
    <row r="218" spans="1:15" s="39" customFormat="1" ht="30" customHeight="1" outlineLevel="2">
      <c r="A218" s="39">
        <v>11578</v>
      </c>
      <c r="B218" s="39" t="s">
        <v>43</v>
      </c>
      <c r="C218" s="39" t="s">
        <v>7</v>
      </c>
      <c r="D218" s="39" t="s">
        <v>31</v>
      </c>
      <c r="E218" s="53">
        <v>291</v>
      </c>
      <c r="G218" s="61"/>
      <c r="H218" s="61"/>
      <c r="I218" s="61"/>
      <c r="J218" s="61"/>
      <c r="K218" s="61"/>
      <c r="L218" s="61"/>
      <c r="M218" s="61"/>
      <c r="N218" s="61"/>
      <c r="O218" s="61"/>
    </row>
    <row r="219" spans="1:15" s="39" customFormat="1" ht="24.95" customHeight="1" outlineLevel="2">
      <c r="A219" s="39">
        <v>11591</v>
      </c>
      <c r="B219" s="39" t="s">
        <v>43</v>
      </c>
      <c r="C219" s="39" t="s">
        <v>7</v>
      </c>
      <c r="D219" s="39" t="s">
        <v>26</v>
      </c>
      <c r="E219" s="53">
        <v>214</v>
      </c>
      <c r="G219" s="61"/>
      <c r="H219" s="61"/>
      <c r="I219" s="61"/>
      <c r="J219" s="61"/>
      <c r="K219" s="61"/>
      <c r="L219" s="61"/>
      <c r="M219" s="61"/>
      <c r="N219" s="61"/>
      <c r="O219" s="61"/>
    </row>
    <row r="220" spans="1:15" s="39" customFormat="1" ht="24.95" customHeight="1" outlineLevel="2">
      <c r="A220" s="39">
        <v>11599</v>
      </c>
      <c r="B220" s="39" t="s">
        <v>47</v>
      </c>
      <c r="C220" s="39" t="s">
        <v>7</v>
      </c>
      <c r="D220" s="39" t="s">
        <v>26</v>
      </c>
      <c r="E220" s="53">
        <v>214</v>
      </c>
      <c r="G220" s="61"/>
      <c r="H220" s="61"/>
      <c r="I220" s="61"/>
      <c r="J220" s="61"/>
      <c r="K220" s="61"/>
      <c r="L220" s="61"/>
      <c r="M220" s="61"/>
      <c r="N220" s="61"/>
      <c r="O220" s="61"/>
    </row>
    <row r="221" spans="1:15" s="39" customFormat="1" ht="24.95" customHeight="1" outlineLevel="2">
      <c r="A221" s="39">
        <v>11609</v>
      </c>
      <c r="B221" s="39" t="s">
        <v>47</v>
      </c>
      <c r="C221" s="39" t="s">
        <v>7</v>
      </c>
      <c r="D221" s="39" t="s">
        <v>26</v>
      </c>
      <c r="E221" s="53">
        <v>214</v>
      </c>
      <c r="G221" s="61"/>
      <c r="H221" s="61"/>
      <c r="I221" s="61"/>
      <c r="J221" s="61"/>
      <c r="K221" s="61"/>
      <c r="L221" s="61"/>
      <c r="M221" s="61"/>
      <c r="N221" s="61"/>
      <c r="O221" s="61"/>
    </row>
    <row r="222" spans="1:15" s="39" customFormat="1" ht="24.95" customHeight="1" outlineLevel="2">
      <c r="A222" s="39">
        <v>11610</v>
      </c>
      <c r="B222" s="39" t="s">
        <v>47</v>
      </c>
      <c r="C222" s="39" t="s">
        <v>7</v>
      </c>
      <c r="D222" s="39" t="s">
        <v>26</v>
      </c>
      <c r="E222" s="53">
        <v>214</v>
      </c>
      <c r="G222" s="61"/>
      <c r="H222" s="61"/>
      <c r="I222" s="61"/>
      <c r="J222" s="61"/>
      <c r="K222" s="61"/>
      <c r="L222" s="61"/>
      <c r="M222" s="61"/>
      <c r="N222" s="61"/>
      <c r="O222" s="61"/>
    </row>
    <row r="223" spans="1:15" s="39" customFormat="1" ht="24.95" customHeight="1" outlineLevel="2">
      <c r="A223" s="39">
        <v>11613</v>
      </c>
      <c r="B223" s="39" t="s">
        <v>47</v>
      </c>
      <c r="C223" s="39" t="s">
        <v>7</v>
      </c>
      <c r="D223" s="39" t="s">
        <v>26</v>
      </c>
      <c r="E223" s="53">
        <v>214</v>
      </c>
      <c r="G223" s="61"/>
      <c r="H223" s="61"/>
      <c r="I223" s="61"/>
      <c r="J223" s="61"/>
      <c r="K223" s="61"/>
      <c r="L223" s="61"/>
      <c r="M223" s="61"/>
      <c r="N223" s="61"/>
      <c r="O223" s="61"/>
    </row>
    <row r="224" spans="1:15" s="39" customFormat="1" ht="24.95" customHeight="1" outlineLevel="2">
      <c r="A224" s="39">
        <v>11632</v>
      </c>
      <c r="B224" s="39" t="s">
        <v>55</v>
      </c>
      <c r="C224" s="39" t="s">
        <v>7</v>
      </c>
      <c r="D224" s="39" t="s">
        <v>33</v>
      </c>
      <c r="E224" s="53">
        <v>413</v>
      </c>
      <c r="G224" s="61"/>
      <c r="H224" s="61"/>
      <c r="I224" s="61"/>
      <c r="J224" s="61"/>
      <c r="K224" s="61"/>
      <c r="L224" s="61"/>
      <c r="M224" s="61"/>
      <c r="N224" s="61"/>
      <c r="O224" s="61"/>
    </row>
    <row r="225" spans="1:15" s="39" customFormat="1" ht="24.95" customHeight="1" outlineLevel="2">
      <c r="A225" s="39">
        <v>11650</v>
      </c>
      <c r="B225" s="39" t="s">
        <v>55</v>
      </c>
      <c r="C225" s="39" t="s">
        <v>7</v>
      </c>
      <c r="D225" s="39" t="s">
        <v>26</v>
      </c>
      <c r="E225" s="53">
        <v>214</v>
      </c>
      <c r="G225" s="61"/>
      <c r="H225" s="61"/>
      <c r="I225" s="61"/>
      <c r="J225" s="61"/>
      <c r="K225" s="61"/>
      <c r="L225" s="61"/>
      <c r="M225" s="61"/>
      <c r="N225" s="61"/>
      <c r="O225" s="61"/>
    </row>
    <row r="226" spans="1:15" s="39" customFormat="1" ht="24.95" customHeight="1" outlineLevel="2">
      <c r="A226" s="39">
        <v>11656</v>
      </c>
      <c r="B226" s="39" t="s">
        <v>58</v>
      </c>
      <c r="C226" s="39" t="s">
        <v>7</v>
      </c>
      <c r="D226" s="39" t="s">
        <v>26</v>
      </c>
      <c r="E226" s="53">
        <v>214</v>
      </c>
      <c r="G226" s="61"/>
      <c r="H226" s="61"/>
      <c r="I226" s="61"/>
      <c r="J226" s="61"/>
      <c r="K226" s="61"/>
      <c r="L226" s="61"/>
      <c r="M226" s="61"/>
      <c r="N226" s="61"/>
      <c r="O226" s="61"/>
    </row>
    <row r="227" spans="1:15" s="39" customFormat="1" ht="24.95" customHeight="1" outlineLevel="2">
      <c r="A227" s="39">
        <v>11697</v>
      </c>
      <c r="B227" s="39" t="s">
        <v>65</v>
      </c>
      <c r="C227" s="39" t="s">
        <v>7</v>
      </c>
      <c r="D227" s="39" t="s">
        <v>49</v>
      </c>
      <c r="E227" s="53">
        <v>185</v>
      </c>
      <c r="G227" s="61"/>
      <c r="H227" s="61"/>
      <c r="I227" s="61"/>
      <c r="J227" s="61"/>
      <c r="K227" s="61"/>
      <c r="L227" s="61"/>
      <c r="M227" s="61"/>
      <c r="N227" s="61"/>
      <c r="O227" s="61"/>
    </row>
    <row r="228" spans="1:15" s="39" customFormat="1" ht="24.95" customHeight="1" outlineLevel="2">
      <c r="A228" s="39">
        <v>11710</v>
      </c>
      <c r="B228" s="39" t="s">
        <v>66</v>
      </c>
      <c r="C228" s="39" t="s">
        <v>7</v>
      </c>
      <c r="D228" s="39" t="s">
        <v>26</v>
      </c>
      <c r="E228" s="53">
        <v>214</v>
      </c>
      <c r="G228" s="61"/>
      <c r="H228" s="61"/>
      <c r="I228" s="61"/>
      <c r="J228" s="61"/>
      <c r="K228" s="61"/>
      <c r="L228" s="61"/>
      <c r="M228" s="61"/>
      <c r="N228" s="61"/>
      <c r="O228" s="61"/>
    </row>
    <row r="229" spans="1:15" s="39" customFormat="1" ht="24.95" customHeight="1" outlineLevel="2">
      <c r="A229" s="39">
        <v>11722</v>
      </c>
      <c r="B229" s="39" t="s">
        <v>66</v>
      </c>
      <c r="C229" s="39" t="s">
        <v>7</v>
      </c>
      <c r="D229" s="39" t="s">
        <v>53</v>
      </c>
      <c r="E229" s="53">
        <v>413</v>
      </c>
      <c r="G229" s="61"/>
      <c r="H229" s="61"/>
      <c r="I229" s="61"/>
      <c r="J229" s="61"/>
      <c r="K229" s="61"/>
      <c r="L229" s="61"/>
      <c r="M229" s="61"/>
      <c r="N229" s="61"/>
      <c r="O229" s="61"/>
    </row>
    <row r="230" spans="1:15" s="39" customFormat="1" ht="24.95" customHeight="1" outlineLevel="2">
      <c r="A230" s="39">
        <v>11732</v>
      </c>
      <c r="B230" s="39" t="s">
        <v>69</v>
      </c>
      <c r="C230" s="39" t="s">
        <v>7</v>
      </c>
      <c r="D230" s="39" t="s">
        <v>49</v>
      </c>
      <c r="E230" s="53">
        <v>185</v>
      </c>
      <c r="G230" s="61"/>
      <c r="H230" s="61"/>
      <c r="I230" s="61"/>
      <c r="J230" s="61"/>
      <c r="K230" s="61"/>
      <c r="L230" s="61"/>
      <c r="M230" s="61"/>
      <c r="N230" s="61"/>
      <c r="O230" s="61"/>
    </row>
    <row r="231" spans="1:15" s="39" customFormat="1" ht="24.95" customHeight="1" outlineLevel="2">
      <c r="A231" s="39">
        <v>11761</v>
      </c>
      <c r="B231" s="39" t="s">
        <v>72</v>
      </c>
      <c r="C231" s="39" t="s">
        <v>7</v>
      </c>
      <c r="D231" s="39" t="s">
        <v>62</v>
      </c>
      <c r="E231" s="53">
        <v>413</v>
      </c>
      <c r="G231" s="61"/>
      <c r="H231" s="61"/>
      <c r="I231" s="61"/>
      <c r="J231" s="61"/>
      <c r="K231" s="61"/>
      <c r="L231" s="61"/>
      <c r="M231" s="61"/>
      <c r="N231" s="61"/>
      <c r="O231" s="61"/>
    </row>
    <row r="232" spans="1:15" s="39" customFormat="1" ht="24.95" customHeight="1" outlineLevel="2">
      <c r="A232" s="39">
        <v>11780</v>
      </c>
      <c r="B232" s="39" t="s">
        <v>73</v>
      </c>
      <c r="C232" s="39" t="s">
        <v>7</v>
      </c>
      <c r="D232" s="39" t="s">
        <v>26</v>
      </c>
      <c r="E232" s="53">
        <v>214</v>
      </c>
      <c r="G232" s="61"/>
      <c r="H232" s="61"/>
      <c r="I232" s="61"/>
      <c r="J232" s="61"/>
      <c r="K232" s="61"/>
      <c r="L232" s="61"/>
      <c r="M232" s="61"/>
      <c r="N232" s="61"/>
      <c r="O232" s="61"/>
    </row>
    <row r="233" spans="1:15" s="39" customFormat="1" ht="24.95" customHeight="1" outlineLevel="2">
      <c r="A233" s="39">
        <v>11836</v>
      </c>
      <c r="B233" s="39" t="s">
        <v>76</v>
      </c>
      <c r="C233" s="39" t="s">
        <v>7</v>
      </c>
      <c r="D233" s="39" t="s">
        <v>53</v>
      </c>
      <c r="E233" s="53">
        <v>413</v>
      </c>
      <c r="G233" s="61"/>
      <c r="H233" s="61"/>
      <c r="I233" s="61"/>
      <c r="J233" s="61"/>
      <c r="K233" s="61"/>
      <c r="L233" s="61"/>
      <c r="M233" s="61"/>
      <c r="N233" s="61"/>
      <c r="O233" s="61"/>
    </row>
    <row r="234" spans="1:15" s="39" customFormat="1" ht="24.95" customHeight="1" outlineLevel="1">
      <c r="C234" s="62" t="s">
        <v>139</v>
      </c>
      <c r="E234" s="53">
        <f>SUBTOTAL(9,E217:E233)</f>
        <v>4453</v>
      </c>
      <c r="G234" s="61">
        <f t="shared" ref="G234:N234" si="27">SUBTOTAL(9,G217:G233)</f>
        <v>0</v>
      </c>
      <c r="H234" s="61">
        <f t="shared" si="27"/>
        <v>0</v>
      </c>
      <c r="I234" s="61">
        <f t="shared" si="27"/>
        <v>0</v>
      </c>
      <c r="J234" s="61">
        <f t="shared" si="27"/>
        <v>0</v>
      </c>
      <c r="K234" s="61">
        <f t="shared" si="27"/>
        <v>0</v>
      </c>
      <c r="L234" s="61">
        <f t="shared" si="27"/>
        <v>0</v>
      </c>
      <c r="M234" s="61">
        <f t="shared" si="27"/>
        <v>0</v>
      </c>
      <c r="N234" s="61">
        <f t="shared" si="27"/>
        <v>0</v>
      </c>
      <c r="O234" s="61">
        <f>E234-SUM(G234:N234)</f>
        <v>4453</v>
      </c>
    </row>
    <row r="235" spans="1:15" s="39" customFormat="1" ht="24.95" customHeight="1" outlineLevel="2">
      <c r="A235" s="39">
        <v>11608</v>
      </c>
      <c r="B235" s="39" t="s">
        <v>47</v>
      </c>
      <c r="C235" s="39" t="s">
        <v>54</v>
      </c>
      <c r="D235" s="39" t="s">
        <v>49</v>
      </c>
      <c r="E235" s="53">
        <v>452</v>
      </c>
      <c r="G235" s="61"/>
      <c r="H235" s="61"/>
      <c r="I235" s="61"/>
      <c r="J235" s="61"/>
      <c r="K235" s="61"/>
      <c r="L235" s="61"/>
      <c r="M235" s="61"/>
      <c r="N235" s="61"/>
      <c r="O235" s="61"/>
    </row>
    <row r="236" spans="1:15" s="39" customFormat="1" ht="24.95" customHeight="1" outlineLevel="2">
      <c r="A236" s="39">
        <v>11642</v>
      </c>
      <c r="B236" s="39" t="s">
        <v>55</v>
      </c>
      <c r="C236" s="39" t="s">
        <v>54</v>
      </c>
      <c r="D236" s="39" t="s">
        <v>26</v>
      </c>
      <c r="E236" s="53">
        <v>452</v>
      </c>
      <c r="G236" s="61"/>
      <c r="H236" s="61"/>
      <c r="I236" s="61"/>
      <c r="J236" s="61"/>
      <c r="K236" s="61"/>
      <c r="L236" s="61"/>
      <c r="M236" s="61"/>
      <c r="N236" s="61"/>
      <c r="O236" s="61"/>
    </row>
    <row r="237" spans="1:15" s="39" customFormat="1" ht="24.95" customHeight="1" outlineLevel="2">
      <c r="A237" s="39">
        <v>11735</v>
      </c>
      <c r="B237" s="39" t="s">
        <v>69</v>
      </c>
      <c r="C237" s="39" t="s">
        <v>54</v>
      </c>
      <c r="D237" s="39" t="s">
        <v>26</v>
      </c>
      <c r="E237" s="53">
        <v>452</v>
      </c>
      <c r="G237" s="61"/>
      <c r="H237" s="61"/>
      <c r="I237" s="61"/>
      <c r="J237" s="61"/>
      <c r="K237" s="61"/>
      <c r="L237" s="61"/>
      <c r="M237" s="61"/>
      <c r="N237" s="61"/>
      <c r="O237" s="61"/>
    </row>
    <row r="238" spans="1:15" s="39" customFormat="1" ht="24.95" customHeight="1" outlineLevel="2">
      <c r="A238" s="39">
        <v>11784</v>
      </c>
      <c r="B238" s="39" t="s">
        <v>73</v>
      </c>
      <c r="C238" s="39" t="s">
        <v>54</v>
      </c>
      <c r="D238" s="39" t="s">
        <v>49</v>
      </c>
      <c r="E238" s="53">
        <v>452</v>
      </c>
      <c r="G238" s="61"/>
      <c r="H238" s="61"/>
      <c r="I238" s="61"/>
      <c r="J238" s="61"/>
      <c r="K238" s="61"/>
      <c r="L238" s="61"/>
      <c r="M238" s="61"/>
      <c r="N238" s="61"/>
      <c r="O238" s="61"/>
    </row>
    <row r="239" spans="1:15" s="39" customFormat="1" ht="24.95" customHeight="1" outlineLevel="2">
      <c r="A239" s="39">
        <v>11802</v>
      </c>
      <c r="B239" s="39" t="s">
        <v>73</v>
      </c>
      <c r="C239" s="39" t="s">
        <v>54</v>
      </c>
      <c r="D239" s="39" t="s">
        <v>26</v>
      </c>
      <c r="E239" s="53">
        <v>452</v>
      </c>
      <c r="G239" s="61"/>
      <c r="H239" s="61"/>
      <c r="I239" s="61"/>
      <c r="J239" s="61"/>
      <c r="K239" s="61"/>
      <c r="L239" s="61"/>
      <c r="M239" s="61"/>
      <c r="N239" s="61"/>
      <c r="O239" s="61"/>
    </row>
    <row r="240" spans="1:15" s="39" customFormat="1" ht="24.95" customHeight="1" outlineLevel="2">
      <c r="A240" s="39">
        <v>11802</v>
      </c>
      <c r="B240" s="39" t="s">
        <v>73</v>
      </c>
      <c r="C240" s="39" t="s">
        <v>54</v>
      </c>
      <c r="D240" s="39" t="s">
        <v>91</v>
      </c>
      <c r="E240" s="53">
        <v>226</v>
      </c>
      <c r="G240" s="61"/>
      <c r="H240" s="61"/>
      <c r="I240" s="61"/>
      <c r="J240" s="61"/>
      <c r="K240" s="61"/>
      <c r="L240" s="61"/>
      <c r="M240" s="61"/>
      <c r="N240" s="61"/>
      <c r="O240" s="61"/>
    </row>
    <row r="241" spans="1:15" s="39" customFormat="1" ht="24.95" customHeight="1" outlineLevel="2">
      <c r="A241" s="39">
        <v>11824</v>
      </c>
      <c r="B241" s="39" t="s">
        <v>76</v>
      </c>
      <c r="C241" s="39" t="s">
        <v>54</v>
      </c>
      <c r="D241" s="39" t="s">
        <v>26</v>
      </c>
      <c r="E241" s="53">
        <v>452</v>
      </c>
      <c r="G241" s="61"/>
      <c r="H241" s="61"/>
      <c r="I241" s="61"/>
      <c r="J241" s="61"/>
      <c r="K241" s="61"/>
      <c r="L241" s="61"/>
      <c r="M241" s="61"/>
      <c r="N241" s="61"/>
      <c r="O241" s="61"/>
    </row>
    <row r="242" spans="1:15" s="39" customFormat="1" ht="24.95" customHeight="1" outlineLevel="1">
      <c r="C242" s="62" t="s">
        <v>140</v>
      </c>
      <c r="E242" s="53">
        <f>SUBTOTAL(9,E235:E241)</f>
        <v>2938</v>
      </c>
      <c r="G242" s="61">
        <f t="shared" ref="G242:N242" si="28">SUBTOTAL(9,G235:G241)</f>
        <v>0</v>
      </c>
      <c r="H242" s="61">
        <f t="shared" si="28"/>
        <v>0</v>
      </c>
      <c r="I242" s="61">
        <f t="shared" si="28"/>
        <v>0</v>
      </c>
      <c r="J242" s="61">
        <f t="shared" si="28"/>
        <v>0</v>
      </c>
      <c r="K242" s="61">
        <f t="shared" si="28"/>
        <v>0</v>
      </c>
      <c r="L242" s="61">
        <f t="shared" si="28"/>
        <v>0</v>
      </c>
      <c r="M242" s="61">
        <f t="shared" si="28"/>
        <v>0</v>
      </c>
      <c r="N242" s="61">
        <f t="shared" si="28"/>
        <v>0</v>
      </c>
      <c r="O242" s="61">
        <f>E242-SUM(G242:N242)</f>
        <v>2938</v>
      </c>
    </row>
    <row r="243" spans="1:15" s="39" customFormat="1" ht="24.95" customHeight="1" outlineLevel="2">
      <c r="A243" s="39">
        <v>11560</v>
      </c>
      <c r="B243" s="39" t="s">
        <v>28</v>
      </c>
      <c r="C243" s="39" t="s">
        <v>34</v>
      </c>
      <c r="D243" s="39" t="s">
        <v>26</v>
      </c>
      <c r="E243" s="53">
        <v>170</v>
      </c>
      <c r="G243" s="61"/>
      <c r="H243" s="61"/>
      <c r="I243" s="61"/>
      <c r="J243" s="61"/>
      <c r="K243" s="61"/>
      <c r="L243" s="61"/>
      <c r="M243" s="61"/>
      <c r="N243" s="61"/>
      <c r="O243" s="61"/>
    </row>
    <row r="244" spans="1:15" s="39" customFormat="1" ht="24.95" customHeight="1" outlineLevel="2">
      <c r="A244" s="39">
        <v>11797</v>
      </c>
      <c r="B244" s="39" t="s">
        <v>73</v>
      </c>
      <c r="C244" s="39" t="s">
        <v>34</v>
      </c>
      <c r="D244" s="39" t="s">
        <v>62</v>
      </c>
      <c r="E244" s="53">
        <v>291</v>
      </c>
      <c r="G244" s="61"/>
      <c r="H244" s="61"/>
      <c r="I244" s="61"/>
      <c r="J244" s="61"/>
      <c r="K244" s="61"/>
      <c r="L244" s="61"/>
      <c r="M244" s="61"/>
      <c r="N244" s="61"/>
      <c r="O244" s="61"/>
    </row>
    <row r="245" spans="1:15" s="39" customFormat="1" ht="30" customHeight="1" outlineLevel="2">
      <c r="A245" s="39">
        <v>11809</v>
      </c>
      <c r="B245" s="39" t="s">
        <v>74</v>
      </c>
      <c r="C245" s="39" t="s">
        <v>34</v>
      </c>
      <c r="D245" s="39" t="s">
        <v>63</v>
      </c>
      <c r="E245" s="53">
        <v>291</v>
      </c>
      <c r="G245" s="61"/>
      <c r="H245" s="61"/>
      <c r="I245" s="61"/>
      <c r="J245" s="61"/>
      <c r="K245" s="61"/>
      <c r="L245" s="61"/>
      <c r="M245" s="61"/>
      <c r="N245" s="61"/>
      <c r="O245" s="61"/>
    </row>
    <row r="246" spans="1:15" s="39" customFormat="1" ht="30" customHeight="1" outlineLevel="1">
      <c r="C246" s="62" t="s">
        <v>141</v>
      </c>
      <c r="E246" s="53">
        <f>SUBTOTAL(9,E243:E245)</f>
        <v>752</v>
      </c>
      <c r="G246" s="61">
        <f t="shared" ref="G246:N246" si="29">SUBTOTAL(9,G243:G245)</f>
        <v>0</v>
      </c>
      <c r="H246" s="61">
        <f t="shared" si="29"/>
        <v>0</v>
      </c>
      <c r="I246" s="61">
        <f t="shared" si="29"/>
        <v>0</v>
      </c>
      <c r="J246" s="61">
        <f t="shared" si="29"/>
        <v>0</v>
      </c>
      <c r="K246" s="61">
        <f t="shared" si="29"/>
        <v>0</v>
      </c>
      <c r="L246" s="61">
        <f t="shared" si="29"/>
        <v>0</v>
      </c>
      <c r="M246" s="61">
        <f t="shared" si="29"/>
        <v>0</v>
      </c>
      <c r="N246" s="61">
        <f t="shared" si="29"/>
        <v>0</v>
      </c>
      <c r="O246" s="61">
        <f>E246-SUM(G246:N246)</f>
        <v>752</v>
      </c>
    </row>
    <row r="247" spans="1:15" s="39" customFormat="1" ht="30" customHeight="1" outlineLevel="2">
      <c r="A247" s="39">
        <v>11626</v>
      </c>
      <c r="B247" s="39" t="s">
        <v>55</v>
      </c>
      <c r="C247" s="39" t="s">
        <v>8</v>
      </c>
      <c r="D247" s="39" t="s">
        <v>26</v>
      </c>
      <c r="E247" s="53">
        <v>294</v>
      </c>
      <c r="G247" s="61"/>
      <c r="H247" s="61">
        <v>185.29</v>
      </c>
      <c r="I247" s="61"/>
      <c r="J247" s="61"/>
      <c r="K247" s="61"/>
      <c r="L247" s="61">
        <v>339.76</v>
      </c>
      <c r="M247" s="61"/>
      <c r="N247" s="61"/>
      <c r="O247" s="61"/>
    </row>
    <row r="248" spans="1:15" s="39" customFormat="1" ht="30" customHeight="1" outlineLevel="2">
      <c r="A248" s="39">
        <v>11744</v>
      </c>
      <c r="B248" s="39" t="s">
        <v>69</v>
      </c>
      <c r="C248" s="39" t="s">
        <v>8</v>
      </c>
      <c r="D248" s="39" t="s">
        <v>26</v>
      </c>
      <c r="E248" s="53">
        <v>294</v>
      </c>
      <c r="G248" s="61"/>
      <c r="H248" s="61">
        <v>614.08000000000004</v>
      </c>
      <c r="I248" s="61"/>
      <c r="J248" s="61"/>
      <c r="K248" s="61"/>
      <c r="L248" s="61">
        <v>360</v>
      </c>
      <c r="M248" s="61"/>
      <c r="N248" s="61"/>
      <c r="O248" s="61"/>
    </row>
    <row r="249" spans="1:15" s="39" customFormat="1" ht="30" customHeight="1" outlineLevel="2">
      <c r="A249" s="39">
        <v>11746</v>
      </c>
      <c r="B249" s="39" t="s">
        <v>69</v>
      </c>
      <c r="C249" s="39" t="s">
        <v>8</v>
      </c>
      <c r="D249" s="39" t="s">
        <v>26</v>
      </c>
      <c r="E249" s="53">
        <v>294</v>
      </c>
      <c r="G249" s="61"/>
      <c r="H249" s="61"/>
      <c r="I249" s="61"/>
      <c r="J249" s="61"/>
      <c r="K249" s="61"/>
      <c r="L249" s="61"/>
      <c r="M249" s="61"/>
      <c r="N249" s="61"/>
      <c r="O249" s="61"/>
    </row>
    <row r="250" spans="1:15" s="39" customFormat="1" ht="30" customHeight="1" outlineLevel="2">
      <c r="A250" s="39">
        <v>11771</v>
      </c>
      <c r="B250" s="39" t="s">
        <v>72</v>
      </c>
      <c r="C250" s="39" t="s">
        <v>8</v>
      </c>
      <c r="D250" s="39" t="s">
        <v>26</v>
      </c>
      <c r="E250" s="53">
        <v>294</v>
      </c>
      <c r="G250" s="61"/>
      <c r="H250" s="61"/>
      <c r="I250" s="61"/>
      <c r="J250" s="61"/>
      <c r="K250" s="61"/>
      <c r="L250" s="61"/>
      <c r="M250" s="61"/>
      <c r="N250" s="61"/>
      <c r="O250" s="61"/>
    </row>
    <row r="251" spans="1:15" s="39" customFormat="1" ht="30" customHeight="1" outlineLevel="2">
      <c r="A251" s="39">
        <v>11774</v>
      </c>
      <c r="B251" s="39" t="s">
        <v>72</v>
      </c>
      <c r="C251" s="39" t="s">
        <v>8</v>
      </c>
      <c r="D251" s="39" t="s">
        <v>26</v>
      </c>
      <c r="E251" s="53">
        <v>294</v>
      </c>
      <c r="G251" s="61"/>
      <c r="H251" s="61"/>
      <c r="I251" s="61"/>
      <c r="J251" s="61"/>
      <c r="K251" s="61"/>
      <c r="L251" s="61"/>
      <c r="M251" s="61"/>
      <c r="N251" s="61"/>
      <c r="O251" s="61"/>
    </row>
    <row r="252" spans="1:15" s="39" customFormat="1" ht="30" customHeight="1" outlineLevel="2">
      <c r="A252" s="39">
        <v>11814</v>
      </c>
      <c r="B252" s="39" t="s">
        <v>74</v>
      </c>
      <c r="C252" s="39" t="s">
        <v>8</v>
      </c>
      <c r="D252" s="39" t="s">
        <v>33</v>
      </c>
      <c r="E252" s="53">
        <v>483</v>
      </c>
      <c r="G252" s="61"/>
      <c r="H252" s="61"/>
      <c r="I252" s="61"/>
      <c r="J252" s="61"/>
      <c r="K252" s="61"/>
      <c r="L252" s="61"/>
      <c r="M252" s="61"/>
      <c r="N252" s="61"/>
      <c r="O252" s="61"/>
    </row>
    <row r="253" spans="1:15" s="39" customFormat="1" ht="30" customHeight="1" outlineLevel="2">
      <c r="A253" s="39">
        <v>11814</v>
      </c>
      <c r="B253" s="39" t="s">
        <v>74</v>
      </c>
      <c r="C253" s="39" t="s">
        <v>8</v>
      </c>
      <c r="D253" s="39" t="s">
        <v>91</v>
      </c>
      <c r="E253" s="53">
        <v>241.5</v>
      </c>
      <c r="G253" s="61"/>
      <c r="H253" s="61"/>
      <c r="I253" s="61"/>
      <c r="J253" s="61"/>
      <c r="K253" s="61"/>
      <c r="L253" s="61"/>
      <c r="M253" s="61"/>
      <c r="N253" s="61"/>
      <c r="O253" s="61"/>
    </row>
    <row r="254" spans="1:15" s="39" customFormat="1" ht="30" customHeight="1" outlineLevel="2">
      <c r="A254" s="39">
        <v>2007</v>
      </c>
      <c r="B254" s="63">
        <v>41297</v>
      </c>
      <c r="C254" s="39" t="s">
        <v>8</v>
      </c>
      <c r="D254" s="39" t="s">
        <v>92</v>
      </c>
      <c r="E254" s="64">
        <v>294</v>
      </c>
      <c r="G254" s="61"/>
      <c r="H254" s="61"/>
      <c r="I254" s="61"/>
      <c r="J254" s="61"/>
      <c r="K254" s="61"/>
      <c r="L254" s="61"/>
      <c r="M254" s="61"/>
      <c r="N254" s="61"/>
    </row>
    <row r="255" spans="1:15" s="39" customFormat="1" ht="30" customHeight="1" outlineLevel="1">
      <c r="B255" s="63"/>
      <c r="C255" s="62" t="s">
        <v>142</v>
      </c>
      <c r="E255" s="64">
        <f>SUBTOTAL(9,E247:E254)</f>
        <v>2488.5</v>
      </c>
      <c r="G255" s="61">
        <f t="shared" ref="G255:N255" si="30">SUBTOTAL(9,G247:G254)</f>
        <v>0</v>
      </c>
      <c r="H255" s="61">
        <f t="shared" si="30"/>
        <v>799.37</v>
      </c>
      <c r="I255" s="61">
        <f t="shared" si="30"/>
        <v>0</v>
      </c>
      <c r="J255" s="61">
        <f t="shared" si="30"/>
        <v>0</v>
      </c>
      <c r="K255" s="61">
        <f t="shared" si="30"/>
        <v>0</v>
      </c>
      <c r="L255" s="61">
        <f t="shared" si="30"/>
        <v>699.76</v>
      </c>
      <c r="M255" s="61">
        <f t="shared" si="30"/>
        <v>0</v>
      </c>
      <c r="N255" s="61">
        <f t="shared" si="30"/>
        <v>0</v>
      </c>
      <c r="O255" s="61">
        <f>E255-SUM(G255:N255)</f>
        <v>989.36999999999989</v>
      </c>
    </row>
    <row r="256" spans="1:15" s="39" customFormat="1" ht="30" customHeight="1" outlineLevel="2">
      <c r="A256" s="39">
        <v>11565</v>
      </c>
      <c r="B256" s="39" t="s">
        <v>28</v>
      </c>
      <c r="C256" s="39" t="s">
        <v>37</v>
      </c>
      <c r="D256" s="39" t="s">
        <v>26</v>
      </c>
      <c r="E256" s="53">
        <v>452</v>
      </c>
      <c r="G256" s="61"/>
      <c r="H256" s="61">
        <v>2750.97</v>
      </c>
      <c r="I256" s="61"/>
      <c r="J256" s="61"/>
      <c r="K256" s="61"/>
      <c r="L256" s="61"/>
      <c r="M256" s="61"/>
      <c r="N256" s="61"/>
      <c r="O256" s="61"/>
    </row>
    <row r="257" spans="1:15" s="39" customFormat="1" ht="30" customHeight="1" outlineLevel="2">
      <c r="A257" s="39">
        <v>11580</v>
      </c>
      <c r="B257" s="39" t="s">
        <v>43</v>
      </c>
      <c r="C257" s="39" t="s">
        <v>37</v>
      </c>
      <c r="D257" s="39" t="s">
        <v>26</v>
      </c>
      <c r="E257" s="53">
        <v>452</v>
      </c>
      <c r="G257" s="61"/>
      <c r="H257" s="61"/>
      <c r="I257" s="61"/>
      <c r="J257" s="61"/>
      <c r="K257" s="61"/>
      <c r="L257" s="61"/>
      <c r="M257" s="61"/>
      <c r="N257" s="61"/>
      <c r="O257" s="61"/>
    </row>
    <row r="258" spans="1:15" s="39" customFormat="1" ht="30" customHeight="1" outlineLevel="2">
      <c r="A258" s="39">
        <v>11601</v>
      </c>
      <c r="B258" s="39" t="s">
        <v>47</v>
      </c>
      <c r="C258" s="39" t="s">
        <v>37</v>
      </c>
      <c r="D258" s="39" t="s">
        <v>26</v>
      </c>
      <c r="E258" s="53">
        <v>452</v>
      </c>
      <c r="G258" s="61"/>
      <c r="H258" s="61"/>
      <c r="I258" s="61"/>
      <c r="J258" s="61"/>
      <c r="K258" s="61"/>
      <c r="L258" s="61"/>
      <c r="M258" s="61"/>
      <c r="N258" s="61"/>
      <c r="O258" s="61"/>
    </row>
    <row r="259" spans="1:15" s="39" customFormat="1" ht="30" customHeight="1" outlineLevel="2">
      <c r="A259" s="39">
        <v>11625</v>
      </c>
      <c r="B259" s="39" t="s">
        <v>55</v>
      </c>
      <c r="C259" s="39" t="s">
        <v>37</v>
      </c>
      <c r="D259" s="39" t="s">
        <v>26</v>
      </c>
      <c r="E259" s="53">
        <v>452</v>
      </c>
      <c r="G259" s="61"/>
      <c r="H259" s="61"/>
      <c r="I259" s="61"/>
      <c r="J259" s="61"/>
      <c r="K259" s="61"/>
      <c r="L259" s="61"/>
      <c r="M259" s="61"/>
      <c r="N259" s="61"/>
      <c r="O259" s="61"/>
    </row>
    <row r="260" spans="1:15" s="39" customFormat="1" ht="30" customHeight="1" outlineLevel="2">
      <c r="A260" s="39">
        <v>11631</v>
      </c>
      <c r="B260" s="39" t="s">
        <v>55</v>
      </c>
      <c r="C260" s="39" t="s">
        <v>37</v>
      </c>
      <c r="D260" s="39" t="s">
        <v>26</v>
      </c>
      <c r="E260" s="53">
        <v>452</v>
      </c>
      <c r="G260" s="61"/>
      <c r="H260" s="61"/>
      <c r="I260" s="61"/>
      <c r="J260" s="61"/>
      <c r="K260" s="61"/>
      <c r="L260" s="61"/>
      <c r="M260" s="61"/>
      <c r="N260" s="61"/>
      <c r="O260" s="61"/>
    </row>
    <row r="261" spans="1:15" s="39" customFormat="1" ht="30" customHeight="1" outlineLevel="2">
      <c r="A261" s="39">
        <v>11687</v>
      </c>
      <c r="B261" s="39" t="s">
        <v>65</v>
      </c>
      <c r="C261" s="39" t="s">
        <v>37</v>
      </c>
      <c r="D261" s="39" t="s">
        <v>26</v>
      </c>
      <c r="E261" s="53">
        <v>452</v>
      </c>
      <c r="G261" s="61"/>
      <c r="H261" s="61"/>
      <c r="I261" s="61"/>
      <c r="J261" s="61"/>
      <c r="K261" s="61"/>
      <c r="L261" s="61"/>
      <c r="M261" s="61"/>
      <c r="N261" s="61"/>
      <c r="O261" s="61"/>
    </row>
    <row r="262" spans="1:15" s="39" customFormat="1" ht="30" customHeight="1" outlineLevel="2">
      <c r="A262" s="39">
        <v>11712</v>
      </c>
      <c r="B262" s="39" t="s">
        <v>66</v>
      </c>
      <c r="C262" s="39" t="s">
        <v>37</v>
      </c>
      <c r="D262" s="39" t="s">
        <v>33</v>
      </c>
      <c r="E262" s="53">
        <v>483</v>
      </c>
      <c r="G262" s="61"/>
      <c r="H262" s="61"/>
      <c r="I262" s="61"/>
      <c r="J262" s="61"/>
      <c r="K262" s="61"/>
      <c r="L262" s="61"/>
      <c r="M262" s="61"/>
      <c r="N262" s="61"/>
      <c r="O262" s="61"/>
    </row>
    <row r="263" spans="1:15" s="39" customFormat="1" ht="30" customHeight="1" outlineLevel="2">
      <c r="A263" s="39">
        <v>11714</v>
      </c>
      <c r="B263" s="39" t="s">
        <v>66</v>
      </c>
      <c r="C263" s="39" t="s">
        <v>37</v>
      </c>
      <c r="D263" s="39" t="s">
        <v>31</v>
      </c>
      <c r="E263" s="53">
        <v>452</v>
      </c>
      <c r="G263" s="61"/>
      <c r="H263" s="61"/>
      <c r="I263" s="61"/>
      <c r="J263" s="61"/>
      <c r="K263" s="61"/>
      <c r="L263" s="61"/>
      <c r="M263" s="61"/>
      <c r="N263" s="61"/>
      <c r="O263" s="61"/>
    </row>
    <row r="264" spans="1:15" s="39" customFormat="1" ht="30" customHeight="1" outlineLevel="2">
      <c r="A264" s="39">
        <v>11791</v>
      </c>
      <c r="B264" s="39" t="s">
        <v>73</v>
      </c>
      <c r="C264" s="39" t="s">
        <v>37</v>
      </c>
      <c r="D264" s="39" t="s">
        <v>33</v>
      </c>
      <c r="E264" s="53">
        <v>452</v>
      </c>
      <c r="G264" s="61"/>
      <c r="H264" s="61"/>
      <c r="I264" s="61"/>
      <c r="J264" s="61"/>
      <c r="K264" s="61"/>
      <c r="L264" s="61"/>
      <c r="M264" s="61"/>
      <c r="N264" s="61"/>
      <c r="O264" s="61"/>
    </row>
    <row r="265" spans="1:15" s="39" customFormat="1" ht="30" customHeight="1" outlineLevel="2">
      <c r="A265" s="39">
        <v>11806</v>
      </c>
      <c r="B265" s="39" t="s">
        <v>73</v>
      </c>
      <c r="C265" s="39" t="s">
        <v>37</v>
      </c>
      <c r="D265" s="39" t="s">
        <v>26</v>
      </c>
      <c r="E265" s="53">
        <v>452</v>
      </c>
      <c r="G265" s="61"/>
      <c r="H265" s="61"/>
      <c r="I265" s="61"/>
      <c r="J265" s="61"/>
      <c r="K265" s="61"/>
      <c r="L265" s="61"/>
      <c r="M265" s="61"/>
      <c r="N265" s="61"/>
      <c r="O265" s="61"/>
    </row>
    <row r="266" spans="1:15" s="39" customFormat="1" ht="30" customHeight="1" outlineLevel="2">
      <c r="A266" s="39">
        <v>11812</v>
      </c>
      <c r="B266" s="39" t="s">
        <v>74</v>
      </c>
      <c r="C266" s="39" t="s">
        <v>37</v>
      </c>
      <c r="D266" s="39" t="s">
        <v>26</v>
      </c>
      <c r="E266" s="53">
        <v>294</v>
      </c>
      <c r="G266" s="61"/>
      <c r="H266" s="61"/>
      <c r="I266" s="61"/>
      <c r="J266" s="61"/>
      <c r="K266" s="61"/>
      <c r="L266" s="61"/>
      <c r="M266" s="61"/>
      <c r="N266" s="61"/>
      <c r="O266" s="61"/>
    </row>
    <row r="267" spans="1:15" s="39" customFormat="1" ht="30" customHeight="1" outlineLevel="2">
      <c r="A267" s="39">
        <v>11834</v>
      </c>
      <c r="B267" s="39" t="s">
        <v>76</v>
      </c>
      <c r="C267" s="39" t="s">
        <v>37</v>
      </c>
      <c r="D267" s="39" t="s">
        <v>26</v>
      </c>
      <c r="E267" s="53">
        <v>294</v>
      </c>
      <c r="G267" s="61"/>
      <c r="H267" s="61"/>
      <c r="I267" s="61"/>
      <c r="J267" s="61"/>
      <c r="K267" s="61"/>
      <c r="L267" s="61"/>
      <c r="M267" s="61"/>
      <c r="N267" s="61"/>
      <c r="O267" s="61"/>
    </row>
    <row r="268" spans="1:15" s="39" customFormat="1" ht="30" customHeight="1" outlineLevel="2">
      <c r="A268" s="39">
        <v>11838</v>
      </c>
      <c r="B268" s="39" t="s">
        <v>76</v>
      </c>
      <c r="C268" s="39" t="s">
        <v>37</v>
      </c>
      <c r="D268" s="39" t="s">
        <v>49</v>
      </c>
      <c r="E268" s="53">
        <v>452</v>
      </c>
      <c r="G268" s="61"/>
      <c r="H268" s="61"/>
      <c r="I268" s="61"/>
      <c r="J268" s="61"/>
      <c r="K268" s="61"/>
      <c r="L268" s="61"/>
      <c r="M268" s="61"/>
      <c r="N268" s="61"/>
      <c r="O268" s="61"/>
    </row>
    <row r="269" spans="1:15" s="39" customFormat="1" ht="30" customHeight="1" outlineLevel="1">
      <c r="C269" s="62" t="s">
        <v>143</v>
      </c>
      <c r="E269" s="53">
        <f>SUBTOTAL(9,E256:E268)</f>
        <v>5591</v>
      </c>
      <c r="G269" s="61">
        <f t="shared" ref="G269:N269" si="31">SUBTOTAL(9,G256:G268)</f>
        <v>0</v>
      </c>
      <c r="H269" s="61">
        <f t="shared" si="31"/>
        <v>2750.97</v>
      </c>
      <c r="I269" s="61">
        <f t="shared" si="31"/>
        <v>0</v>
      </c>
      <c r="J269" s="61">
        <f t="shared" si="31"/>
        <v>0</v>
      </c>
      <c r="K269" s="61">
        <f t="shared" si="31"/>
        <v>0</v>
      </c>
      <c r="L269" s="61">
        <f t="shared" si="31"/>
        <v>0</v>
      </c>
      <c r="M269" s="61">
        <f t="shared" si="31"/>
        <v>0</v>
      </c>
      <c r="N269" s="61">
        <f t="shared" si="31"/>
        <v>0</v>
      </c>
      <c r="O269" s="61">
        <f>E269-SUM(G269:N269)</f>
        <v>2840.03</v>
      </c>
    </row>
    <row r="270" spans="1:15" s="39" customFormat="1" ht="30" customHeight="1" outlineLevel="2">
      <c r="A270" s="39">
        <v>11597</v>
      </c>
      <c r="B270" s="39" t="s">
        <v>47</v>
      </c>
      <c r="C270" s="39" t="s">
        <v>52</v>
      </c>
      <c r="D270" s="39" t="s">
        <v>26</v>
      </c>
      <c r="E270" s="53">
        <v>201</v>
      </c>
      <c r="G270" s="61"/>
      <c r="H270" s="61"/>
      <c r="I270" s="61"/>
      <c r="J270" s="61"/>
      <c r="K270" s="61"/>
      <c r="L270" s="61"/>
      <c r="M270" s="61"/>
      <c r="N270" s="61"/>
      <c r="O270" s="61"/>
    </row>
    <row r="271" spans="1:15" s="39" customFormat="1" ht="30" customHeight="1" outlineLevel="2">
      <c r="A271" s="39">
        <v>11736</v>
      </c>
      <c r="B271" s="39" t="s">
        <v>69</v>
      </c>
      <c r="C271" s="39" t="s">
        <v>52</v>
      </c>
      <c r="D271" s="39" t="s">
        <v>62</v>
      </c>
      <c r="E271" s="53">
        <v>322</v>
      </c>
      <c r="G271" s="61"/>
      <c r="H271" s="61"/>
      <c r="I271" s="61"/>
      <c r="J271" s="61"/>
      <c r="K271" s="61"/>
      <c r="L271" s="61"/>
      <c r="M271" s="61"/>
      <c r="N271" s="61"/>
      <c r="O271" s="61"/>
    </row>
    <row r="272" spans="1:15" s="39" customFormat="1" ht="30" customHeight="1" outlineLevel="2">
      <c r="A272" s="39">
        <v>11777</v>
      </c>
      <c r="B272" s="39" t="s">
        <v>72</v>
      </c>
      <c r="C272" s="39" t="s">
        <v>52</v>
      </c>
      <c r="D272" s="39" t="s">
        <v>62</v>
      </c>
      <c r="E272" s="53">
        <v>322</v>
      </c>
      <c r="G272" s="61"/>
      <c r="H272" s="61"/>
      <c r="I272" s="61"/>
      <c r="J272" s="61"/>
      <c r="K272" s="61"/>
      <c r="L272" s="61"/>
      <c r="M272" s="61"/>
      <c r="N272" s="61"/>
      <c r="O272" s="61"/>
    </row>
    <row r="273" spans="1:15" s="39" customFormat="1" ht="30" customHeight="1" outlineLevel="1">
      <c r="C273" s="62" t="s">
        <v>145</v>
      </c>
      <c r="E273" s="53">
        <f>SUBTOTAL(9,E270:E272)</f>
        <v>845</v>
      </c>
      <c r="G273" s="61">
        <f t="shared" ref="G273:N273" si="32">SUBTOTAL(9,G270:G272)</f>
        <v>0</v>
      </c>
      <c r="H273" s="61">
        <f t="shared" si="32"/>
        <v>0</v>
      </c>
      <c r="I273" s="61">
        <f t="shared" si="32"/>
        <v>0</v>
      </c>
      <c r="J273" s="61">
        <f t="shared" si="32"/>
        <v>0</v>
      </c>
      <c r="K273" s="61">
        <f t="shared" si="32"/>
        <v>0</v>
      </c>
      <c r="L273" s="61">
        <f t="shared" si="32"/>
        <v>0</v>
      </c>
      <c r="M273" s="61">
        <f t="shared" si="32"/>
        <v>0</v>
      </c>
      <c r="N273" s="61">
        <f t="shared" si="32"/>
        <v>0</v>
      </c>
      <c r="O273" s="61">
        <f>E273-SUM(G273:N273)</f>
        <v>845</v>
      </c>
    </row>
    <row r="274" spans="1:15" s="39" customFormat="1" ht="30" customHeight="1" outlineLevel="2">
      <c r="A274" s="39">
        <v>11635</v>
      </c>
      <c r="B274" s="39" t="s">
        <v>55</v>
      </c>
      <c r="C274" s="39" t="s">
        <v>56</v>
      </c>
      <c r="D274" s="39" t="s">
        <v>26</v>
      </c>
      <c r="E274" s="53">
        <v>207</v>
      </c>
      <c r="G274" s="61">
        <v>8</v>
      </c>
      <c r="H274" s="61">
        <v>234.02</v>
      </c>
      <c r="I274" s="61"/>
      <c r="J274" s="61"/>
      <c r="K274" s="61"/>
      <c r="L274" s="61"/>
      <c r="M274" s="61"/>
      <c r="N274" s="61"/>
      <c r="O274" s="61"/>
    </row>
    <row r="275" spans="1:15" s="39" customFormat="1" ht="30" customHeight="1" outlineLevel="2">
      <c r="A275" s="39">
        <v>11654</v>
      </c>
      <c r="B275" s="39" t="s">
        <v>58</v>
      </c>
      <c r="C275" s="39" t="s">
        <v>56</v>
      </c>
      <c r="D275" s="39" t="s">
        <v>49</v>
      </c>
      <c r="E275" s="53">
        <v>181</v>
      </c>
      <c r="G275" s="61"/>
      <c r="H275" s="61"/>
      <c r="I275" s="61"/>
      <c r="J275" s="61"/>
      <c r="K275" s="61"/>
      <c r="L275" s="61"/>
      <c r="M275" s="61"/>
      <c r="N275" s="61"/>
      <c r="O275" s="61"/>
    </row>
    <row r="276" spans="1:15" s="39" customFormat="1" ht="30" customHeight="1" outlineLevel="2">
      <c r="A276" s="39">
        <v>11753</v>
      </c>
      <c r="B276" s="39" t="s">
        <v>69</v>
      </c>
      <c r="C276" s="39" t="s">
        <v>56</v>
      </c>
      <c r="D276" s="39" t="s">
        <v>26</v>
      </c>
      <c r="E276" s="53">
        <v>207</v>
      </c>
      <c r="G276" s="61"/>
      <c r="H276" s="61"/>
      <c r="I276" s="61"/>
      <c r="J276" s="61"/>
      <c r="K276" s="61"/>
      <c r="L276" s="61"/>
      <c r="M276" s="61"/>
      <c r="N276" s="61"/>
      <c r="O276" s="61"/>
    </row>
    <row r="277" spans="1:15" s="39" customFormat="1" ht="30" customHeight="1" outlineLevel="2">
      <c r="A277" s="39">
        <v>11782</v>
      </c>
      <c r="B277" s="39" t="s">
        <v>73</v>
      </c>
      <c r="C277" s="39" t="s">
        <v>56</v>
      </c>
      <c r="D277" s="39" t="s">
        <v>31</v>
      </c>
      <c r="E277" s="53">
        <v>279</v>
      </c>
      <c r="G277" s="61"/>
      <c r="H277" s="61"/>
      <c r="I277" s="61"/>
      <c r="J277" s="61"/>
      <c r="K277" s="61"/>
      <c r="L277" s="61"/>
      <c r="M277" s="61"/>
      <c r="N277" s="61"/>
      <c r="O277" s="61"/>
    </row>
    <row r="278" spans="1:15" s="39" customFormat="1" ht="30" customHeight="1" outlineLevel="2">
      <c r="A278" s="39">
        <v>4256</v>
      </c>
      <c r="B278" s="63">
        <v>41296</v>
      </c>
      <c r="C278" s="39" t="s">
        <v>56</v>
      </c>
      <c r="D278" s="39" t="s">
        <v>97</v>
      </c>
      <c r="E278" s="64">
        <v>214</v>
      </c>
      <c r="G278" s="61"/>
      <c r="H278" s="61"/>
      <c r="I278" s="61"/>
      <c r="J278" s="61"/>
      <c r="K278" s="61"/>
      <c r="L278" s="61"/>
      <c r="M278" s="61"/>
      <c r="N278" s="61"/>
    </row>
    <row r="279" spans="1:15" s="39" customFormat="1" ht="30" customHeight="1" outlineLevel="1">
      <c r="B279" s="63"/>
      <c r="C279" s="62" t="s">
        <v>156</v>
      </c>
      <c r="E279" s="64">
        <f>SUBTOTAL(9,E274:E278)</f>
        <v>1088</v>
      </c>
      <c r="G279" s="61">
        <f t="shared" ref="G279:N279" si="33">SUBTOTAL(9,G274:G278)</f>
        <v>8</v>
      </c>
      <c r="H279" s="61">
        <f t="shared" si="33"/>
        <v>234.02</v>
      </c>
      <c r="I279" s="61">
        <f t="shared" si="33"/>
        <v>0</v>
      </c>
      <c r="J279" s="61">
        <f t="shared" si="33"/>
        <v>0</v>
      </c>
      <c r="K279" s="61">
        <f t="shared" si="33"/>
        <v>0</v>
      </c>
      <c r="L279" s="61">
        <f t="shared" si="33"/>
        <v>0</v>
      </c>
      <c r="M279" s="61">
        <f t="shared" si="33"/>
        <v>0</v>
      </c>
      <c r="N279" s="61">
        <f t="shared" si="33"/>
        <v>0</v>
      </c>
      <c r="O279" s="61">
        <f>E279-SUM(G279:N279)</f>
        <v>845.98</v>
      </c>
    </row>
    <row r="280" spans="1:15" s="39" customFormat="1" ht="30" customHeight="1" outlineLevel="2">
      <c r="A280" s="39">
        <v>11559</v>
      </c>
      <c r="B280" s="39" t="s">
        <v>28</v>
      </c>
      <c r="C280" s="39" t="s">
        <v>32</v>
      </c>
      <c r="D280" s="39" t="s">
        <v>33</v>
      </c>
      <c r="E280" s="53">
        <v>291</v>
      </c>
      <c r="G280" s="61"/>
      <c r="H280" s="61"/>
      <c r="I280" s="61"/>
      <c r="J280" s="61"/>
      <c r="K280" s="61"/>
      <c r="L280" s="61"/>
      <c r="M280" s="61"/>
      <c r="N280" s="61"/>
      <c r="O280" s="61"/>
    </row>
    <row r="281" spans="1:15" s="39" customFormat="1" ht="30" customHeight="1" outlineLevel="1">
      <c r="C281" s="62" t="s">
        <v>146</v>
      </c>
      <c r="E281" s="53">
        <f>SUBTOTAL(9,E280:E280)</f>
        <v>291</v>
      </c>
      <c r="G281" s="61">
        <f t="shared" ref="G281:N281" si="34">SUBTOTAL(9,G280:G280)</f>
        <v>0</v>
      </c>
      <c r="H281" s="61">
        <f t="shared" si="34"/>
        <v>0</v>
      </c>
      <c r="I281" s="61">
        <f t="shared" si="34"/>
        <v>0</v>
      </c>
      <c r="J281" s="61">
        <f t="shared" si="34"/>
        <v>0</v>
      </c>
      <c r="K281" s="61">
        <f t="shared" si="34"/>
        <v>0</v>
      </c>
      <c r="L281" s="61">
        <f t="shared" si="34"/>
        <v>0</v>
      </c>
      <c r="M281" s="61">
        <f t="shared" si="34"/>
        <v>0</v>
      </c>
      <c r="N281" s="61">
        <f t="shared" si="34"/>
        <v>0</v>
      </c>
      <c r="O281" s="61">
        <f>E281-SUM(G281:N281)</f>
        <v>291</v>
      </c>
    </row>
    <row r="282" spans="1:15" s="39" customFormat="1" ht="30" customHeight="1" outlineLevel="2">
      <c r="A282" s="39">
        <v>11720</v>
      </c>
      <c r="B282" s="39" t="s">
        <v>66</v>
      </c>
      <c r="C282" s="39" t="s">
        <v>67</v>
      </c>
      <c r="D282" s="39" t="s">
        <v>26</v>
      </c>
      <c r="E282" s="53">
        <v>90</v>
      </c>
      <c r="G282" s="61">
        <v>8</v>
      </c>
      <c r="H282" s="61"/>
      <c r="I282" s="61"/>
      <c r="J282" s="61"/>
      <c r="K282" s="61"/>
      <c r="L282" s="61"/>
      <c r="M282" s="61"/>
      <c r="N282" s="61"/>
      <c r="O282" s="61"/>
    </row>
    <row r="283" spans="1:15" s="39" customFormat="1" ht="30" customHeight="1" outlineLevel="2">
      <c r="A283" s="39">
        <v>11781</v>
      </c>
      <c r="B283" s="39" t="s">
        <v>73</v>
      </c>
      <c r="C283" s="39" t="s">
        <v>67</v>
      </c>
      <c r="D283" s="39" t="s">
        <v>31</v>
      </c>
      <c r="E283" s="53">
        <v>116</v>
      </c>
      <c r="G283" s="61"/>
      <c r="H283" s="61"/>
      <c r="I283" s="61"/>
      <c r="J283" s="61"/>
      <c r="K283" s="61"/>
      <c r="L283" s="61"/>
      <c r="M283" s="61"/>
      <c r="N283" s="61"/>
      <c r="O283" s="61"/>
    </row>
    <row r="284" spans="1:15" s="39" customFormat="1" ht="30" customHeight="1" outlineLevel="2">
      <c r="A284" s="39">
        <v>11805</v>
      </c>
      <c r="B284" s="39" t="s">
        <v>73</v>
      </c>
      <c r="C284" s="39" t="s">
        <v>67</v>
      </c>
      <c r="D284" s="39" t="s">
        <v>26</v>
      </c>
      <c r="E284" s="53">
        <v>140</v>
      </c>
      <c r="G284" s="61"/>
      <c r="H284" s="61"/>
      <c r="I284" s="61"/>
      <c r="J284" s="61"/>
      <c r="K284" s="61"/>
      <c r="L284" s="61"/>
      <c r="M284" s="61"/>
      <c r="N284" s="61"/>
      <c r="O284" s="61"/>
    </row>
    <row r="285" spans="1:15" s="39" customFormat="1" ht="30" customHeight="1" outlineLevel="1">
      <c r="C285" s="62" t="s">
        <v>147</v>
      </c>
      <c r="E285" s="53">
        <f>SUBTOTAL(9,E282:E284)</f>
        <v>346</v>
      </c>
      <c r="G285" s="61">
        <f t="shared" ref="G285:N285" si="35">SUBTOTAL(9,G282:G284)</f>
        <v>8</v>
      </c>
      <c r="H285" s="61">
        <f t="shared" si="35"/>
        <v>0</v>
      </c>
      <c r="I285" s="61">
        <f t="shared" si="35"/>
        <v>0</v>
      </c>
      <c r="J285" s="61">
        <f t="shared" si="35"/>
        <v>0</v>
      </c>
      <c r="K285" s="61">
        <f t="shared" si="35"/>
        <v>0</v>
      </c>
      <c r="L285" s="61">
        <f t="shared" si="35"/>
        <v>0</v>
      </c>
      <c r="M285" s="61">
        <f t="shared" si="35"/>
        <v>0</v>
      </c>
      <c r="N285" s="61">
        <f t="shared" si="35"/>
        <v>0</v>
      </c>
      <c r="O285" s="61">
        <f>E285-SUM(G285:N285)</f>
        <v>338</v>
      </c>
    </row>
    <row r="286" spans="1:15" s="39" customFormat="1" ht="35.1" customHeight="1" outlineLevel="2">
      <c r="A286" s="39">
        <v>4258</v>
      </c>
      <c r="B286" s="63">
        <v>41296</v>
      </c>
      <c r="C286" s="39" t="s">
        <v>14</v>
      </c>
      <c r="D286" s="39" t="s">
        <v>98</v>
      </c>
      <c r="E286" s="64">
        <v>362</v>
      </c>
      <c r="G286" s="61"/>
      <c r="H286" s="61"/>
      <c r="I286" s="61"/>
      <c r="J286" s="61"/>
      <c r="K286" s="61"/>
      <c r="L286" s="61"/>
      <c r="M286" s="61"/>
      <c r="N286" s="61"/>
    </row>
    <row r="287" spans="1:15" s="39" customFormat="1" ht="35.1" customHeight="1" outlineLevel="1">
      <c r="B287" s="63"/>
      <c r="C287" s="62" t="s">
        <v>148</v>
      </c>
      <c r="E287" s="64">
        <f>SUBTOTAL(9,E286:E286)</f>
        <v>362</v>
      </c>
      <c r="G287" s="61">
        <f t="shared" ref="G287:N287" si="36">SUBTOTAL(9,G286:G286)</f>
        <v>0</v>
      </c>
      <c r="H287" s="61">
        <f t="shared" si="36"/>
        <v>0</v>
      </c>
      <c r="I287" s="61">
        <f t="shared" si="36"/>
        <v>0</v>
      </c>
      <c r="J287" s="61">
        <f t="shared" si="36"/>
        <v>0</v>
      </c>
      <c r="K287" s="61">
        <f t="shared" si="36"/>
        <v>0</v>
      </c>
      <c r="L287" s="61">
        <f t="shared" si="36"/>
        <v>0</v>
      </c>
      <c r="M287" s="61">
        <f t="shared" si="36"/>
        <v>0</v>
      </c>
      <c r="N287" s="61">
        <f t="shared" si="36"/>
        <v>0</v>
      </c>
      <c r="O287" s="61">
        <f>E287-SUM(G287:N287)</f>
        <v>362</v>
      </c>
    </row>
    <row r="288" spans="1:15" s="39" customFormat="1" ht="35.1" customHeight="1" outlineLevel="2">
      <c r="A288" s="39">
        <v>11582</v>
      </c>
      <c r="B288" s="39" t="s">
        <v>43</v>
      </c>
      <c r="C288" s="39" t="s">
        <v>44</v>
      </c>
      <c r="D288" s="39" t="s">
        <v>26</v>
      </c>
      <c r="E288" s="53">
        <v>294</v>
      </c>
      <c r="G288" s="61"/>
      <c r="H288" s="61">
        <v>2189.23</v>
      </c>
      <c r="I288" s="61"/>
      <c r="J288" s="61"/>
      <c r="K288" s="61"/>
      <c r="L288" s="61">
        <v>108.25</v>
      </c>
      <c r="M288" s="61"/>
      <c r="N288" s="61"/>
      <c r="O288" s="61"/>
    </row>
    <row r="289" spans="1:15" s="39" customFormat="1" ht="35.1" customHeight="1" outlineLevel="2">
      <c r="A289" s="39">
        <v>11586</v>
      </c>
      <c r="B289" s="39" t="s">
        <v>43</v>
      </c>
      <c r="C289" s="39" t="s">
        <v>44</v>
      </c>
      <c r="D289" s="39" t="s">
        <v>26</v>
      </c>
      <c r="E289" s="53">
        <v>294</v>
      </c>
      <c r="G289" s="61"/>
      <c r="H289" s="61"/>
      <c r="I289" s="61"/>
      <c r="J289" s="61"/>
      <c r="K289" s="61"/>
      <c r="L289" s="61"/>
      <c r="M289" s="61"/>
      <c r="N289" s="61"/>
      <c r="O289" s="61"/>
    </row>
    <row r="290" spans="1:15" s="39" customFormat="1" ht="35.1" customHeight="1" outlineLevel="2">
      <c r="A290" s="39">
        <v>11612</v>
      </c>
      <c r="B290" s="39" t="s">
        <v>47</v>
      </c>
      <c r="C290" s="39" t="s">
        <v>44</v>
      </c>
      <c r="D290" s="39" t="s">
        <v>26</v>
      </c>
      <c r="E290" s="53">
        <v>294</v>
      </c>
      <c r="G290" s="61"/>
      <c r="H290" s="61"/>
      <c r="I290" s="61"/>
      <c r="J290" s="61"/>
      <c r="K290" s="61"/>
      <c r="L290" s="61"/>
      <c r="M290" s="61"/>
      <c r="N290" s="61"/>
      <c r="O290" s="61"/>
    </row>
    <row r="291" spans="1:15" s="39" customFormat="1" ht="35.1" customHeight="1" outlineLevel="2">
      <c r="A291" s="39">
        <v>11633</v>
      </c>
      <c r="B291" s="39" t="s">
        <v>55</v>
      </c>
      <c r="C291" s="39" t="s">
        <v>44</v>
      </c>
      <c r="D291" s="39" t="s">
        <v>26</v>
      </c>
      <c r="E291" s="53">
        <v>294</v>
      </c>
      <c r="G291" s="61"/>
      <c r="H291" s="61"/>
      <c r="I291" s="61"/>
      <c r="J291" s="61"/>
      <c r="K291" s="61"/>
      <c r="L291" s="61"/>
      <c r="M291" s="61"/>
      <c r="N291" s="61"/>
      <c r="O291" s="61"/>
    </row>
    <row r="292" spans="1:15" s="39" customFormat="1" ht="35.1" customHeight="1" outlineLevel="2">
      <c r="A292" s="39">
        <v>11644</v>
      </c>
      <c r="B292" s="39" t="s">
        <v>55</v>
      </c>
      <c r="C292" s="39" t="s">
        <v>44</v>
      </c>
      <c r="D292" s="39" t="s">
        <v>26</v>
      </c>
      <c r="E292" s="53">
        <v>294</v>
      </c>
      <c r="G292" s="61"/>
      <c r="H292" s="61"/>
      <c r="I292" s="61"/>
      <c r="J292" s="61"/>
      <c r="K292" s="61"/>
      <c r="L292" s="61"/>
      <c r="M292" s="61"/>
      <c r="N292" s="61"/>
      <c r="O292" s="61"/>
    </row>
    <row r="293" spans="1:15" s="39" customFormat="1" ht="35.1" customHeight="1" outlineLevel="2">
      <c r="A293" s="39">
        <v>11647</v>
      </c>
      <c r="B293" s="39" t="s">
        <v>55</v>
      </c>
      <c r="C293" s="39" t="s">
        <v>44</v>
      </c>
      <c r="D293" s="39" t="s">
        <v>26</v>
      </c>
      <c r="E293" s="53">
        <v>294</v>
      </c>
      <c r="G293" s="61"/>
      <c r="H293" s="61"/>
      <c r="I293" s="61"/>
      <c r="J293" s="61"/>
      <c r="K293" s="61"/>
      <c r="L293" s="61"/>
      <c r="M293" s="61"/>
      <c r="N293" s="61"/>
      <c r="O293" s="61"/>
    </row>
    <row r="294" spans="1:15" s="39" customFormat="1" ht="35.1" customHeight="1" outlineLevel="2">
      <c r="A294" s="39">
        <v>11663</v>
      </c>
      <c r="B294" s="39" t="s">
        <v>58</v>
      </c>
      <c r="C294" s="39" t="s">
        <v>44</v>
      </c>
      <c r="D294" s="39" t="s">
        <v>26</v>
      </c>
      <c r="E294" s="53">
        <v>294</v>
      </c>
      <c r="G294" s="61"/>
      <c r="H294" s="61"/>
      <c r="I294" s="61"/>
      <c r="J294" s="61"/>
      <c r="K294" s="61"/>
      <c r="L294" s="61"/>
      <c r="M294" s="61"/>
      <c r="N294" s="61"/>
      <c r="O294" s="61"/>
    </row>
    <row r="295" spans="1:15" s="39" customFormat="1" ht="35.1" customHeight="1" outlineLevel="2">
      <c r="A295" s="39">
        <v>11688</v>
      </c>
      <c r="B295" s="39" t="s">
        <v>65</v>
      </c>
      <c r="C295" s="39" t="s">
        <v>44</v>
      </c>
      <c r="D295" s="39" t="s">
        <v>26</v>
      </c>
      <c r="E295" s="53">
        <v>294</v>
      </c>
      <c r="G295" s="61"/>
      <c r="H295" s="61"/>
      <c r="I295" s="61"/>
      <c r="J295" s="61"/>
      <c r="K295" s="61"/>
      <c r="L295" s="61"/>
      <c r="M295" s="61"/>
      <c r="N295" s="61"/>
      <c r="O295" s="61"/>
    </row>
    <row r="296" spans="1:15" s="39" customFormat="1" ht="35.1" customHeight="1" outlineLevel="2">
      <c r="A296" s="39">
        <v>11705</v>
      </c>
      <c r="B296" s="39" t="s">
        <v>66</v>
      </c>
      <c r="C296" s="39" t="s">
        <v>44</v>
      </c>
      <c r="D296" s="39" t="s">
        <v>26</v>
      </c>
      <c r="E296" s="53">
        <v>294</v>
      </c>
      <c r="G296" s="61"/>
      <c r="H296" s="61"/>
      <c r="I296" s="61"/>
      <c r="J296" s="61"/>
      <c r="K296" s="61"/>
      <c r="L296" s="61"/>
      <c r="M296" s="61"/>
      <c r="N296" s="61"/>
      <c r="O296" s="61"/>
    </row>
    <row r="297" spans="1:15" s="39" customFormat="1" ht="35.1" customHeight="1" outlineLevel="2">
      <c r="A297" s="39">
        <v>11709</v>
      </c>
      <c r="B297" s="39" t="s">
        <v>66</v>
      </c>
      <c r="C297" s="39" t="s">
        <v>44</v>
      </c>
      <c r="D297" s="39" t="s">
        <v>49</v>
      </c>
      <c r="E297" s="53">
        <v>200</v>
      </c>
      <c r="G297" s="61"/>
      <c r="H297" s="61"/>
      <c r="I297" s="61"/>
      <c r="J297" s="61"/>
      <c r="K297" s="61"/>
      <c r="L297" s="61"/>
      <c r="M297" s="61"/>
      <c r="N297" s="61"/>
      <c r="O297" s="61"/>
    </row>
    <row r="298" spans="1:15" s="39" customFormat="1" ht="35.1" customHeight="1" outlineLevel="2">
      <c r="A298" s="39">
        <v>11715</v>
      </c>
      <c r="B298" s="39" t="s">
        <v>66</v>
      </c>
      <c r="C298" s="39" t="s">
        <v>44</v>
      </c>
      <c r="D298" s="39" t="s">
        <v>26</v>
      </c>
      <c r="E298" s="53">
        <v>294</v>
      </c>
      <c r="G298" s="61"/>
      <c r="H298" s="61"/>
      <c r="I298" s="61"/>
      <c r="J298" s="61"/>
      <c r="K298" s="61"/>
      <c r="L298" s="61"/>
      <c r="M298" s="61"/>
      <c r="N298" s="61"/>
      <c r="O298" s="61"/>
    </row>
    <row r="299" spans="1:15" s="39" customFormat="1" ht="35.1" customHeight="1" outlineLevel="2">
      <c r="A299" s="39">
        <v>11770</v>
      </c>
      <c r="B299" s="39" t="s">
        <v>72</v>
      </c>
      <c r="C299" s="39" t="s">
        <v>44</v>
      </c>
      <c r="D299" s="39" t="s">
        <v>26</v>
      </c>
      <c r="E299" s="53">
        <v>294</v>
      </c>
      <c r="G299" s="61"/>
      <c r="H299" s="61"/>
      <c r="I299" s="61"/>
      <c r="J299" s="61"/>
      <c r="K299" s="61"/>
      <c r="L299" s="61"/>
      <c r="M299" s="61"/>
      <c r="N299" s="61"/>
      <c r="O299" s="61"/>
    </row>
    <row r="300" spans="1:15" s="39" customFormat="1" ht="35.1" customHeight="1" outlineLevel="2">
      <c r="A300" s="39">
        <v>11800</v>
      </c>
      <c r="B300" s="39" t="s">
        <v>73</v>
      </c>
      <c r="C300" s="39" t="s">
        <v>44</v>
      </c>
      <c r="D300" s="39" t="s">
        <v>26</v>
      </c>
      <c r="E300" s="53">
        <v>294</v>
      </c>
      <c r="G300" s="61"/>
      <c r="H300" s="61"/>
      <c r="I300" s="61"/>
      <c r="J300" s="61"/>
      <c r="K300" s="61"/>
      <c r="L300" s="61"/>
      <c r="M300" s="61"/>
      <c r="N300" s="61"/>
      <c r="O300" s="61"/>
    </row>
    <row r="301" spans="1:15" s="39" customFormat="1" ht="35.1" customHeight="1" outlineLevel="1">
      <c r="C301" s="62" t="s">
        <v>157</v>
      </c>
      <c r="E301" s="53">
        <f>SUBTOTAL(9,E288:E300)</f>
        <v>3728</v>
      </c>
      <c r="G301" s="61">
        <f t="shared" ref="G301:N301" si="37">SUBTOTAL(9,G288:G300)</f>
        <v>0</v>
      </c>
      <c r="H301" s="61">
        <f t="shared" si="37"/>
        <v>2189.23</v>
      </c>
      <c r="I301" s="61">
        <f t="shared" si="37"/>
        <v>0</v>
      </c>
      <c r="J301" s="61">
        <f t="shared" si="37"/>
        <v>0</v>
      </c>
      <c r="K301" s="61">
        <f t="shared" si="37"/>
        <v>0</v>
      </c>
      <c r="L301" s="61">
        <f t="shared" si="37"/>
        <v>108.25</v>
      </c>
      <c r="M301" s="61">
        <f t="shared" si="37"/>
        <v>0</v>
      </c>
      <c r="N301" s="61">
        <f t="shared" si="37"/>
        <v>0</v>
      </c>
      <c r="O301" s="61">
        <f>E301-SUM(G301:N301)</f>
        <v>1430.52</v>
      </c>
    </row>
    <row r="302" spans="1:15" s="30" customFormat="1" ht="35.1" customHeight="1">
      <c r="C302" s="30" t="s">
        <v>150</v>
      </c>
      <c r="E302" s="31">
        <f>SUBTOTAL(9,E2:E300)</f>
        <v>71173.5</v>
      </c>
      <c r="G302" s="32">
        <f t="shared" ref="G302:N302" si="38">SUBTOTAL(9,G2:G300)</f>
        <v>96</v>
      </c>
      <c r="H302" s="32">
        <f t="shared" si="38"/>
        <v>12055.34</v>
      </c>
      <c r="I302" s="32">
        <f t="shared" si="38"/>
        <v>74</v>
      </c>
      <c r="J302" s="32">
        <f t="shared" si="38"/>
        <v>0</v>
      </c>
      <c r="K302" s="32">
        <f t="shared" si="38"/>
        <v>0</v>
      </c>
      <c r="L302" s="32">
        <f t="shared" si="38"/>
        <v>808.01</v>
      </c>
      <c r="M302" s="32">
        <f t="shared" si="38"/>
        <v>0</v>
      </c>
      <c r="N302" s="32">
        <f t="shared" si="38"/>
        <v>0</v>
      </c>
      <c r="O302" s="32">
        <f>E302-SUM(G302:N302)</f>
        <v>58140.15</v>
      </c>
    </row>
    <row r="303" spans="1:15" ht="30" customHeight="1">
      <c r="B303" s="2"/>
      <c r="C303" s="16"/>
      <c r="D303" s="16"/>
      <c r="E303" s="25"/>
    </row>
    <row r="304" spans="1:15" ht="30" customHeight="1">
      <c r="B304" s="2"/>
      <c r="C304" s="16"/>
      <c r="D304" s="16"/>
      <c r="E304" s="25"/>
    </row>
    <row r="305" spans="2:5" ht="30" customHeight="1">
      <c r="B305" s="2"/>
      <c r="C305" s="16"/>
      <c r="D305" s="16"/>
      <c r="E305" s="25"/>
    </row>
    <row r="306" spans="2:5" ht="30" customHeight="1">
      <c r="B306" s="2"/>
      <c r="C306" s="16"/>
      <c r="D306" s="16"/>
      <c r="E306" s="25"/>
    </row>
    <row r="307" spans="2:5" ht="30" customHeight="1">
      <c r="B307" s="2"/>
      <c r="C307" s="16"/>
      <c r="D307" s="16"/>
      <c r="E307" s="25"/>
    </row>
    <row r="308" spans="2:5" ht="30" customHeight="1">
      <c r="B308" s="2"/>
      <c r="C308" s="16"/>
      <c r="D308" s="16"/>
      <c r="E308" s="25"/>
    </row>
    <row r="309" spans="2:5" ht="30" customHeight="1">
      <c r="B309" s="2"/>
      <c r="C309" s="16"/>
      <c r="D309" s="16"/>
      <c r="E309" s="25"/>
    </row>
    <row r="310" spans="2:5" ht="30" customHeight="1">
      <c r="B310" s="2"/>
      <c r="C310" s="16"/>
      <c r="D310" s="16"/>
      <c r="E310" s="25"/>
    </row>
    <row r="311" spans="2:5" ht="30" customHeight="1">
      <c r="E311" s="27"/>
    </row>
    <row r="312" spans="2:5" ht="30" customHeight="1">
      <c r="E312" s="27"/>
    </row>
  </sheetData>
  <autoFilter ref="A1:O284"/>
  <sortState ref="A2:O259">
    <sortCondition ref="C2:C259"/>
  </sortState>
  <printOptions horizontalCentered="1"/>
  <pageMargins left="0.15748031496062992" right="0.15748031496062992" top="0.43307086614173229" bottom="0.78740157480314965" header="0.19685039370078741" footer="0.15748031496062992"/>
  <pageSetup paperSize="9" scale="75" orientation="landscape" r:id="rId1"/>
  <headerFooter>
    <oddHeader>&amp;L&amp;D&amp;CFrete 2ª Quinzena de Janeiro de 2013 - &amp;A</oddHeader>
    <oddFooter>&amp;LDiferenças com Bete
44636*33
11 4360 6300&amp;CDiferenças até 14/02/2013 as 17:00 hs
Após essa data, não serão aceitas diferenças.&amp;RPagamento dia  15/02/2013 após as 15:00hs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opLeftCell="A5" workbookViewId="0">
      <selection activeCell="D21" sqref="D21"/>
    </sheetView>
  </sheetViews>
  <sheetFormatPr defaultRowHeight="15"/>
  <cols>
    <col min="1" max="1" width="10" bestFit="1" customWidth="1"/>
    <col min="2" max="2" width="36.140625" bestFit="1" customWidth="1"/>
  </cols>
  <sheetData>
    <row r="1" spans="1:3" s="1" customFormat="1">
      <c r="A1" s="1" t="s">
        <v>0</v>
      </c>
      <c r="B1" s="1" t="s">
        <v>2</v>
      </c>
    </row>
    <row r="2" spans="1:3" s="16" customFormat="1" ht="20.100000000000001" customHeight="1">
      <c r="A2" s="16">
        <v>181400</v>
      </c>
      <c r="B2" s="3" t="s">
        <v>7</v>
      </c>
      <c r="C2" s="25"/>
    </row>
    <row r="3" spans="1:3" s="16" customFormat="1" ht="20.100000000000001" customHeight="1">
      <c r="A3" s="16">
        <v>181401</v>
      </c>
      <c r="B3" s="3" t="s">
        <v>13</v>
      </c>
      <c r="C3" s="25"/>
    </row>
    <row r="4" spans="1:3" s="16" customFormat="1" ht="20.100000000000001" customHeight="1">
      <c r="A4" s="16">
        <v>181402</v>
      </c>
      <c r="B4" s="3" t="s">
        <v>13</v>
      </c>
      <c r="C4" s="25"/>
    </row>
    <row r="5" spans="1:3" s="16" customFormat="1" ht="20.100000000000001" customHeight="1">
      <c r="A5" s="16">
        <v>181403</v>
      </c>
      <c r="B5" s="3" t="s">
        <v>13</v>
      </c>
      <c r="C5" s="25"/>
    </row>
    <row r="6" spans="1:3" s="16" customFormat="1" ht="20.100000000000001" customHeight="1">
      <c r="A6" s="16">
        <v>181404</v>
      </c>
      <c r="B6" s="3" t="s">
        <v>8</v>
      </c>
      <c r="C6" s="25"/>
    </row>
    <row r="7" spans="1:3" s="16" customFormat="1" ht="20.100000000000001" customHeight="1">
      <c r="A7" s="16">
        <v>181405</v>
      </c>
      <c r="B7" s="3" t="s">
        <v>13</v>
      </c>
      <c r="C7" s="25"/>
    </row>
    <row r="8" spans="1:3" s="16" customFormat="1" ht="20.100000000000001" customHeight="1">
      <c r="A8" s="16">
        <v>181406</v>
      </c>
      <c r="B8" s="3" t="s">
        <v>13</v>
      </c>
      <c r="C8" s="25"/>
    </row>
    <row r="9" spans="1:3" s="16" customFormat="1" ht="20.100000000000001" customHeight="1">
      <c r="A9" s="16">
        <v>181408</v>
      </c>
      <c r="B9" s="3" t="s">
        <v>8</v>
      </c>
      <c r="C9" s="25"/>
    </row>
    <row r="10" spans="1:3" s="16" customFormat="1" ht="20.100000000000001" customHeight="1">
      <c r="A10" s="16">
        <v>181409</v>
      </c>
      <c r="B10" s="3" t="s">
        <v>8</v>
      </c>
      <c r="C10" s="25"/>
    </row>
    <row r="11" spans="1:3" s="16" customFormat="1" ht="20.100000000000001" customHeight="1">
      <c r="A11" s="16">
        <v>181411</v>
      </c>
      <c r="B11" s="3" t="s">
        <v>11</v>
      </c>
      <c r="C11" s="25"/>
    </row>
    <row r="12" spans="1:3" s="16" customFormat="1" ht="20.100000000000001" customHeight="1">
      <c r="A12" s="16">
        <v>181412</v>
      </c>
      <c r="B12" s="3" t="s">
        <v>11</v>
      </c>
      <c r="C12" s="25"/>
    </row>
    <row r="13" spans="1:3" s="16" customFormat="1" ht="20.100000000000001" customHeight="1">
      <c r="A13" s="16">
        <v>181432</v>
      </c>
      <c r="B13" s="3" t="s">
        <v>10</v>
      </c>
      <c r="C13" s="25"/>
    </row>
    <row r="14" spans="1:3" s="16" customFormat="1" ht="20.100000000000001" customHeight="1">
      <c r="A14" s="16">
        <v>181433</v>
      </c>
      <c r="B14" s="3" t="s">
        <v>8</v>
      </c>
      <c r="C14" s="25"/>
    </row>
    <row r="15" spans="1:3" s="16" customFormat="1" ht="20.100000000000001" customHeight="1">
      <c r="A15" s="16">
        <v>181434</v>
      </c>
      <c r="B15" s="3" t="s">
        <v>5</v>
      </c>
      <c r="C15" s="25"/>
    </row>
    <row r="16" spans="1:3" s="16" customFormat="1" ht="20.100000000000001" customHeight="1">
      <c r="A16" s="16">
        <v>181435</v>
      </c>
      <c r="B16" s="3" t="s">
        <v>14</v>
      </c>
      <c r="C16" s="25"/>
    </row>
    <row r="17" spans="1:3" s="16" customFormat="1" ht="20.100000000000001" customHeight="1">
      <c r="A17" s="16">
        <v>181436</v>
      </c>
      <c r="B17" s="3" t="s">
        <v>13</v>
      </c>
      <c r="C17" s="25"/>
    </row>
    <row r="18" spans="1:3" s="16" customFormat="1" ht="20.100000000000001" customHeight="1">
      <c r="A18" s="16">
        <v>181437</v>
      </c>
      <c r="B18" s="3" t="s">
        <v>12</v>
      </c>
      <c r="C18" s="25"/>
    </row>
    <row r="19" spans="1:3" s="16" customFormat="1" ht="20.100000000000001" customHeight="1">
      <c r="A19" s="16">
        <v>181438</v>
      </c>
      <c r="B19" s="3" t="s">
        <v>6</v>
      </c>
      <c r="C19" s="25"/>
    </row>
    <row r="20" spans="1:3" s="16" customFormat="1" ht="20.100000000000001" customHeight="1">
      <c r="A20" s="16">
        <v>181463</v>
      </c>
      <c r="B20" s="3" t="s">
        <v>6</v>
      </c>
      <c r="C20" s="25"/>
    </row>
    <row r="21" spans="1:3" s="16" customFormat="1" ht="20.100000000000001" customHeight="1">
      <c r="A21" s="16">
        <v>181465</v>
      </c>
      <c r="B21" s="3" t="s">
        <v>14</v>
      </c>
      <c r="C21" s="25"/>
    </row>
    <row r="22" spans="1:3" s="16" customFormat="1" ht="20.100000000000001" customHeight="1">
      <c r="A22" s="16">
        <v>181466</v>
      </c>
      <c r="B22" s="3" t="s">
        <v>14</v>
      </c>
      <c r="C22" s="25"/>
    </row>
    <row r="23" spans="1:3" s="16" customFormat="1" ht="20.100000000000001" customHeight="1">
      <c r="A23" s="16">
        <v>181519</v>
      </c>
      <c r="B23" s="3" t="s">
        <v>9</v>
      </c>
      <c r="C23" s="25"/>
    </row>
  </sheetData>
  <sortState ref="A2:E61">
    <sortCondition ref="A2:A6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K18" sqref="K18"/>
    </sheetView>
  </sheetViews>
  <sheetFormatPr defaultRowHeight="15"/>
  <cols>
    <col min="1" max="1" width="11.7109375" bestFit="1" customWidth="1"/>
    <col min="2" max="2" width="12.7109375" bestFit="1" customWidth="1"/>
    <col min="3" max="3" width="8.7109375" bestFit="1" customWidth="1"/>
    <col min="5" max="5" width="14.42578125" customWidth="1"/>
    <col min="6" max="15" width="11.42578125" customWidth="1"/>
  </cols>
  <sheetData>
    <row r="1" spans="1:15" s="16" customFormat="1" ht="35.1" customHeight="1">
      <c r="A1" s="10" t="s">
        <v>0</v>
      </c>
      <c r="B1" s="48" t="s">
        <v>171</v>
      </c>
      <c r="C1" s="12" t="s">
        <v>172</v>
      </c>
      <c r="D1" s="12" t="s">
        <v>3</v>
      </c>
      <c r="E1" s="13" t="s">
        <v>4</v>
      </c>
      <c r="F1" s="14" t="s">
        <v>15</v>
      </c>
      <c r="G1" s="22" t="s">
        <v>16</v>
      </c>
      <c r="H1" s="23" t="s">
        <v>17</v>
      </c>
      <c r="I1" s="22" t="s">
        <v>18</v>
      </c>
      <c r="J1" s="22" t="s">
        <v>19</v>
      </c>
      <c r="K1" s="22" t="s">
        <v>20</v>
      </c>
      <c r="L1" s="22" t="s">
        <v>21</v>
      </c>
      <c r="M1" s="22" t="s">
        <v>22</v>
      </c>
      <c r="N1" s="22" t="s">
        <v>23</v>
      </c>
      <c r="O1" s="23" t="s">
        <v>24</v>
      </c>
    </row>
    <row r="2" spans="1:15" s="39" customFormat="1" ht="15" customHeight="1">
      <c r="A2" s="40" t="s">
        <v>168</v>
      </c>
      <c r="B2" s="35"/>
      <c r="C2" s="34"/>
      <c r="D2" s="34"/>
      <c r="E2" s="36"/>
      <c r="F2" s="37"/>
      <c r="G2" s="38"/>
      <c r="H2" s="38"/>
      <c r="I2" s="38"/>
      <c r="J2" s="38"/>
      <c r="K2" s="38"/>
      <c r="L2" s="38"/>
      <c r="M2" s="38"/>
      <c r="N2" s="38"/>
      <c r="O2" s="38"/>
    </row>
    <row r="3" spans="1:15" s="16" customFormat="1">
      <c r="A3" s="16" t="s">
        <v>165</v>
      </c>
      <c r="B3" s="45">
        <v>668.87</v>
      </c>
      <c r="C3" s="42">
        <f>E3/B3</f>
        <v>68.710093142165135</v>
      </c>
      <c r="E3" s="33">
        <f>'[1]NBF Logistica'!E$226</f>
        <v>45958.119999999995</v>
      </c>
      <c r="F3" s="33">
        <f>'[1]NBF Logistica'!F$226</f>
        <v>0</v>
      </c>
      <c r="G3" s="33">
        <f>'[1]NBF Logistica'!G$226</f>
        <v>160</v>
      </c>
      <c r="H3" s="33">
        <f>'[1]NBF Logistica'!H$226</f>
        <v>6768.2500000000009</v>
      </c>
      <c r="I3" s="33">
        <f>'[1]NBF Logistica'!I$226</f>
        <v>888</v>
      </c>
      <c r="J3" s="33">
        <f>'[1]NBF Logistica'!J$226</f>
        <v>0</v>
      </c>
      <c r="K3" s="33">
        <f>'[1]NBF Logistica'!K$226</f>
        <v>750</v>
      </c>
      <c r="L3" s="33">
        <f>'[1]NBF Logistica'!L$226</f>
        <v>5028.84</v>
      </c>
      <c r="M3" s="33">
        <f>'[1]NBF Logistica'!M$226</f>
        <v>2000</v>
      </c>
      <c r="N3" s="33">
        <f>'[1]NBF Logistica'!N$226</f>
        <v>0</v>
      </c>
      <c r="O3" s="33">
        <f>'[1]NBF Logistica'!O$226</f>
        <v>30363.029999999995</v>
      </c>
    </row>
    <row r="4" spans="1:15" s="16" customFormat="1">
      <c r="A4" s="16" t="s">
        <v>166</v>
      </c>
      <c r="B4" s="45">
        <v>1769.35</v>
      </c>
      <c r="C4" s="46">
        <f>E4/B4</f>
        <v>38.758340633566007</v>
      </c>
      <c r="E4" s="33">
        <f>[1]Cerrado!E$302</f>
        <v>68577.070000000007</v>
      </c>
      <c r="F4" s="33">
        <f>[1]Cerrado!F$302</f>
        <v>0</v>
      </c>
      <c r="G4" s="33">
        <f>[1]Cerrado!G$302</f>
        <v>120</v>
      </c>
      <c r="H4" s="33">
        <f>[1]Cerrado!H$302</f>
        <v>25579.320000000003</v>
      </c>
      <c r="I4" s="33">
        <f>[1]Cerrado!I$302</f>
        <v>74</v>
      </c>
      <c r="J4" s="33">
        <f>[1]Cerrado!J$302</f>
        <v>0</v>
      </c>
      <c r="K4" s="33">
        <f>[1]Cerrado!K$302</f>
        <v>0</v>
      </c>
      <c r="L4" s="33">
        <f>[1]Cerrado!L$302</f>
        <v>0</v>
      </c>
      <c r="M4" s="33">
        <f>[1]Cerrado!M$302</f>
        <v>0</v>
      </c>
      <c r="N4" s="33">
        <f>[1]Cerrado!N$302</f>
        <v>0</v>
      </c>
      <c r="O4" s="33">
        <f>[1]Cerrado!O$302</f>
        <v>42803.75</v>
      </c>
    </row>
    <row r="5" spans="1:15" s="16" customFormat="1">
      <c r="A5" s="16" t="s">
        <v>167</v>
      </c>
      <c r="B5" s="45">
        <f>SUM(B3:B4)</f>
        <v>2438.2199999999998</v>
      </c>
      <c r="C5" s="46">
        <f>E5/B5</f>
        <v>46.974920228691424</v>
      </c>
      <c r="E5" s="33">
        <f>SUM(E3:E4)</f>
        <v>114535.19</v>
      </c>
      <c r="F5" s="33">
        <f t="shared" ref="F5" si="0">SUM(F3:F4)</f>
        <v>0</v>
      </c>
      <c r="G5" s="33">
        <f t="shared" ref="G5" si="1">SUM(G3:G4)</f>
        <v>280</v>
      </c>
      <c r="H5" s="33">
        <f t="shared" ref="H5" si="2">SUM(H3:H4)</f>
        <v>32347.570000000003</v>
      </c>
      <c r="I5" s="33">
        <f t="shared" ref="I5" si="3">SUM(I3:I4)</f>
        <v>962</v>
      </c>
      <c r="J5" s="33">
        <f t="shared" ref="J5" si="4">SUM(J3:J4)</f>
        <v>0</v>
      </c>
      <c r="K5" s="33">
        <f t="shared" ref="K5" si="5">SUM(K3:K4)</f>
        <v>750</v>
      </c>
      <c r="L5" s="33">
        <f t="shared" ref="L5" si="6">SUM(L3:L4)</f>
        <v>5028.84</v>
      </c>
      <c r="M5" s="33">
        <f t="shared" ref="M5" si="7">SUM(M3:M4)</f>
        <v>2000</v>
      </c>
      <c r="N5" s="33">
        <f t="shared" ref="N5" si="8">SUM(N3:N4)</f>
        <v>0</v>
      </c>
      <c r="O5" s="33">
        <f t="shared" ref="O5" si="9">SUM(O3:O4)</f>
        <v>73166.78</v>
      </c>
    </row>
    <row r="6" spans="1:15" s="39" customFormat="1" ht="15" customHeight="1">
      <c r="A6" s="34"/>
      <c r="B6" s="49"/>
      <c r="C6" s="34"/>
      <c r="D6" s="34"/>
      <c r="E6" s="36"/>
      <c r="F6" s="37"/>
      <c r="G6" s="38"/>
      <c r="H6" s="38"/>
      <c r="I6" s="38"/>
      <c r="J6" s="38"/>
      <c r="K6" s="38"/>
      <c r="L6" s="38"/>
      <c r="M6" s="38"/>
      <c r="N6" s="38"/>
      <c r="O6" s="38"/>
    </row>
    <row r="7" spans="1:15" s="39" customFormat="1" ht="15" customHeight="1">
      <c r="A7" s="34"/>
      <c r="B7" s="49"/>
      <c r="C7" s="34"/>
      <c r="D7" s="34"/>
      <c r="E7" s="36"/>
      <c r="F7" s="37"/>
      <c r="G7" s="38"/>
      <c r="H7" s="38"/>
      <c r="I7" s="38"/>
      <c r="J7" s="38"/>
      <c r="K7" s="38"/>
      <c r="L7" s="38"/>
      <c r="M7" s="38"/>
      <c r="N7" s="38"/>
      <c r="O7" s="38"/>
    </row>
    <row r="8" spans="1:15" s="39" customFormat="1" ht="15" customHeight="1">
      <c r="A8" s="40" t="s">
        <v>169</v>
      </c>
      <c r="B8" s="49"/>
      <c r="C8" s="34"/>
      <c r="D8" s="34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16" t="s">
        <v>165</v>
      </c>
      <c r="B9" s="45">
        <v>958.22</v>
      </c>
      <c r="C9" s="42">
        <f>E9/B9</f>
        <v>71.734570349189113</v>
      </c>
      <c r="D9" s="43">
        <f>C9/C3-1</f>
        <v>4.4017946544857134E-2</v>
      </c>
      <c r="E9" s="33">
        <f>'NBF Logistica'!E315</f>
        <v>68737.5</v>
      </c>
      <c r="F9" s="33">
        <f>'NBF Logistica'!F315</f>
        <v>0</v>
      </c>
      <c r="G9" s="33">
        <f>'NBF Logistica'!G315</f>
        <v>128</v>
      </c>
      <c r="H9" s="33">
        <f>'NBF Logistica'!H315</f>
        <v>27067.58</v>
      </c>
      <c r="I9" s="33">
        <f>'NBF Logistica'!I315</f>
        <v>1036</v>
      </c>
      <c r="J9" s="33">
        <f>'NBF Logistica'!J315</f>
        <v>0</v>
      </c>
      <c r="K9" s="33">
        <f>'NBF Logistica'!K315</f>
        <v>250</v>
      </c>
      <c r="L9" s="33">
        <f>'NBF Logistica'!L315</f>
        <v>3673.94</v>
      </c>
      <c r="M9" s="33">
        <f>'NBF Logistica'!M315</f>
        <v>0</v>
      </c>
      <c r="N9" s="33">
        <f>'NBF Logistica'!N315</f>
        <v>0</v>
      </c>
      <c r="O9" s="33">
        <f>'NBF Logistica'!O315</f>
        <v>36581.979999999996</v>
      </c>
    </row>
    <row r="10" spans="1:15">
      <c r="A10" s="16" t="s">
        <v>166</v>
      </c>
      <c r="B10" s="45">
        <v>2055.08</v>
      </c>
      <c r="C10" s="46">
        <f>E10/B10</f>
        <v>34.632958327656347</v>
      </c>
      <c r="D10" s="47">
        <f>C10/C4-1</f>
        <v>-0.10643856879509805</v>
      </c>
      <c r="E10" s="33">
        <f>Cerrado!E302</f>
        <v>71173.5</v>
      </c>
      <c r="F10" s="33">
        <f>Cerrado!F302</f>
        <v>0</v>
      </c>
      <c r="G10" s="33">
        <f>Cerrado!G302</f>
        <v>96</v>
      </c>
      <c r="H10" s="33">
        <f>Cerrado!H302</f>
        <v>12055.34</v>
      </c>
      <c r="I10" s="33">
        <f>Cerrado!I302</f>
        <v>74</v>
      </c>
      <c r="J10" s="33">
        <f>Cerrado!J302</f>
        <v>0</v>
      </c>
      <c r="K10" s="33">
        <f>Cerrado!K302</f>
        <v>0</v>
      </c>
      <c r="L10" s="33">
        <f>Cerrado!L302</f>
        <v>808.01</v>
      </c>
      <c r="M10" s="33">
        <f>Cerrado!M302</f>
        <v>0</v>
      </c>
      <c r="N10" s="33">
        <f>Cerrado!N302</f>
        <v>0</v>
      </c>
      <c r="O10" s="33">
        <f>Cerrado!O302</f>
        <v>58140.15</v>
      </c>
    </row>
    <row r="11" spans="1:15">
      <c r="A11" s="16" t="s">
        <v>167</v>
      </c>
      <c r="B11" s="45">
        <f>SUM(B9:B10)</f>
        <v>3013.3</v>
      </c>
      <c r="C11" s="46">
        <f>E11/B11</f>
        <v>46.431155211893937</v>
      </c>
      <c r="E11" s="33">
        <f>SUM(E9:E10)</f>
        <v>139911</v>
      </c>
      <c r="F11" s="33">
        <f t="shared" ref="F11:O11" si="10">SUM(F9:F10)</f>
        <v>0</v>
      </c>
      <c r="G11" s="33">
        <f t="shared" si="10"/>
        <v>224</v>
      </c>
      <c r="H11" s="33">
        <f t="shared" si="10"/>
        <v>39122.92</v>
      </c>
      <c r="I11" s="33">
        <f t="shared" si="10"/>
        <v>1110</v>
      </c>
      <c r="J11" s="33">
        <f t="shared" si="10"/>
        <v>0</v>
      </c>
      <c r="K11" s="33">
        <f t="shared" si="10"/>
        <v>250</v>
      </c>
      <c r="L11" s="33">
        <f t="shared" si="10"/>
        <v>4481.95</v>
      </c>
      <c r="M11" s="33">
        <f t="shared" si="10"/>
        <v>0</v>
      </c>
      <c r="N11" s="33">
        <f t="shared" si="10"/>
        <v>0</v>
      </c>
      <c r="O11" s="33">
        <f t="shared" si="10"/>
        <v>94722.13</v>
      </c>
    </row>
    <row r="12" spans="1:15" s="16" customFormat="1">
      <c r="B12" s="52"/>
      <c r="C12" s="46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15">
      <c r="A13" s="16" t="s">
        <v>175</v>
      </c>
    </row>
    <row r="14" spans="1:15">
      <c r="A14" s="16" t="s">
        <v>165</v>
      </c>
      <c r="B14" s="47">
        <f>B9/B3-1</f>
        <v>0.43259527262397768</v>
      </c>
      <c r="E14" s="47">
        <f>E9/E3-1</f>
        <v>0.49565517475475507</v>
      </c>
    </row>
    <row r="15" spans="1:15">
      <c r="A15" s="16" t="s">
        <v>166</v>
      </c>
      <c r="B15" s="47">
        <f>B10/B4-1</f>
        <v>0.16148868228445479</v>
      </c>
      <c r="E15" s="47">
        <f>E10/E4-1</f>
        <v>3.7861489270393012E-2</v>
      </c>
    </row>
    <row r="17" spans="1:15" s="16" customFormat="1" ht="35.1" customHeight="1">
      <c r="A17" s="10" t="s">
        <v>0</v>
      </c>
      <c r="B17" s="48" t="s">
        <v>173</v>
      </c>
      <c r="C17" s="12" t="s">
        <v>172</v>
      </c>
      <c r="D17" s="12" t="s">
        <v>3</v>
      </c>
      <c r="E17" s="13" t="s">
        <v>4</v>
      </c>
      <c r="F17" s="14" t="s">
        <v>15</v>
      </c>
      <c r="G17" s="22" t="s">
        <v>16</v>
      </c>
      <c r="H17" s="23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22</v>
      </c>
      <c r="N17" s="22" t="s">
        <v>23</v>
      </c>
      <c r="O17" s="23" t="s">
        <v>24</v>
      </c>
    </row>
    <row r="18" spans="1:15" s="39" customFormat="1" ht="15" customHeight="1">
      <c r="A18" s="40" t="s">
        <v>168</v>
      </c>
      <c r="B18" s="35"/>
      <c r="C18" s="34"/>
      <c r="D18" s="34"/>
      <c r="E18" s="36"/>
      <c r="F18" s="37"/>
      <c r="G18" s="38"/>
      <c r="H18" s="38"/>
      <c r="I18" s="38"/>
      <c r="J18" s="38"/>
      <c r="K18" s="38"/>
      <c r="L18" s="38"/>
      <c r="M18" s="38"/>
      <c r="N18" s="38"/>
      <c r="O18" s="38"/>
    </row>
    <row r="19" spans="1:15" s="16" customFormat="1">
      <c r="A19" s="16" t="s">
        <v>165</v>
      </c>
      <c r="B19" s="46">
        <v>145.619</v>
      </c>
      <c r="C19" s="42">
        <f>E19/B19</f>
        <v>315.60524382120462</v>
      </c>
      <c r="E19" s="33">
        <f>'[1]NBF Logistica'!E$226</f>
        <v>45958.119999999995</v>
      </c>
      <c r="F19" s="33">
        <f>'[1]NBF Logistica'!F$226</f>
        <v>0</v>
      </c>
      <c r="G19" s="33">
        <f>'[1]NBF Logistica'!G$226</f>
        <v>160</v>
      </c>
      <c r="H19" s="33">
        <f>'[1]NBF Logistica'!H$226</f>
        <v>6768.2500000000009</v>
      </c>
      <c r="I19" s="33">
        <f>'[1]NBF Logistica'!I$226</f>
        <v>888</v>
      </c>
      <c r="J19" s="33">
        <f>'[1]NBF Logistica'!J$226</f>
        <v>0</v>
      </c>
      <c r="K19" s="33">
        <f>'[1]NBF Logistica'!K$226</f>
        <v>750</v>
      </c>
      <c r="L19" s="33">
        <f>'[1]NBF Logistica'!L$226</f>
        <v>5028.84</v>
      </c>
      <c r="M19" s="33">
        <f>'[1]NBF Logistica'!M$226</f>
        <v>2000</v>
      </c>
      <c r="N19" s="33">
        <f>'[1]NBF Logistica'!N$226</f>
        <v>0</v>
      </c>
      <c r="O19" s="33">
        <f>'[1]NBF Logistica'!O$226</f>
        <v>30363.029999999995</v>
      </c>
    </row>
    <row r="20" spans="1:15" s="16" customFormat="1">
      <c r="A20" s="16" t="s">
        <v>166</v>
      </c>
      <c r="B20" s="50">
        <v>215671</v>
      </c>
      <c r="C20" s="46">
        <f>E20/B20</f>
        <v>0.31797075174687373</v>
      </c>
      <c r="E20" s="33">
        <f>[1]Cerrado!E$302</f>
        <v>68577.070000000007</v>
      </c>
      <c r="F20" s="33">
        <f>[1]Cerrado!F$302</f>
        <v>0</v>
      </c>
      <c r="G20" s="33">
        <f>[1]Cerrado!G$302</f>
        <v>120</v>
      </c>
      <c r="H20" s="33">
        <f>[1]Cerrado!H$302</f>
        <v>25579.320000000003</v>
      </c>
      <c r="I20" s="33">
        <f>[1]Cerrado!I$302</f>
        <v>74</v>
      </c>
      <c r="J20" s="33">
        <f>[1]Cerrado!J$302</f>
        <v>0</v>
      </c>
      <c r="K20" s="33">
        <f>[1]Cerrado!K$302</f>
        <v>0</v>
      </c>
      <c r="L20" s="33">
        <f>[1]Cerrado!L$302</f>
        <v>0</v>
      </c>
      <c r="M20" s="33">
        <f>[1]Cerrado!M$302</f>
        <v>0</v>
      </c>
      <c r="N20" s="33">
        <f>[1]Cerrado!N$302</f>
        <v>0</v>
      </c>
      <c r="O20" s="33">
        <f>[1]Cerrado!O$302</f>
        <v>42803.75</v>
      </c>
    </row>
    <row r="21" spans="1:15" s="16" customFormat="1">
      <c r="A21" s="16" t="s">
        <v>167</v>
      </c>
      <c r="B21" s="46">
        <f>SUM(B19:B20)</f>
        <v>215816.61900000001</v>
      </c>
      <c r="C21" s="46">
        <f>E21/B21</f>
        <v>0.5307060713429117</v>
      </c>
      <c r="E21" s="33">
        <f>SUM(E19:E20)</f>
        <v>114535.19</v>
      </c>
      <c r="F21" s="33">
        <f t="shared" ref="F21" si="11">SUM(F19:F20)</f>
        <v>0</v>
      </c>
      <c r="G21" s="33">
        <f t="shared" ref="G21" si="12">SUM(G19:G20)</f>
        <v>280</v>
      </c>
      <c r="H21" s="33">
        <f t="shared" ref="H21" si="13">SUM(H19:H20)</f>
        <v>32347.570000000003</v>
      </c>
      <c r="I21" s="33">
        <f t="shared" ref="I21" si="14">SUM(I19:I20)</f>
        <v>962</v>
      </c>
      <c r="J21" s="33">
        <f t="shared" ref="J21" si="15">SUM(J19:J20)</f>
        <v>0</v>
      </c>
      <c r="K21" s="33">
        <f t="shared" ref="K21" si="16">SUM(K19:K20)</f>
        <v>750</v>
      </c>
      <c r="L21" s="33">
        <f t="shared" ref="L21" si="17">SUM(L19:L20)</f>
        <v>5028.84</v>
      </c>
      <c r="M21" s="33">
        <f t="shared" ref="M21" si="18">SUM(M19:M20)</f>
        <v>2000</v>
      </c>
      <c r="N21" s="33">
        <f t="shared" ref="N21" si="19">SUM(N19:N20)</f>
        <v>0</v>
      </c>
      <c r="O21" s="33">
        <f t="shared" ref="O21" si="20">SUM(O19:O20)</f>
        <v>73166.78</v>
      </c>
    </row>
    <row r="22" spans="1:15" s="39" customFormat="1" ht="15" customHeight="1">
      <c r="A22" s="34"/>
      <c r="B22" s="35"/>
      <c r="C22" s="34"/>
      <c r="D22" s="34"/>
      <c r="E22" s="36"/>
      <c r="F22" s="37"/>
      <c r="G22" s="38"/>
      <c r="H22" s="38"/>
      <c r="I22" s="38"/>
      <c r="J22" s="38"/>
      <c r="K22" s="38"/>
      <c r="L22" s="38"/>
      <c r="M22" s="38"/>
      <c r="N22" s="38"/>
      <c r="O22" s="38"/>
    </row>
    <row r="23" spans="1:15" s="39" customFormat="1" ht="15" customHeight="1">
      <c r="A23" s="34"/>
      <c r="B23" s="35"/>
      <c r="C23" s="34"/>
      <c r="D23" s="34"/>
      <c r="E23" s="36"/>
      <c r="F23" s="37"/>
      <c r="G23" s="38"/>
      <c r="H23" s="38"/>
      <c r="I23" s="38"/>
      <c r="J23" s="38"/>
      <c r="K23" s="38"/>
      <c r="L23" s="38"/>
      <c r="M23" s="38"/>
      <c r="N23" s="38"/>
      <c r="O23" s="38"/>
    </row>
    <row r="24" spans="1:15" s="39" customFormat="1" ht="15" customHeight="1">
      <c r="A24" s="40" t="s">
        <v>169</v>
      </c>
      <c r="B24" s="35"/>
      <c r="C24" s="34"/>
      <c r="D24" s="34"/>
      <c r="E24" s="36"/>
      <c r="F24" s="37"/>
      <c r="G24" s="38"/>
      <c r="H24" s="38"/>
      <c r="I24" s="38"/>
      <c r="J24" s="38"/>
      <c r="K24" s="38"/>
      <c r="L24" s="38"/>
      <c r="M24" s="38"/>
      <c r="N24" s="38"/>
      <c r="O24" s="38"/>
    </row>
    <row r="25" spans="1:15" s="16" customFormat="1">
      <c r="A25" s="16" t="s">
        <v>165</v>
      </c>
      <c r="B25" s="46">
        <v>208.94499999999999</v>
      </c>
      <c r="C25" s="42">
        <f>E25/B25</f>
        <v>328.97413194859894</v>
      </c>
      <c r="D25" s="43">
        <f>C25/C19-1</f>
        <v>4.2359524719963071E-2</v>
      </c>
      <c r="E25" s="33">
        <f>E9</f>
        <v>68737.5</v>
      </c>
      <c r="F25" s="33">
        <f t="shared" ref="F25:O25" si="21">F9</f>
        <v>0</v>
      </c>
      <c r="G25" s="33">
        <f t="shared" si="21"/>
        <v>128</v>
      </c>
      <c r="H25" s="33">
        <f t="shared" si="21"/>
        <v>27067.58</v>
      </c>
      <c r="I25" s="33">
        <f t="shared" si="21"/>
        <v>1036</v>
      </c>
      <c r="J25" s="33">
        <f t="shared" si="21"/>
        <v>0</v>
      </c>
      <c r="K25" s="33">
        <f t="shared" si="21"/>
        <v>250</v>
      </c>
      <c r="L25" s="33">
        <f t="shared" si="21"/>
        <v>3673.94</v>
      </c>
      <c r="M25" s="33">
        <f t="shared" si="21"/>
        <v>0</v>
      </c>
      <c r="N25" s="33">
        <f t="shared" si="21"/>
        <v>0</v>
      </c>
      <c r="O25" s="33">
        <f t="shared" si="21"/>
        <v>36581.979999999996</v>
      </c>
    </row>
    <row r="26" spans="1:15" s="16" customFormat="1">
      <c r="A26" s="16" t="s">
        <v>166</v>
      </c>
      <c r="B26" s="46">
        <v>235795</v>
      </c>
      <c r="C26" s="46">
        <f t="shared" ref="C26:C27" si="22">E26/B26</f>
        <v>0.30184482283339342</v>
      </c>
      <c r="E26" s="33">
        <f t="shared" ref="E26:O27" si="23">E10</f>
        <v>71173.5</v>
      </c>
      <c r="F26" s="33">
        <f t="shared" si="23"/>
        <v>0</v>
      </c>
      <c r="G26" s="33">
        <f t="shared" si="23"/>
        <v>96</v>
      </c>
      <c r="H26" s="33">
        <f t="shared" si="23"/>
        <v>12055.34</v>
      </c>
      <c r="I26" s="33">
        <f t="shared" si="23"/>
        <v>74</v>
      </c>
      <c r="J26" s="33">
        <f t="shared" si="23"/>
        <v>0</v>
      </c>
      <c r="K26" s="33">
        <f t="shared" si="23"/>
        <v>0</v>
      </c>
      <c r="L26" s="33">
        <f t="shared" si="23"/>
        <v>808.01</v>
      </c>
      <c r="M26" s="33">
        <f t="shared" si="23"/>
        <v>0</v>
      </c>
      <c r="N26" s="33">
        <f t="shared" si="23"/>
        <v>0</v>
      </c>
      <c r="O26" s="33">
        <f t="shared" si="23"/>
        <v>58140.15</v>
      </c>
    </row>
    <row r="27" spans="1:15" s="16" customFormat="1">
      <c r="A27" s="16" t="s">
        <v>167</v>
      </c>
      <c r="B27" s="46">
        <f>SUM(B25:B26)</f>
        <v>236003.94500000001</v>
      </c>
      <c r="C27" s="46">
        <f t="shared" si="22"/>
        <v>0.59283331047707699</v>
      </c>
      <c r="E27" s="33">
        <f t="shared" si="23"/>
        <v>139911</v>
      </c>
      <c r="F27" s="33">
        <f t="shared" si="23"/>
        <v>0</v>
      </c>
      <c r="G27" s="33">
        <f t="shared" si="23"/>
        <v>224</v>
      </c>
      <c r="H27" s="33">
        <f t="shared" si="23"/>
        <v>39122.92</v>
      </c>
      <c r="I27" s="33">
        <f t="shared" si="23"/>
        <v>1110</v>
      </c>
      <c r="J27" s="33">
        <f t="shared" si="23"/>
        <v>0</v>
      </c>
      <c r="K27" s="33">
        <f t="shared" si="23"/>
        <v>250</v>
      </c>
      <c r="L27" s="33">
        <f t="shared" si="23"/>
        <v>4481.95</v>
      </c>
      <c r="M27" s="33">
        <f t="shared" si="23"/>
        <v>0</v>
      </c>
      <c r="N27" s="33">
        <f t="shared" si="23"/>
        <v>0</v>
      </c>
      <c r="O27" s="33">
        <f t="shared" si="23"/>
        <v>94722.13</v>
      </c>
    </row>
    <row r="31" spans="1:15" s="16" customFormat="1" ht="35.1" customHeight="1">
      <c r="A31" s="10" t="s">
        <v>0</v>
      </c>
      <c r="B31" s="48" t="s">
        <v>174</v>
      </c>
      <c r="C31" s="12" t="s">
        <v>172</v>
      </c>
      <c r="D31" s="12" t="s">
        <v>3</v>
      </c>
      <c r="E31" s="13" t="s">
        <v>4</v>
      </c>
      <c r="F31" s="14" t="s">
        <v>15</v>
      </c>
      <c r="G31" s="22" t="s">
        <v>16</v>
      </c>
      <c r="H31" s="23" t="s">
        <v>17</v>
      </c>
      <c r="I31" s="22" t="s">
        <v>18</v>
      </c>
      <c r="J31" s="22" t="s">
        <v>19</v>
      </c>
      <c r="K31" s="22" t="s">
        <v>20</v>
      </c>
      <c r="L31" s="22" t="s">
        <v>21</v>
      </c>
      <c r="M31" s="22" t="s">
        <v>22</v>
      </c>
      <c r="N31" s="22" t="s">
        <v>23</v>
      </c>
      <c r="O31" s="23" t="s">
        <v>24</v>
      </c>
    </row>
    <row r="32" spans="1:15" s="39" customFormat="1" ht="15" customHeight="1">
      <c r="A32" s="40" t="s">
        <v>168</v>
      </c>
      <c r="B32" s="35"/>
      <c r="C32" s="34"/>
      <c r="D32" s="34"/>
      <c r="E32" s="36"/>
      <c r="F32" s="37"/>
      <c r="G32" s="38"/>
      <c r="H32" s="38"/>
      <c r="I32" s="38"/>
      <c r="J32" s="38"/>
      <c r="K32" s="38"/>
      <c r="L32" s="38"/>
      <c r="M32" s="38"/>
      <c r="N32" s="38"/>
      <c r="O32" s="38"/>
    </row>
    <row r="33" spans="1:15" s="16" customFormat="1">
      <c r="A33" s="16" t="s">
        <v>165</v>
      </c>
      <c r="B33" s="44">
        <v>5530970.29</v>
      </c>
      <c r="C33" s="41">
        <f>E33/B33</f>
        <v>8.3092328452915986E-3</v>
      </c>
      <c r="E33" s="33">
        <f>'[1]NBF Logistica'!E$226</f>
        <v>45958.119999999995</v>
      </c>
      <c r="F33" s="33">
        <f>'[1]NBF Logistica'!F$226</f>
        <v>0</v>
      </c>
      <c r="G33" s="33">
        <f>'[1]NBF Logistica'!G$226</f>
        <v>160</v>
      </c>
      <c r="H33" s="33">
        <f>'[1]NBF Logistica'!H$226</f>
        <v>6768.2500000000009</v>
      </c>
      <c r="I33" s="33">
        <f>'[1]NBF Logistica'!I$226</f>
        <v>888</v>
      </c>
      <c r="J33" s="33">
        <f>'[1]NBF Logistica'!J$226</f>
        <v>0</v>
      </c>
      <c r="K33" s="33">
        <f>'[1]NBF Logistica'!K$226</f>
        <v>750</v>
      </c>
      <c r="L33" s="33">
        <f>'[1]NBF Logistica'!L$226</f>
        <v>5028.84</v>
      </c>
      <c r="M33" s="33">
        <f>'[1]NBF Logistica'!M$226</f>
        <v>2000</v>
      </c>
      <c r="N33" s="33">
        <f>'[1]NBF Logistica'!N$226</f>
        <v>0</v>
      </c>
      <c r="O33" s="33">
        <f>'[1]NBF Logistica'!O$226</f>
        <v>30363.029999999995</v>
      </c>
    </row>
    <row r="34" spans="1:15" s="16" customFormat="1">
      <c r="A34" s="16" t="s">
        <v>166</v>
      </c>
      <c r="B34" s="51">
        <v>6031594.4300000044</v>
      </c>
      <c r="C34" s="41">
        <f t="shared" ref="C34:C35" si="24">E34/B34</f>
        <v>1.1369642106390757E-2</v>
      </c>
      <c r="E34" s="33">
        <f>[1]Cerrado!E$302</f>
        <v>68577.070000000007</v>
      </c>
      <c r="F34" s="33">
        <f>[1]Cerrado!F$302</f>
        <v>0</v>
      </c>
      <c r="G34" s="33">
        <f>[1]Cerrado!G$302</f>
        <v>120</v>
      </c>
      <c r="H34" s="33">
        <f>[1]Cerrado!H$302</f>
        <v>25579.320000000003</v>
      </c>
      <c r="I34" s="33">
        <f>[1]Cerrado!I$302</f>
        <v>74</v>
      </c>
      <c r="J34" s="33">
        <f>[1]Cerrado!J$302</f>
        <v>0</v>
      </c>
      <c r="K34" s="33">
        <f>[1]Cerrado!K$302</f>
        <v>0</v>
      </c>
      <c r="L34" s="33">
        <f>[1]Cerrado!L$302</f>
        <v>0</v>
      </c>
      <c r="M34" s="33">
        <f>[1]Cerrado!M$302</f>
        <v>0</v>
      </c>
      <c r="N34" s="33">
        <f>[1]Cerrado!N$302</f>
        <v>0</v>
      </c>
      <c r="O34" s="33">
        <f>[1]Cerrado!O$302</f>
        <v>42803.75</v>
      </c>
    </row>
    <row r="35" spans="1:15" s="16" customFormat="1">
      <c r="A35" s="16" t="s">
        <v>167</v>
      </c>
      <c r="B35" s="52">
        <f>SUM(B33:B34)</f>
        <v>11562564.720000004</v>
      </c>
      <c r="C35" s="41">
        <f t="shared" si="24"/>
        <v>9.9056907159954001E-3</v>
      </c>
      <c r="E35" s="33">
        <f>SUM(E33:E34)</f>
        <v>114535.19</v>
      </c>
      <c r="F35" s="33">
        <f t="shared" ref="F35" si="25">SUM(F33:F34)</f>
        <v>0</v>
      </c>
      <c r="G35" s="33">
        <f t="shared" ref="G35" si="26">SUM(G33:G34)</f>
        <v>280</v>
      </c>
      <c r="H35" s="33">
        <f t="shared" ref="H35" si="27">SUM(H33:H34)</f>
        <v>32347.570000000003</v>
      </c>
      <c r="I35" s="33">
        <f t="shared" ref="I35" si="28">SUM(I33:I34)</f>
        <v>962</v>
      </c>
      <c r="J35" s="33">
        <f t="shared" ref="J35" si="29">SUM(J33:J34)</f>
        <v>0</v>
      </c>
      <c r="K35" s="33">
        <f t="shared" ref="K35" si="30">SUM(K33:K34)</f>
        <v>750</v>
      </c>
      <c r="L35" s="33">
        <f t="shared" ref="L35" si="31">SUM(L33:L34)</f>
        <v>5028.84</v>
      </c>
      <c r="M35" s="33">
        <f t="shared" ref="M35" si="32">SUM(M33:M34)</f>
        <v>2000</v>
      </c>
      <c r="N35" s="33">
        <f t="shared" ref="N35" si="33">SUM(N33:N34)</f>
        <v>0</v>
      </c>
      <c r="O35" s="33">
        <f t="shared" ref="O35" si="34">SUM(O33:O34)</f>
        <v>73166.78</v>
      </c>
    </row>
    <row r="36" spans="1:15" s="39" customFormat="1" ht="15" customHeight="1">
      <c r="A36" s="34"/>
      <c r="B36" s="35"/>
      <c r="C36" s="34"/>
      <c r="D36" s="34"/>
      <c r="E36" s="36"/>
      <c r="F36" s="37"/>
      <c r="G36" s="38"/>
      <c r="H36" s="38"/>
      <c r="I36" s="38"/>
      <c r="J36" s="38"/>
      <c r="K36" s="38"/>
      <c r="L36" s="38"/>
      <c r="M36" s="38"/>
      <c r="N36" s="38"/>
      <c r="O36" s="38"/>
    </row>
    <row r="37" spans="1:15" s="39" customFormat="1" ht="15" customHeight="1">
      <c r="A37" s="34"/>
      <c r="B37" s="35"/>
      <c r="C37" s="34"/>
      <c r="D37" s="34"/>
      <c r="E37" s="36"/>
      <c r="F37" s="37"/>
      <c r="G37" s="38"/>
      <c r="H37" s="38"/>
      <c r="I37" s="38"/>
      <c r="J37" s="38"/>
      <c r="K37" s="38"/>
      <c r="L37" s="38"/>
      <c r="M37" s="38"/>
      <c r="N37" s="38"/>
      <c r="O37" s="38"/>
    </row>
    <row r="38" spans="1:15" s="39" customFormat="1" ht="15" customHeight="1">
      <c r="A38" s="40" t="s">
        <v>169</v>
      </c>
      <c r="B38" s="35"/>
      <c r="C38" s="34"/>
      <c r="D38" s="34"/>
      <c r="E38" s="36"/>
      <c r="F38" s="37"/>
      <c r="G38" s="38"/>
      <c r="H38" s="38"/>
      <c r="I38" s="38"/>
      <c r="J38" s="38"/>
      <c r="K38" s="38"/>
      <c r="L38" s="38"/>
      <c r="M38" s="38"/>
      <c r="N38" s="38"/>
      <c r="O38" s="38"/>
    </row>
    <row r="39" spans="1:15" s="16" customFormat="1">
      <c r="A39" s="16" t="s">
        <v>165</v>
      </c>
      <c r="B39" s="45">
        <v>7901642.7599999998</v>
      </c>
      <c r="C39" s="41">
        <f>E39/B39</f>
        <v>8.6991404303881741E-3</v>
      </c>
      <c r="D39" s="43">
        <f>C39/C33-1</f>
        <v>4.6924618957755682E-2</v>
      </c>
      <c r="E39" s="33">
        <f>E9</f>
        <v>68737.5</v>
      </c>
      <c r="F39" s="33">
        <f t="shared" ref="F39:O39" si="35">F9</f>
        <v>0</v>
      </c>
      <c r="G39" s="33">
        <f t="shared" si="35"/>
        <v>128</v>
      </c>
      <c r="H39" s="33">
        <f t="shared" si="35"/>
        <v>27067.58</v>
      </c>
      <c r="I39" s="33">
        <f t="shared" si="35"/>
        <v>1036</v>
      </c>
      <c r="J39" s="33">
        <f t="shared" si="35"/>
        <v>0</v>
      </c>
      <c r="K39" s="33">
        <f t="shared" si="35"/>
        <v>250</v>
      </c>
      <c r="L39" s="33">
        <f t="shared" si="35"/>
        <v>3673.94</v>
      </c>
      <c r="M39" s="33">
        <f t="shared" si="35"/>
        <v>0</v>
      </c>
      <c r="N39" s="33">
        <f t="shared" si="35"/>
        <v>0</v>
      </c>
      <c r="O39" s="33">
        <f t="shared" si="35"/>
        <v>36581.979999999996</v>
      </c>
    </row>
    <row r="40" spans="1:15" s="16" customFormat="1">
      <c r="A40" s="16" t="s">
        <v>166</v>
      </c>
      <c r="B40" s="52">
        <v>7339482.3500000052</v>
      </c>
      <c r="C40" s="41">
        <f t="shared" ref="C40:C41" si="36">E40/B40</f>
        <v>9.6973460260450037E-3</v>
      </c>
      <c r="E40" s="33">
        <f t="shared" ref="E40:O41" si="37">E10</f>
        <v>71173.5</v>
      </c>
      <c r="F40" s="33">
        <f t="shared" si="37"/>
        <v>0</v>
      </c>
      <c r="G40" s="33">
        <f t="shared" si="37"/>
        <v>96</v>
      </c>
      <c r="H40" s="33">
        <f t="shared" si="37"/>
        <v>12055.34</v>
      </c>
      <c r="I40" s="33">
        <f t="shared" si="37"/>
        <v>74</v>
      </c>
      <c r="J40" s="33">
        <f t="shared" si="37"/>
        <v>0</v>
      </c>
      <c r="K40" s="33">
        <f t="shared" si="37"/>
        <v>0</v>
      </c>
      <c r="L40" s="33">
        <f t="shared" si="37"/>
        <v>808.01</v>
      </c>
      <c r="M40" s="33">
        <f t="shared" si="37"/>
        <v>0</v>
      </c>
      <c r="N40" s="33">
        <f t="shared" si="37"/>
        <v>0</v>
      </c>
      <c r="O40" s="33">
        <f t="shared" si="37"/>
        <v>58140.15</v>
      </c>
    </row>
    <row r="41" spans="1:15" s="16" customFormat="1">
      <c r="A41" s="16" t="s">
        <v>167</v>
      </c>
      <c r="B41" s="52">
        <f>SUM(B39:B40)</f>
        <v>15241125.110000005</v>
      </c>
      <c r="C41" s="41">
        <f t="shared" si="36"/>
        <v>9.1798340995312491E-3</v>
      </c>
      <c r="E41" s="33">
        <f t="shared" si="37"/>
        <v>139911</v>
      </c>
      <c r="F41" s="33">
        <f t="shared" si="37"/>
        <v>0</v>
      </c>
      <c r="G41" s="33">
        <f t="shared" si="37"/>
        <v>224</v>
      </c>
      <c r="H41" s="33">
        <f t="shared" si="37"/>
        <v>39122.92</v>
      </c>
      <c r="I41" s="33">
        <f t="shared" si="37"/>
        <v>1110</v>
      </c>
      <c r="J41" s="33">
        <f t="shared" si="37"/>
        <v>0</v>
      </c>
      <c r="K41" s="33">
        <f t="shared" si="37"/>
        <v>250</v>
      </c>
      <c r="L41" s="33">
        <f t="shared" si="37"/>
        <v>4481.95</v>
      </c>
      <c r="M41" s="33">
        <f t="shared" si="37"/>
        <v>0</v>
      </c>
      <c r="N41" s="33">
        <f t="shared" si="37"/>
        <v>0</v>
      </c>
      <c r="O41" s="33">
        <f t="shared" si="37"/>
        <v>94722.13</v>
      </c>
    </row>
    <row r="43" spans="1:15">
      <c r="A43" s="16"/>
      <c r="B43" s="16"/>
      <c r="C43" s="16"/>
      <c r="D43" s="16"/>
      <c r="E43" s="16"/>
    </row>
    <row r="44" spans="1:15">
      <c r="A44" s="16"/>
      <c r="B44" s="47"/>
      <c r="C44" s="16"/>
      <c r="D44" s="16"/>
      <c r="E44" s="47"/>
    </row>
    <row r="45" spans="1:15">
      <c r="A45" s="16"/>
      <c r="B45" s="47"/>
      <c r="C45" s="16"/>
      <c r="D45" s="16"/>
      <c r="E45" s="47"/>
    </row>
  </sheetData>
  <pageMargins left="0.51181102362204722" right="0.51181102362204722" top="0.78740157480314965" bottom="0.78740157480314965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NBF Logistica</vt:lpstr>
      <vt:lpstr>Cerrado</vt:lpstr>
      <vt:lpstr>Plan2</vt:lpstr>
      <vt:lpstr>Resumo</vt:lpstr>
      <vt:lpstr>Cerrado!Titulos_de_impressao</vt:lpstr>
      <vt:lpstr>'NBF Logistica'!Titulos_de_impressao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betem</dc:creator>
  <cp:lastModifiedBy>AlbertoP</cp:lastModifiedBy>
  <cp:lastPrinted>2013-02-15T19:05:26Z</cp:lastPrinted>
  <dcterms:created xsi:type="dcterms:W3CDTF">2013-01-23T16:16:25Z</dcterms:created>
  <dcterms:modified xsi:type="dcterms:W3CDTF">2013-02-22T20:04:11Z</dcterms:modified>
</cp:coreProperties>
</file>