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 - 2\003.- PTY4614 - CAPSTONE\FASE 3 - 001D\Grupo (3)\"/>
    </mc:Choice>
  </mc:AlternateContent>
  <xr:revisionPtr revIDLastSave="0" documentId="13_ncr:1_{A72F1AEC-2B8C-40E1-80CA-C0CCB546923D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1" l="1"/>
  <c r="E66" i="1"/>
  <c r="G53" i="1"/>
  <c r="E53" i="1"/>
  <c r="G27" i="1"/>
  <c r="E27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J83" i="1"/>
  <c r="K83" i="1" s="1"/>
  <c r="H83" i="1"/>
  <c r="I83" i="1" s="1"/>
  <c r="F83" i="1"/>
  <c r="G83" i="1" s="1"/>
  <c r="J82" i="1"/>
  <c r="K82" i="1" s="1"/>
  <c r="H82" i="1"/>
  <c r="I82" i="1" s="1"/>
  <c r="F82" i="1"/>
  <c r="G82" i="1" s="1"/>
  <c r="J81" i="1"/>
  <c r="K81" i="1" s="1"/>
  <c r="H81" i="1"/>
  <c r="I81" i="1" s="1"/>
  <c r="F81" i="1"/>
  <c r="G81" i="1" s="1"/>
  <c r="J80" i="1"/>
  <c r="K80" i="1" s="1"/>
  <c r="H80" i="1"/>
  <c r="I80" i="1" s="1"/>
  <c r="G80" i="1"/>
  <c r="F80" i="1"/>
  <c r="J79" i="1"/>
  <c r="K79" i="1" s="1"/>
  <c r="H79" i="1"/>
  <c r="I79" i="1" s="1"/>
  <c r="F79" i="1"/>
  <c r="G79" i="1" s="1"/>
  <c r="J78" i="1"/>
  <c r="K78" i="1" s="1"/>
  <c r="I78" i="1"/>
  <c r="H78" i="1"/>
  <c r="F78" i="1"/>
  <c r="G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G45" i="1"/>
  <c r="K44" i="1"/>
  <c r="J44" i="1"/>
  <c r="I44" i="1"/>
  <c r="H44" i="1"/>
  <c r="G44" i="1"/>
  <c r="J43" i="1"/>
  <c r="K43" i="1" s="1"/>
  <c r="H43" i="1"/>
  <c r="I43" i="1" s="1"/>
  <c r="G43" i="1"/>
  <c r="J42" i="1"/>
  <c r="K42" i="1" s="1"/>
  <c r="H42" i="1"/>
  <c r="I42" i="1" s="1"/>
  <c r="G42" i="1"/>
  <c r="J41" i="1"/>
  <c r="K41" i="1" s="1"/>
  <c r="H41" i="1"/>
  <c r="I41" i="1" s="1"/>
  <c r="G41" i="1"/>
  <c r="J40" i="1"/>
  <c r="K40" i="1" s="1"/>
  <c r="H40" i="1"/>
  <c r="I40" i="1" s="1"/>
  <c r="G40" i="1"/>
  <c r="J39" i="1"/>
  <c r="K39" i="1" s="1"/>
  <c r="H39" i="1"/>
  <c r="I39" i="1" s="1"/>
  <c r="G39" i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72" i="1"/>
  <c r="C73" i="1" s="1"/>
  <c r="D5" i="1" s="1"/>
  <c r="C59" i="1"/>
  <c r="C60" i="1" s="1"/>
  <c r="D4" i="1" s="1"/>
  <c r="C85" i="1"/>
  <c r="B14" i="1" l="1"/>
  <c r="B15" i="1"/>
  <c r="B16" i="1"/>
  <c r="B17" i="1"/>
  <c r="B18" i="1"/>
  <c r="B19" i="1"/>
  <c r="D13" i="1" l="1"/>
  <c r="E13" i="1" s="1"/>
  <c r="E14" i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G14" i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<sst xmlns="http://schemas.openxmlformats.org/spreadsheetml/2006/main" count="167" uniqueCount="66">
  <si>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</si>
  <si>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</si>
  <si>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</si>
  <si>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</si>
  <si>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</si>
  <si>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</si>
  <si>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</si>
  <si>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</si>
  <si>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</si>
  <si>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</si>
  <si>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</si>
  <si>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</si>
  <si>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</si>
  <si>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</si>
  <si>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</si>
  <si>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</si>
  <si>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</si>
  <si>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</si>
  <si>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</si>
  <si>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</si>
  <si>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</si>
  <si>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</si>
  <si>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</si>
  <si>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</si>
  <si>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</si>
  <si>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</si>
  <si>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</si>
  <si>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</si>
  <si>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</si>
  <si>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</si>
  <si>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</si>
  <si>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</si>
  <si>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</si>
  <si>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</si>
  <si>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</si>
  <si>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</si>
  <si>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</si>
  <si>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</si>
  <si>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</si>
  <si>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</si>
  <si>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</si>
  <si>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</si>
  <si>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</si>
  <si>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</si>
  <si>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</si>
  <si>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</si>
  <si>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</si>
  <si>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</si>
  <si>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</si>
  <si>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</si>
  <si>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</si>
  <si>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</si>
  <si>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</si>
  <si>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</si>
  <si>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</si>
  <si>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</si>
  <si>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</si>
  <si>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</si>
  <si>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</si>
  <si>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</si>
  <si>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</si>
  <si>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</si>
  <si>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</si>
  <si>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HERRERA SOTO MIGUEL ALEJANDRO</t>
  </si>
  <si>
    <t>ROJAS MUÑOZ GUSTAVO OSVALDO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</si>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</sst>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3" fillId="0" borderId="4" xfId="0" applyFont="1" applyBorder="1" applyAlignment="1">
      <alignment horizontal="left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86" sqref="C86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58" t="s">
        <v>63</v>
      </c>
      <c r="C4" s="31">
        <f>C21</f>
        <v>6.3</v>
      </c>
      <c r="D4" s="37">
        <f>C60</f>
        <v>6.3</v>
      </c>
      <c r="E4" s="36">
        <f>C4*C$2+D4*D$2</f>
        <v>6.2999999999999989</v>
      </c>
    </row>
    <row r="5" spans="1:11" x14ac:dyDescent="0.25">
      <c r="A5" s="3">
        <v>2</v>
      </c>
      <c r="B5" s="16" t="s">
        <v>64</v>
      </c>
      <c r="C5" s="31">
        <f>C34</f>
        <v>6.3</v>
      </c>
      <c r="D5" s="37">
        <f>C73</f>
        <v>6.3</v>
      </c>
      <c r="E5" s="36">
        <f t="shared" ref="E5:E6" si="0">C5*C$2+D5*D$2</f>
        <v>6.2999999999999989</v>
      </c>
    </row>
    <row r="6" spans="1:11" x14ac:dyDescent="0.25">
      <c r="A6" s="3">
        <v>3</v>
      </c>
      <c r="B6" s="16"/>
      <c r="C6" s="31"/>
      <c r="D6" s="37"/>
      <c r="E6" s="36"/>
    </row>
    <row r="11" spans="1:11" ht="18.75" outlineLevel="1" x14ac:dyDescent="0.25">
      <c r="A11" s="48" t="s">
        <v>4</v>
      </c>
      <c r="B11" s="11" t="str">
        <f>B4</f>
        <v>HERRERA SOTO MIGUEL ALEJANDRO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/>
      <c r="E14" s="12" t="str">
        <f>IF(D14="X",100*0.25,"")</f>
        <v/>
      </c>
      <c r="F14" s="12" t="s">
        <v>65</v>
      </c>
      <c r="G14" s="12">
        <f>IF(F14="X",60*0.25,"")</f>
        <v>15</v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90</v>
      </c>
      <c r="D20" s="13"/>
      <c r="E20" s="13">
        <f>SUM(E13:E19)</f>
        <v>75</v>
      </c>
      <c r="F20" s="13"/>
      <c r="G20" s="13">
        <f>SUM(G13:G19)</f>
        <v>15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6.3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48" t="s">
        <v>4</v>
      </c>
      <c r="B24" s="11" t="str">
        <f>B5</f>
        <v>ROJAS MUÑOZ GUSTAVO OSVALDO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/>
      <c r="E27" s="12" t="str">
        <f>IF(D27="X",100*0.25,"")</f>
        <v/>
      </c>
      <c r="F27" s="12" t="s">
        <v>65</v>
      </c>
      <c r="G27" s="12">
        <f>IF(F27="X",60*0.25,"")</f>
        <v>15</v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3">
      <c r="A33" s="40"/>
      <c r="B33" s="18" t="s">
        <v>12</v>
      </c>
      <c r="C33" s="22">
        <f>E33+G33+I33+K33</f>
        <v>90</v>
      </c>
      <c r="D33" s="13"/>
      <c r="E33" s="13">
        <f>SUM(E26:E32)</f>
        <v>75</v>
      </c>
      <c r="F33" s="13"/>
      <c r="G33" s="13">
        <f>SUM(G26:G32)</f>
        <v>15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6.3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48" t="s">
        <v>4</v>
      </c>
      <c r="B37" s="11">
        <f>B6</f>
        <v>0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/>
      <c r="E39" s="12"/>
      <c r="F39" s="12"/>
      <c r="G39" s="12" t="str">
        <f>IF(F39="X",60*0.15,"")</f>
        <v/>
      </c>
      <c r="H39" s="12" t="str">
        <f t="shared" ref="H39:H43" si="12">IF($C39=ML,"X","")</f>
        <v/>
      </c>
      <c r="I39" s="12" t="str">
        <f>IF(H39="X",30*0.15,"")</f>
        <v/>
      </c>
      <c r="J39" s="12" t="str">
        <f t="shared" ref="J39:J43" si="13">IF($C39=NL,"X","")</f>
        <v/>
      </c>
      <c r="K39" s="12" t="str">
        <f t="shared" ref="K39:K45" si="14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/>
      <c r="E40" s="12"/>
      <c r="F40" s="12"/>
      <c r="G40" s="12" t="str">
        <f>IF(F40="X",60*0.25,"")</f>
        <v/>
      </c>
      <c r="H40" s="12" t="str">
        <f t="shared" si="12"/>
        <v/>
      </c>
      <c r="I40" s="12" t="str">
        <f>IF(H40="X",30*0.25,"")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/>
      <c r="E41" s="12"/>
      <c r="F41" s="12"/>
      <c r="G41" s="12" t="str">
        <f>IF(F41="X",60*0.2,"")</f>
        <v/>
      </c>
      <c r="H41" s="12" t="str">
        <f t="shared" si="12"/>
        <v/>
      </c>
      <c r="I41" s="12" t="str">
        <f>IF(H41="X",30*0.2,"")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/>
      <c r="E42" s="12"/>
      <c r="F42" s="12"/>
      <c r="G42" s="12" t="str">
        <f>IF(F42="X",60*0.05,"")</f>
        <v/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/>
      <c r="E43" s="12"/>
      <c r="F43" s="12"/>
      <c r="G43" s="12" t="str">
        <f>IF(F43="X",60*0.05,"")</f>
        <v/>
      </c>
      <c r="H43" s="12" t="str">
        <f t="shared" si="12"/>
        <v/>
      </c>
      <c r="I43" s="12" t="str">
        <f>IF(H43="X",30*0.05,"")</f>
        <v/>
      </c>
      <c r="J43" s="12" t="str">
        <f t="shared" si="13"/>
        <v/>
      </c>
      <c r="K43" s="12" t="str">
        <f t="shared" si="14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/>
      <c r="E44" s="12"/>
      <c r="F44" s="12"/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/>
      <c r="E45" s="12"/>
      <c r="F45" s="12"/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4"/>
        <v/>
      </c>
    </row>
    <row r="46" spans="1:11" ht="24" customHeight="1" x14ac:dyDescent="0.3">
      <c r="A46" s="40"/>
      <c r="B46" s="18" t="s">
        <v>12</v>
      </c>
      <c r="C46" s="22">
        <f>E46+G46+I46+K46</f>
        <v>0</v>
      </c>
      <c r="D46" s="13"/>
      <c r="E46" s="13">
        <f>SUM(E39:E45)</f>
        <v>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/>
    </row>
    <row r="48" spans="1:11" ht="15.75" customHeight="1" x14ac:dyDescent="0.25"/>
    <row r="49" spans="1:11" ht="15.75" customHeight="1" x14ac:dyDescent="0.25"/>
    <row r="50" spans="1:11" ht="24" customHeight="1" x14ac:dyDescent="0.25">
      <c r="A50" s="39" t="s">
        <v>14</v>
      </c>
      <c r="B50" s="11" t="str">
        <f>B4</f>
        <v>HERRERA SOTO MIGUEL ALEJANDRO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5">IF($C52=CL,"X","")</f>
        <v>X</v>
      </c>
      <c r="E52" s="12">
        <f>IF(D52="X",100*0.15,"")</f>
        <v>15</v>
      </c>
      <c r="F52" s="12" t="str">
        <f t="shared" ref="F52:F56" si="16">IF($C52=L,"X","")</f>
        <v/>
      </c>
      <c r="G52" s="12" t="str">
        <f>IF(F52="X",60*0.15,"")</f>
        <v/>
      </c>
      <c r="H52" s="12" t="str">
        <f t="shared" ref="H52:H56" si="17">IF($C52=ML,"X","")</f>
        <v/>
      </c>
      <c r="I52" s="12" t="str">
        <f>IF(H52="X",30*0.15,"")</f>
        <v/>
      </c>
      <c r="J52" s="12" t="str">
        <f t="shared" ref="J52:J56" si="18">IF($C52=NL,"X","")</f>
        <v/>
      </c>
      <c r="K52" s="12" t="str">
        <f t="shared" ref="K52:K58" si="19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/>
      <c r="E53" s="12" t="str">
        <f>IF(D53="X",100*0.25,"")</f>
        <v/>
      </c>
      <c r="F53" s="12" t="s">
        <v>65</v>
      </c>
      <c r="G53" s="12">
        <f>IF(F53="X",60*0.25,"")</f>
        <v>15</v>
      </c>
      <c r="H53" s="12" t="str">
        <f t="shared" si="17"/>
        <v/>
      </c>
      <c r="I53" s="12" t="str">
        <f>IF(H53="X",30*0.25,"")</f>
        <v/>
      </c>
      <c r="J53" s="12" t="str">
        <f t="shared" si="18"/>
        <v/>
      </c>
      <c r="K53" s="12" t="str">
        <f t="shared" si="19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tr">
        <f t="shared" si="15"/>
        <v>X</v>
      </c>
      <c r="E54" s="12">
        <f>IF(D54="X",100*0.2,"")</f>
        <v>20</v>
      </c>
      <c r="F54" s="12" t="str">
        <f t="shared" si="16"/>
        <v/>
      </c>
      <c r="G54" s="12" t="str">
        <f>IF(F54="X",60*0.2,"")</f>
        <v/>
      </c>
      <c r="H54" s="12" t="str">
        <f t="shared" si="17"/>
        <v/>
      </c>
      <c r="I54" s="12" t="str">
        <f>IF(H54="X",30*0.2,"")</f>
        <v/>
      </c>
      <c r="J54" s="12" t="str">
        <f t="shared" si="18"/>
        <v/>
      </c>
      <c r="K54" s="12" t="str">
        <f t="shared" si="19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5"/>
        <v>X</v>
      </c>
      <c r="E55" s="12">
        <f>IF(D55="X",100*0.05,"")</f>
        <v>5</v>
      </c>
      <c r="F55" s="12" t="str">
        <f t="shared" si="16"/>
        <v/>
      </c>
      <c r="G55" s="12" t="str">
        <f>IF(F55="X",60*0.05,"")</f>
        <v/>
      </c>
      <c r="H55" s="12" t="str">
        <f t="shared" si="17"/>
        <v/>
      </c>
      <c r="I55" s="12" t="str">
        <f>IF(H55="X",30*0.05,"")</f>
        <v/>
      </c>
      <c r="J55" s="12" t="str">
        <f t="shared" si="18"/>
        <v/>
      </c>
      <c r="K55" s="12" t="str">
        <f t="shared" si="19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5"/>
        <v>X</v>
      </c>
      <c r="E56" s="12">
        <f>IF(D56="X",100*0.05,"")</f>
        <v>5</v>
      </c>
      <c r="F56" s="12" t="str">
        <f t="shared" si="16"/>
        <v/>
      </c>
      <c r="G56" s="12" t="str">
        <f>IF(F56="X",60*0.05,"")</f>
        <v/>
      </c>
      <c r="H56" s="12" t="str">
        <f t="shared" si="17"/>
        <v/>
      </c>
      <c r="I56" s="12" t="str">
        <f>IF(H56="X",30*0.05,"")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19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19"/>
        <v/>
      </c>
    </row>
    <row r="59" spans="1:11" ht="24" customHeight="1" x14ac:dyDescent="0.3">
      <c r="A59" s="40"/>
      <c r="B59" s="18" t="s">
        <v>12</v>
      </c>
      <c r="C59" s="22">
        <f>E59+G59+I59+K59</f>
        <v>90</v>
      </c>
      <c r="D59" s="13"/>
      <c r="E59" s="13">
        <f>SUM(E52:E58)</f>
        <v>75</v>
      </c>
      <c r="F59" s="13"/>
      <c r="G59" s="13">
        <f>SUM(G52:G58)</f>
        <v>15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6.3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39" t="s">
        <v>15</v>
      </c>
      <c r="B63" s="11" t="str">
        <f>B5</f>
        <v>ROJAS MUÑOZ GUSTAVO OSVALDO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0">IF($C65=CL,"X","")</f>
        <v>X</v>
      </c>
      <c r="E65" s="12">
        <f>IF(D65="X",100*0.15,"")</f>
        <v>15</v>
      </c>
      <c r="F65" s="12" t="str">
        <f t="shared" ref="F65:F69" si="21">IF($C65=L,"X","")</f>
        <v/>
      </c>
      <c r="G65" s="12" t="str">
        <f>IF(F65="X",60*0.15,"")</f>
        <v/>
      </c>
      <c r="H65" s="12" t="str">
        <f t="shared" ref="H65:H69" si="22">IF($C65=ML,"X","")</f>
        <v/>
      </c>
      <c r="I65" s="12" t="str">
        <f>IF(H65="X",30*0.15,"")</f>
        <v/>
      </c>
      <c r="J65" s="12" t="str">
        <f t="shared" ref="J65:J69" si="23">IF($C65=NL,"X","")</f>
        <v/>
      </c>
      <c r="K65" s="12" t="str">
        <f t="shared" ref="K65:K71" si="24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/>
      <c r="E66" s="12" t="str">
        <f>IF(D66="X",100*0.25,"")</f>
        <v/>
      </c>
      <c r="F66" s="12" t="s">
        <v>65</v>
      </c>
      <c r="G66" s="12">
        <f>IF(F66="X",60*0.25,"")</f>
        <v>15</v>
      </c>
      <c r="H66" s="12" t="str">
        <f t="shared" si="22"/>
        <v/>
      </c>
      <c r="I66" s="12" t="str">
        <f>IF(H66="X",30*0.25,"")</f>
        <v/>
      </c>
      <c r="J66" s="12" t="str">
        <f t="shared" si="23"/>
        <v/>
      </c>
      <c r="K66" s="12" t="str">
        <f t="shared" si="24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tr">
        <f t="shared" si="20"/>
        <v>X</v>
      </c>
      <c r="E67" s="12">
        <f>IF(D67="X",100*0.2,"")</f>
        <v>20</v>
      </c>
      <c r="F67" s="12" t="str">
        <f t="shared" si="21"/>
        <v/>
      </c>
      <c r="G67" s="12" t="str">
        <f>IF(F67="X",60*0.2,"")</f>
        <v/>
      </c>
      <c r="H67" s="12" t="str">
        <f t="shared" si="22"/>
        <v/>
      </c>
      <c r="I67" s="12" t="str">
        <f>IF(H67="X",30*0.2,"")</f>
        <v/>
      </c>
      <c r="J67" s="12" t="str">
        <f t="shared" si="23"/>
        <v/>
      </c>
      <c r="K67" s="12" t="str">
        <f t="shared" si="24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0"/>
        <v>X</v>
      </c>
      <c r="E68" s="12">
        <f>IF(D68="X",100*0.05,"")</f>
        <v>5</v>
      </c>
      <c r="F68" s="12" t="str">
        <f t="shared" si="21"/>
        <v/>
      </c>
      <c r="G68" s="12" t="str">
        <f>IF(F68="X",60*0.05,"")</f>
        <v/>
      </c>
      <c r="H68" s="12" t="str">
        <f t="shared" si="22"/>
        <v/>
      </c>
      <c r="I68" s="12" t="str">
        <f>IF(H68="X",30*0.05,"")</f>
        <v/>
      </c>
      <c r="J68" s="12" t="str">
        <f t="shared" si="23"/>
        <v/>
      </c>
      <c r="K68" s="12" t="str">
        <f t="shared" si="24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0"/>
        <v>X</v>
      </c>
      <c r="E69" s="12">
        <f>IF(D69="X",100*0.05,"")</f>
        <v>5</v>
      </c>
      <c r="F69" s="12" t="str">
        <f t="shared" si="21"/>
        <v/>
      </c>
      <c r="G69" s="12" t="str">
        <f>IF(F69="X",60*0.05,"")</f>
        <v/>
      </c>
      <c r="H69" s="12" t="str">
        <f t="shared" si="22"/>
        <v/>
      </c>
      <c r="I69" s="12" t="str">
        <f>IF(H69="X",30*0.05,"")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4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4"/>
        <v/>
      </c>
    </row>
    <row r="72" spans="1:11" ht="24" customHeight="1" x14ac:dyDescent="0.3">
      <c r="A72" s="40"/>
      <c r="B72" s="18" t="s">
        <v>12</v>
      </c>
      <c r="C72" s="22">
        <f>E72+G72+I72+K72</f>
        <v>90</v>
      </c>
      <c r="D72" s="13"/>
      <c r="E72" s="13">
        <f>SUM(E65:E71)</f>
        <v>75</v>
      </c>
      <c r="F72" s="13"/>
      <c r="G72" s="13">
        <f>SUM(G65:G71)</f>
        <v>15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6.3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39" t="s">
        <v>16</v>
      </c>
      <c r="B76" s="11">
        <f>B6</f>
        <v>0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/>
      <c r="E78" s="12"/>
      <c r="F78" s="12" t="str">
        <f t="shared" ref="F78:F82" si="25">IF($C78=L,"X","")</f>
        <v/>
      </c>
      <c r="G78" s="12" t="str">
        <f>IF(F78="X",60*0.15,"")</f>
        <v/>
      </c>
      <c r="H78" s="12" t="str">
        <f t="shared" ref="H78:H82" si="26">IF($C78=ML,"X","")</f>
        <v/>
      </c>
      <c r="I78" s="12" t="str">
        <f>IF(H78="X",30*0.15,"")</f>
        <v/>
      </c>
      <c r="J78" s="12" t="str">
        <f t="shared" ref="J78:J82" si="27">IF($C78=NL,"X","")</f>
        <v/>
      </c>
      <c r="K78" s="12" t="str">
        <f t="shared" ref="K78:K84" si="28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/>
      <c r="E79" s="12"/>
      <c r="F79" s="12" t="str">
        <f t="shared" si="25"/>
        <v/>
      </c>
      <c r="G79" s="12" t="str">
        <f>IF(F79="X",60*0.25,"")</f>
        <v/>
      </c>
      <c r="H79" s="12" t="str">
        <f t="shared" si="26"/>
        <v/>
      </c>
      <c r="I79" s="12" t="str">
        <f>IF(H79="X",30*0.25,"")</f>
        <v/>
      </c>
      <c r="J79" s="12" t="str">
        <f t="shared" si="27"/>
        <v/>
      </c>
      <c r="K79" s="12" t="str">
        <f t="shared" si="28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/>
      <c r="E80" s="12"/>
      <c r="F80" s="12" t="str">
        <f t="shared" si="25"/>
        <v/>
      </c>
      <c r="G80" s="12" t="str">
        <f>IF(F80="X",60*0.2,"")</f>
        <v/>
      </c>
      <c r="H80" s="12" t="str">
        <f t="shared" si="26"/>
        <v/>
      </c>
      <c r="I80" s="12" t="str">
        <f>IF(H80="X",30*0.2,"")</f>
        <v/>
      </c>
      <c r="J80" s="12" t="str">
        <f t="shared" si="27"/>
        <v/>
      </c>
      <c r="K80" s="12" t="str">
        <f t="shared" si="28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/>
      <c r="E81" s="12"/>
      <c r="F81" s="12" t="str">
        <f t="shared" si="25"/>
        <v/>
      </c>
      <c r="G81" s="12" t="str">
        <f>IF(F81="X",60*0.05,"")</f>
        <v/>
      </c>
      <c r="H81" s="12" t="str">
        <f t="shared" si="26"/>
        <v/>
      </c>
      <c r="I81" s="12" t="str">
        <f>IF(H81="X",30*0.05,"")</f>
        <v/>
      </c>
      <c r="J81" s="12" t="str">
        <f t="shared" si="27"/>
        <v/>
      </c>
      <c r="K81" s="12" t="str">
        <f t="shared" si="28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/>
      <c r="E82" s="12"/>
      <c r="F82" s="12" t="str">
        <f t="shared" si="25"/>
        <v/>
      </c>
      <c r="G82" s="12" t="str">
        <f>IF(F82="X",60*0.05,"")</f>
        <v/>
      </c>
      <c r="H82" s="12" t="str">
        <f t="shared" si="26"/>
        <v/>
      </c>
      <c r="I82" s="12" t="str">
        <f>IF(H82="X",30*0.05,"")</f>
        <v/>
      </c>
      <c r="J82" s="12" t="str">
        <f t="shared" si="27"/>
        <v/>
      </c>
      <c r="K82" s="12" t="str">
        <f t="shared" si="28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/>
      <c r="E83" s="12"/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28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/>
      <c r="E84" s="12"/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28"/>
        <v/>
      </c>
    </row>
    <row r="85" spans="1:11" ht="24" customHeight="1" x14ac:dyDescent="0.3">
      <c r="A85" s="40"/>
      <c r="B85" s="18" t="s">
        <v>12</v>
      </c>
      <c r="C85" s="22">
        <f>E85+G85+I85+K85</f>
        <v>0</v>
      </c>
      <c r="D85" s="13"/>
      <c r="E85" s="13"/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/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Fabian Alejandro Alvarez Montenegro</cp:lastModifiedBy>
  <cp:revision/>
  <dcterms:created xsi:type="dcterms:W3CDTF">2023-08-07T04:08:01Z</dcterms:created>
  <dcterms:modified xsi:type="dcterms:W3CDTF">2024-12-08T00:31:46Z</dcterms:modified>
  <cp:category/>
  <cp:contentStatus/>
</cp:coreProperties>
</file>