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ДЗ\Курсач ТВМС\"/>
    </mc:Choice>
  </mc:AlternateContent>
  <xr:revisionPtr revIDLastSave="0" documentId="13_ncr:1_{406F6290-C4D5-4318-86FE-8CC94B19B9F1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Данные" sheetId="1" r:id="rId1"/>
    <sheet name="Вычисления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V8" i="1"/>
  <c r="V5" i="1"/>
  <c r="V2" i="1"/>
  <c r="V4" i="1"/>
  <c r="I4" i="2"/>
  <c r="I2" i="2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8" i="1"/>
  <c r="F4" i="2"/>
  <c r="G4" i="2" s="1"/>
  <c r="F2" i="2"/>
  <c r="G2" i="2" s="1"/>
  <c r="E4" i="2" l="1"/>
  <c r="C4" i="2"/>
  <c r="B4" i="2"/>
  <c r="E2" i="2"/>
  <c r="C2" i="2"/>
  <c r="B2" i="2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B7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B4" i="1"/>
  <c r="D2" i="2" l="1"/>
  <c r="D4" i="2"/>
</calcChain>
</file>

<file path=xl/sharedStrings.xml><?xml version="1.0" encoding="utf-8"?>
<sst xmlns="http://schemas.openxmlformats.org/spreadsheetml/2006/main" count="31" uniqueCount="19">
  <si>
    <t>X</t>
  </si>
  <si>
    <t>Y</t>
  </si>
  <si>
    <t>MIN</t>
  </si>
  <si>
    <t>MAX</t>
  </si>
  <si>
    <t>Среднее</t>
  </si>
  <si>
    <t>Дисперсия</t>
  </si>
  <si>
    <t>Среднеквадратичное отклонение</t>
  </si>
  <si>
    <t>Xсорт</t>
  </si>
  <si>
    <t>Yсорт</t>
  </si>
  <si>
    <t>k</t>
  </si>
  <si>
    <t>X^2</t>
  </si>
  <si>
    <t>Y^2</t>
  </si>
  <si>
    <t>Ковариация</t>
  </si>
  <si>
    <t>X*Y</t>
  </si>
  <si>
    <t>Коэф. корелляции</t>
  </si>
  <si>
    <t>Число интервалов</t>
  </si>
  <si>
    <t>Обьем выборки</t>
  </si>
  <si>
    <t>Сумма</t>
  </si>
  <si>
    <t>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</si>
</sst>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00"/>
    <numFmt numFmtId="166" formatCode="0.0000"/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16B5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2" fontId="0" fillId="0" borderId="0" xfId="0" applyNumberFormat="1"/>
    <xf numFmtId="165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166" fontId="0" fillId="3" borderId="1" xfId="2" applyNumberFormat="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0" xfId="1" applyNumberFormat="1" applyFont="1"/>
    <xf numFmtId="1" fontId="0" fillId="3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colors>
    <mruColors>
      <color rgb="FFF16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Диаграмма рассеяния</a:t>
            </a:r>
          </a:p>
          <a:p>
            <a:pPr>
              <a:defRPr/>
            </a:pPr>
            <a:r>
              <a:rPr lang="ru-RU" sz="2000"/>
              <a:t>с линеей тренда</a:t>
            </a:r>
            <a:endParaRPr lang="en-US" sz="2000"/>
          </a:p>
        </c:rich>
      </c:tx>
      <c:layout>
        <c:manualLayout>
          <c:xMode val="edge"/>
          <c:yMode val="edge"/>
          <c:x val="0.24691845253860462"/>
          <c:y val="7.62385365582492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268706977665539E-2"/>
          <c:y val="0.13389891696750905"/>
          <c:w val="0.8861704551082058"/>
          <c:h val="0.82638989169675092"/>
        </c:manualLayout>
      </c:layout>
      <c:scatterChart>
        <c:scatterStyle val="lineMarker"/>
        <c:varyColors val="0"/>
        <c:ser>
          <c:idx val="0"/>
          <c:order val="0"/>
          <c:tx>
            <c:strRef>
              <c:f>Данные!$A$5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ак</c:nam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199050137354353"/>
                  <c:y val="0.29415393990724026"/>
                </c:manualLayout>
              </c:layout>
              <c:tx>
                <c:rich>
                  <a:bodyPr rot="-2760000" spcFirstLastPara="1" vertOverflow="ellipsis" wrap="square" anchor="ctr" anchorCtr="0"/>
                  <a:lstStyle/>
                  <a:p>
                    <a:pPr lvl="0" algn="ctr" rtl="0"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y = 4,1716x - 11,874</a:t>
                    </a:r>
                    <a:endParaRPr lang="en-US" sz="1000" b="1">
                      <a:solidFill>
                        <a:srgbClr val="FF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-2760000" spcFirstLastPara="1" vertOverflow="ellipsis" wrap="square" anchor="ctr" anchorCtr="0"/>
                <a:lstStyle/>
                <a:p>
                  <a:pPr lvl="0" algn="ctr" rtl="0">
                    <a:defRPr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Данные!$B$2:$U$2</c:f>
              <c:numCache>
                <c:formatCode>0.0</c:formatCode>
                <c:ptCount val="20"/>
                <c:pt idx="0">
                  <c:v>17.8</c:v>
                </c:pt>
                <c:pt idx="1">
                  <c:v>10.6</c:v>
                </c:pt>
                <c:pt idx="2">
                  <c:v>13.1</c:v>
                </c:pt>
                <c:pt idx="3">
                  <c:v>20.6</c:v>
                </c:pt>
                <c:pt idx="4">
                  <c:v>4.0999999999999996</c:v>
                </c:pt>
                <c:pt idx="5">
                  <c:v>19.2</c:v>
                </c:pt>
                <c:pt idx="6">
                  <c:v>10.5</c:v>
                </c:pt>
                <c:pt idx="7">
                  <c:v>0.7</c:v>
                </c:pt>
                <c:pt idx="8">
                  <c:v>15.9</c:v>
                </c:pt>
                <c:pt idx="9">
                  <c:v>15.8</c:v>
                </c:pt>
                <c:pt idx="10">
                  <c:v>24</c:v>
                </c:pt>
                <c:pt idx="11">
                  <c:v>11.8</c:v>
                </c:pt>
                <c:pt idx="12">
                  <c:v>22.8</c:v>
                </c:pt>
                <c:pt idx="13">
                  <c:v>10.1</c:v>
                </c:pt>
                <c:pt idx="14">
                  <c:v>1.3</c:v>
                </c:pt>
                <c:pt idx="15">
                  <c:v>12.1</c:v>
                </c:pt>
                <c:pt idx="16">
                  <c:v>4</c:v>
                </c:pt>
                <c:pt idx="17">
                  <c:v>5.4</c:v>
                </c:pt>
                <c:pt idx="18">
                  <c:v>20.8</c:v>
                </c:pt>
                <c:pt idx="19">
                  <c:v>23.2</c:v>
                </c:pt>
              </c:numCache>
            </c:numRef>
          </c:xVal>
          <c:yVal>
            <c:numRef>
              <c:f>Данные!$B$5:$U$5</c:f>
              <c:numCache>
                <c:formatCode>0.0</c:formatCode>
                <c:ptCount val="20"/>
                <c:pt idx="0">
                  <c:v>61.9</c:v>
                </c:pt>
                <c:pt idx="1">
                  <c:v>28.9</c:v>
                </c:pt>
                <c:pt idx="2">
                  <c:v>40.4</c:v>
                </c:pt>
                <c:pt idx="3">
                  <c:v>73.2</c:v>
                </c:pt>
                <c:pt idx="4">
                  <c:v>4.4000000000000004</c:v>
                </c:pt>
                <c:pt idx="5">
                  <c:v>63.7</c:v>
                </c:pt>
                <c:pt idx="6">
                  <c:v>28.5</c:v>
                </c:pt>
                <c:pt idx="7">
                  <c:v>2.2000000000000002</c:v>
                </c:pt>
                <c:pt idx="8">
                  <c:v>46.8</c:v>
                </c:pt>
                <c:pt idx="9">
                  <c:v>48.6</c:v>
                </c:pt>
                <c:pt idx="10">
                  <c:v>96</c:v>
                </c:pt>
                <c:pt idx="11">
                  <c:v>35</c:v>
                </c:pt>
                <c:pt idx="12">
                  <c:v>86.8</c:v>
                </c:pt>
                <c:pt idx="13">
                  <c:v>24.7</c:v>
                </c:pt>
                <c:pt idx="14">
                  <c:v>1</c:v>
                </c:pt>
                <c:pt idx="15">
                  <c:v>33</c:v>
                </c:pt>
                <c:pt idx="16">
                  <c:v>6.8</c:v>
                </c:pt>
                <c:pt idx="17">
                  <c:v>7.7</c:v>
                </c:pt>
                <c:pt idx="18">
                  <c:v>80.2</c:v>
                </c:pt>
                <c:pt idx="19">
                  <c:v>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6-4A84-A956-34463C171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88559"/>
        <c:axId val="494402703"/>
      </c:scatterChart>
      <c:valAx>
        <c:axId val="494388559"/>
        <c:scaling>
          <c:orientation val="minMax"/>
          <c:max val="25"/>
          <c:min val="0"/>
        </c:scaling>
        <c:delete val="0"/>
        <c:axPos val="b"/>
        <c:majorGrid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402703"/>
        <c:crosses val="autoZero"/>
        <c:crossBetween val="midCat"/>
      </c:valAx>
      <c:valAx>
        <c:axId val="494402703"/>
        <c:scaling>
          <c:orientation val="minMax"/>
          <c:max val="110"/>
          <c:min val="-10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388559"/>
        <c:crosses val="autoZero"/>
        <c:crossBetween val="midCat"/>
        <c:majorUnit val="10"/>
      </c:valAx>
      <c:spPr>
        <a:noFill/>
        <a:ln w="15875">
          <a:solidFill>
            <a:schemeClr val="tx1">
              <a:lumMod val="65000"/>
              <a:lumOff val="3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>Диаграмма рассеяния</a:t>
            </a:r>
            <a:endParaRPr lang="en-US" sz="2400"/>
          </a:p>
        </c:rich>
      </c:tx>
      <c:layout>
        <c:manualLayout>
          <c:xMode val="edge"/>
          <c:yMode val="edge"/>
          <c:x val="0.18016749212231262"/>
          <c:y val="3.0179108257585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268706977665539E-2"/>
          <c:y val="0.13389891696750905"/>
          <c:w val="0.8861704551082058"/>
          <c:h val="0.82638989169675092"/>
        </c:manualLayout>
      </c:layout>
      <c:scatterChart>
        <c:scatterStyle val="lineMarker"/>
        <c:varyColors val="0"/>
        <c:ser>
          <c:idx val="0"/>
          <c:order val="0"/>
          <c:tx>
            <c:strRef>
              <c:f>Данные!$A$5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Данные!$B$2:$U$2</c:f>
              <c:numCache>
                <c:formatCode>0.0</c:formatCode>
                <c:ptCount val="20"/>
                <c:pt idx="0">
                  <c:v>17.8</c:v>
                </c:pt>
                <c:pt idx="1">
                  <c:v>10.6</c:v>
                </c:pt>
                <c:pt idx="2">
                  <c:v>13.1</c:v>
                </c:pt>
                <c:pt idx="3">
                  <c:v>20.6</c:v>
                </c:pt>
                <c:pt idx="4">
                  <c:v>4.0999999999999996</c:v>
                </c:pt>
                <c:pt idx="5">
                  <c:v>19.2</c:v>
                </c:pt>
                <c:pt idx="6">
                  <c:v>10.5</c:v>
                </c:pt>
                <c:pt idx="7">
                  <c:v>0.7</c:v>
                </c:pt>
                <c:pt idx="8">
                  <c:v>15.9</c:v>
                </c:pt>
                <c:pt idx="9">
                  <c:v>15.8</c:v>
                </c:pt>
                <c:pt idx="10">
                  <c:v>24</c:v>
                </c:pt>
                <c:pt idx="11">
                  <c:v>11.8</c:v>
                </c:pt>
                <c:pt idx="12">
                  <c:v>22.8</c:v>
                </c:pt>
                <c:pt idx="13">
                  <c:v>10.1</c:v>
                </c:pt>
                <c:pt idx="14">
                  <c:v>1.3</c:v>
                </c:pt>
                <c:pt idx="15">
                  <c:v>12.1</c:v>
                </c:pt>
                <c:pt idx="16">
                  <c:v>4</c:v>
                </c:pt>
                <c:pt idx="17">
                  <c:v>5.4</c:v>
                </c:pt>
                <c:pt idx="18">
                  <c:v>20.8</c:v>
                </c:pt>
                <c:pt idx="19">
                  <c:v>23.2</c:v>
                </c:pt>
              </c:numCache>
            </c:numRef>
          </c:xVal>
          <c:yVal>
            <c:numRef>
              <c:f>Данные!$B$5:$U$5</c:f>
              <c:numCache>
                <c:formatCode>0.0</c:formatCode>
                <c:ptCount val="20"/>
                <c:pt idx="0">
                  <c:v>61.9</c:v>
                </c:pt>
                <c:pt idx="1">
                  <c:v>28.9</c:v>
                </c:pt>
                <c:pt idx="2">
                  <c:v>40.4</c:v>
                </c:pt>
                <c:pt idx="3">
                  <c:v>73.2</c:v>
                </c:pt>
                <c:pt idx="4">
                  <c:v>4.4000000000000004</c:v>
                </c:pt>
                <c:pt idx="5">
                  <c:v>63.7</c:v>
                </c:pt>
                <c:pt idx="6">
                  <c:v>28.5</c:v>
                </c:pt>
                <c:pt idx="7">
                  <c:v>2.2000000000000002</c:v>
                </c:pt>
                <c:pt idx="8">
                  <c:v>46.8</c:v>
                </c:pt>
                <c:pt idx="9">
                  <c:v>48.6</c:v>
                </c:pt>
                <c:pt idx="10">
                  <c:v>96</c:v>
                </c:pt>
                <c:pt idx="11">
                  <c:v>35</c:v>
                </c:pt>
                <c:pt idx="12">
                  <c:v>86.8</c:v>
                </c:pt>
                <c:pt idx="13">
                  <c:v>24.7</c:v>
                </c:pt>
                <c:pt idx="14">
                  <c:v>1</c:v>
                </c:pt>
                <c:pt idx="15">
                  <c:v>33</c:v>
                </c:pt>
                <c:pt idx="16">
                  <c:v>6.8</c:v>
                </c:pt>
                <c:pt idx="17">
                  <c:v>7.7</c:v>
                </c:pt>
                <c:pt idx="18">
                  <c:v>80.2</c:v>
                </c:pt>
                <c:pt idx="19">
                  <c:v>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F-42C2-BF8B-C19463BE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88559"/>
        <c:axId val="494402703"/>
      </c:scatterChart>
      <c:valAx>
        <c:axId val="494388559"/>
        <c:scaling>
          <c:orientation val="minMax"/>
          <c:max val="25"/>
          <c:min val="0"/>
        </c:scaling>
        <c:delete val="0"/>
        <c:axPos val="b"/>
        <c:majorGrid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402703"/>
        <c:crosses val="autoZero"/>
        <c:crossBetween val="midCat"/>
      </c:valAx>
      <c:valAx>
        <c:axId val="494402703"/>
        <c:scaling>
          <c:orientation val="minMax"/>
          <c:max val="110"/>
          <c:min val="-10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388559"/>
        <c:crosses val="autoZero"/>
        <c:crossBetween val="midCat"/>
        <c:majorUnit val="10"/>
      </c:valAx>
      <c:spPr>
        <a:noFill/>
        <a:ln w="15875">
          <a:solidFill>
            <a:schemeClr val="tx1">
              <a:lumMod val="65000"/>
              <a:lumOff val="3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14604</xdr:colOff>
      <xdr:row>7</xdr:row>
      <xdr:rowOff>2193</xdr:rowOff>
    </xdr:from>
    <xdr:to>
      <xdr:col>13</xdr:col>
      <xdr:colOff>598714</xdr:colOff>
      <xdr:row>49</xdr:row>
      <xdr:rowOff>9070</xdr:rowOff>
    </xdr:to>
    <xdr:grpSp>
      <xdr:nvGrpSpPr>
        <xdr:cNvPr id="56" name="Группа 55">
          <a:extLst>
            <a:ext uri="{FF2B5EF4-FFF2-40B4-BE49-F238E27FC236}">
              <a16:creationId xmlns:a16="http://schemas.microsoft.com/office/drawing/2014/main" id="{BC3EC7CF-3CD9-46C6-9C49-CC8C52AEA3A6}"/>
            </a:ext>
          </a:extLst>
        </xdr:cNvPr>
        <xdr:cNvGrpSpPr/>
      </xdr:nvGrpSpPr>
      <xdr:grpSpPr>
        <a:xfrm>
          <a:off x="6536428" y="1668134"/>
          <a:ext cx="4386639" cy="7850995"/>
          <a:chOff x="404676" y="2378908"/>
          <a:chExt cx="4375967" cy="7626877"/>
        </a:xfrm>
      </xdr:grpSpPr>
      <xdr:graphicFrame macro="">
        <xdr:nvGraphicFramePr>
          <xdr:cNvPr id="8" name="Диаграмма 7">
            <a:extLst>
              <a:ext uri="{FF2B5EF4-FFF2-40B4-BE49-F238E27FC236}">
                <a16:creationId xmlns:a16="http://schemas.microsoft.com/office/drawing/2014/main" id="{A65BCF84-EFBA-47D2-AD35-40B70FCDA21D}"/>
              </a:ext>
            </a:extLst>
          </xdr:cNvPr>
          <xdr:cNvGraphicFramePr>
            <a:graphicFrameLocks/>
          </xdr:cNvGraphicFramePr>
        </xdr:nvGraphicFramePr>
        <xdr:xfrm>
          <a:off x="404676" y="4375168"/>
          <a:ext cx="4375967" cy="56306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55" name="Группа 54">
            <a:extLst>
              <a:ext uri="{FF2B5EF4-FFF2-40B4-BE49-F238E27FC236}">
                <a16:creationId xmlns:a16="http://schemas.microsoft.com/office/drawing/2014/main" id="{7F40BBD4-ECE2-47FA-B030-2FB44B4DD33F}"/>
              </a:ext>
            </a:extLst>
          </xdr:cNvPr>
          <xdr:cNvGrpSpPr/>
        </xdr:nvGrpSpPr>
        <xdr:grpSpPr>
          <a:xfrm>
            <a:off x="410029" y="2378908"/>
            <a:ext cx="4367063" cy="1817614"/>
            <a:chOff x="414977" y="2403546"/>
            <a:chExt cx="3930462" cy="1746218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" name="TextBox 9">
                  <a:extLst>
                    <a:ext uri="{FF2B5EF4-FFF2-40B4-BE49-F238E27FC236}">
                      <a16:creationId xmlns:a16="http://schemas.microsoft.com/office/drawing/2014/main" id="{AB168973-8F60-460C-A555-D7C585659EB8}"/>
                    </a:ext>
                  </a:extLst>
                </xdr:cNvPr>
                <xdr:cNvSpPr txBox="1"/>
              </xdr:nvSpPr>
              <xdr:spPr>
                <a:xfrm>
                  <a:off x="414977" y="2409620"/>
                  <a:ext cx="2012950" cy="1739953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numCol="2" spcCol="0" rtlCol="0" anchor="t">
                  <a:noAutofit/>
                </a:bodyPr>
                <a:lstStyle/>
                <a:p>
                  <a:pPr algn="ctr"/>
                  <a:r>
                    <a:rPr lang="en-US" sz="16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   y=ax+b</a:t>
                  </a:r>
                  <a:endParaRPr lang="ru-RU" sz="1600" b="0" i="1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algn="ctr"/>
                  <a:endParaRPr lang="ru-RU" sz="1600" b="0" i="1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algn="ctr"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d>
                          <m:dPr>
                            <m:begChr m:val="{"/>
                            <m:endChr m:val=""/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eqArr>
                              <m:eqArr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nary>
                                  <m:naryPr>
                                    <m:chr m:val="∑"/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=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en-US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m:rPr>
                                            <m:brk m:alnAt="23"/>
                                          </m:rPr>
                                          <a:rPr lang="en-US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Sup>
                                          <m:sSubSupPr>
                                            <m:ctrlPr>
                                              <a:rPr lang="en-US" sz="1100" b="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  <m:sup>
                                            <m:r>
                                              <a:rPr lang="en-US" sz="1100" b="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bSup>
                                        <m:r>
                                          <a:rPr lang="en-US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𝑏</m:t>
                                        </m:r>
                                        <m:nary>
                                          <m:naryPr>
                                            <m:chr m:val="∑"/>
                                            <m:ctrlPr>
                                              <a:rPr lang="en-US" sz="1100" b="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naryPr>
                                          <m:sub>
                                            <m:r>
                                              <m:rPr>
                                                <m:brk m:alnAt="23"/>
                                              </m:rPr>
                                              <a:rPr lang="en-US" sz="1100" b="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  <m:r>
                                              <a:rPr lang="en-US" sz="1100" b="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=1</m:t>
                                            </m:r>
                                          </m:sub>
                                          <m:sup>
                                            <m:r>
                                              <a:rPr lang="en-US" sz="1100" b="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𝑛</m:t>
                                            </m:r>
                                          </m:sup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en-US" sz="1100" b="0" i="1">
                                                    <a:solidFill>
                                                      <a:schemeClr val="dk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US" sz="1100" b="0" i="1">
                                                    <a:solidFill>
                                                      <a:schemeClr val="dk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US" sz="1100" b="0" i="1">
                                                    <a:solidFill>
                                                      <a:schemeClr val="dk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</m:sub>
                                            </m:sSub>
                                          </m:e>
                                        </m:nary>
                                      </m:e>
                                    </m:nary>
                                  </m:e>
                                </m:nary>
                              </m:e>
                              <m:e>
                                <m:nary>
                                  <m:naryPr>
                                    <m:chr m:val="∑"/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𝑛𝑏</m:t>
                                </m:r>
                              </m:e>
                            </m:eqArr>
                          </m:e>
                        </m:d>
                      </m:oMath>
                    </m:oMathPara>
                  </a14:m>
                  <a:endParaRPr lang="ru-RU" sz="1100" b="0" i="1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endParaRPr lang="ru-RU" sz="1100" b="0" i="1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Choice>
          <mc:Fallback>
            <xdr:sp macro="" textlink="">
              <xdr:nvSpPr>
                <xdr:cNvPr id="10" name="TextBox 9">
                  <a:extLst>
                    <a:ext uri="{FF2B5EF4-FFF2-40B4-BE49-F238E27FC236}">
                      <a16:creationId xmlns:a16="http://schemas.microsoft.com/office/drawing/2014/main" id="{AB168973-8F60-460C-A555-D7C585659EB8}"/>
                    </a:ext>
                  </a:extLst>
                </xdr:cNvPr>
                <xdr:cNvSpPr txBox="1"/>
              </xdr:nvSpPr>
              <xdr:spPr>
                <a:xfrm>
                  <a:off x="414977" y="2409620"/>
                  <a:ext cx="2012950" cy="1739953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numCol="2" spcCol="0" rtlCol="0" anchor="t">
                  <a:noAutofit/>
                </a:bodyPr>
                <a:lstStyle/>
                <a:p>
                  <a:pPr algn="ctr"/>
                  <a:r>
                    <a:rPr lang="en-US" sz="16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   y=ax+b</a:t>
                  </a:r>
                  <a:endParaRPr lang="ru-RU" sz="1600" b="0" i="1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algn="ctr"/>
                  <a:endParaRPr lang="ru-RU" sz="1600" b="0" i="1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algn="ctr"/>
                  <a:r>
                    <a:rPr lang="en-US" sz="11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{█(∑_(𝑖=1)^𝑛▒〖𝑥_𝑖 𝑦_𝑖=𝑎∑_(𝑖=1)^𝑛▒〖𝑥_𝑖^2+𝑏∑_(𝑖=1)^𝑛▒𝑥_𝑖 〗〗@∑_(𝑖=1)^𝑛▒𝑦_𝑖 =𝑎∑_(𝑖=1)^𝑛▒𝑥_𝑖 +𝑛𝑏)┤</a:t>
                  </a:r>
                  <a:endParaRPr lang="ru-RU" sz="1100" b="0" i="1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endParaRPr>
                </a:p>
                <a:p>
                  <a:endParaRPr lang="ru-RU" sz="1100" b="0" i="1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3" name="TextBox 12">
                  <a:extLst>
                    <a:ext uri="{FF2B5EF4-FFF2-40B4-BE49-F238E27FC236}">
                      <a16:creationId xmlns:a16="http://schemas.microsoft.com/office/drawing/2014/main" id="{E5F7F9B9-ED45-4A46-88C5-A82DA9ABB42C}"/>
                    </a:ext>
                  </a:extLst>
                </xdr:cNvPr>
                <xdr:cNvSpPr txBox="1"/>
              </xdr:nvSpPr>
              <xdr:spPr>
                <a:xfrm>
                  <a:off x="2427739" y="2403546"/>
                  <a:ext cx="1917700" cy="106202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>
                  <a:no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f>
                          <m:fPr>
                            <m:ctrlPr>
                              <a:rPr lang="ru-RU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ru-RU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nary>
                              <m:naryPr>
                                <m:chr m:val="∑"/>
                                <m:ctrlPr>
                                  <a:rPr lang="ru-RU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ru-RU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ru-RU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𝑁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ru-RU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ctrlPr>
                                  <a:rPr lang="ru-RU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ru-RU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ru-RU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𝑁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nary>
                                  <m:naryPr>
                                    <m:chr m:val="∑"/>
                                    <m:ctrlPr>
                                      <a:rPr lang="ru-RU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𝑁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sz="110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sz="110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nary>
                          </m:num>
                          <m:den>
                            <m:r>
                              <a:rPr lang="ru-RU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nary>
                              <m:naryPr>
                                <m:chr m:val="∑"/>
                                <m:ctrlPr>
                                  <a:rPr lang="ru-RU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ru-RU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ru-RU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𝑁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nary>
                            <m:r>
                              <a:rPr lang="ru-RU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ru-RU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ru-RU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ctrlPr>
                                          <a:rPr lang="ru-RU" sz="110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sz="110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𝑁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ru-RU" sz="110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sz="110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sz="110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ru-RU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oMath>
                    </m:oMathPara>
                  </a14:m>
                  <a:endParaRPr lang="ru-RU">
                    <a:effectLst/>
                  </a:endParaRPr>
                </a:p>
                <a:p>
                  <a:endParaRPr lang="ru-RU">
                    <a:effectLst/>
                  </a:endParaRPr>
                </a:p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f>
                          <m:fPr>
                            <m:ctrlPr>
                              <a:rPr lang="ru-RU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ru-RU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ru-RU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ru-RU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𝑁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ru-RU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ru-RU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ru-RU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𝑁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num>
                          <m:den>
                            <m:r>
                              <a:rPr lang="ru-RU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den>
                        </m:f>
                      </m:oMath>
                    </m:oMathPara>
                  </a14:m>
                  <a:endParaRPr lang="ru-RU">
                    <a:effectLst/>
                  </a:endParaRPr>
                </a:p>
              </xdr:txBody>
            </xdr:sp>
          </mc:Choice>
          <mc:Fallback xmlns="">
            <xdr:sp macro="" textlink="">
              <xdr:nvSpPr>
                <xdr:cNvPr id="13" name="TextBox 12">
                  <a:extLst>
                    <a:ext uri="{FF2B5EF4-FFF2-40B4-BE49-F238E27FC236}">
                      <a16:creationId xmlns:a16="http://schemas.microsoft.com/office/drawing/2014/main" id="{E5F7F9B9-ED45-4A46-88C5-A82DA9ABB42C}"/>
                    </a:ext>
                  </a:extLst>
                </xdr:cNvPr>
                <xdr:cNvSpPr txBox="1"/>
              </xdr:nvSpPr>
              <xdr:spPr>
                <a:xfrm>
                  <a:off x="2427739" y="2403546"/>
                  <a:ext cx="1917700" cy="106202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>
                  <a:noAutofit/>
                </a:bodyPr>
                <a:lstStyle/>
                <a:p>
                  <a:pPr/>
                  <a:r>
                    <a:rPr lang="ru-RU" sz="110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𝑎=(𝑁∑_𝑖^𝑁▒𝑥_𝑖  𝑦_𝑖−∑_𝑖^𝑁▒〖𝑦_𝑖 ∑_𝑖^𝑁▒𝑥_𝑖 〗)/(𝑁∑_𝑖^𝑁▒𝑥_𝑖^2 −(∑_𝑖^𝑁▒𝑥_𝑖 )^2 )</a:t>
                  </a:r>
                  <a:endParaRPr lang="ru-RU">
                    <a:effectLst/>
                  </a:endParaRPr>
                </a:p>
                <a:p>
                  <a:endParaRPr lang="ru-RU">
                    <a:effectLst/>
                  </a:endParaRPr>
                </a:p>
                <a:p>
                  <a:pPr/>
                  <a:r>
                    <a:rPr lang="ru-RU" sz="110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𝑏=(∑_𝑖^𝑁▒𝑦_𝑖 −𝑎∑_𝑖^𝑁▒𝑥_𝑖 )/𝑁</a:t>
                  </a:r>
                  <a:endParaRPr lang="ru-RU">
                    <a:effectLst/>
                  </a:endParaRPr>
                </a:p>
              </xdr:txBody>
            </xdr:sp>
          </mc:Fallback>
        </mc:AlternateContent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AD6BA75-9D0E-4237-A2FD-E0F3ADFC8A06}"/>
                </a:ext>
              </a:extLst>
            </xdr:cNvPr>
            <xdr:cNvSpPr txBox="1"/>
          </xdr:nvSpPr>
          <xdr:spPr>
            <a:xfrm>
              <a:off x="2428504" y="3470726"/>
              <a:ext cx="1916546" cy="67903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 eaLnBrk="1" fontAlgn="auto" latinLnBrk="0" hangingPunct="1"/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a=4,172;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b=-11,874</a:t>
              </a:r>
              <a:endParaRPr lang="ru-RU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 eaLnBrk="1" fontAlgn="auto" latinLnBrk="0" hangingPunct="1"/>
              <a:endParaRPr lang="ru-RU">
                <a:effectLst/>
              </a:endParaRPr>
            </a:p>
            <a:p>
              <a:pPr algn="ctr" eaLnBrk="1" fontAlgn="auto" latinLnBrk="0" hangingPunct="1"/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y=4,172x-11,874</a:t>
              </a:r>
              <a:endParaRPr lang="ru-RU">
                <a:effectLst/>
              </a:endParaRPr>
            </a:p>
            <a:p>
              <a:pPr algn="ctr"/>
              <a:endParaRPr lang="ru-RU" sz="1100"/>
            </a:p>
          </xdr:txBody>
        </xdr:sp>
      </xdr:grpSp>
    </xdr:grpSp>
    <xdr:clientData/>
  </xdr:twoCellAnchor>
  <xdr:oneCellAnchor>
    <xdr:from>
      <xdr:col>5</xdr:col>
      <xdr:colOff>10853</xdr:colOff>
      <xdr:row>4</xdr:row>
      <xdr:rowOff>179294</xdr:rowOff>
    </xdr:from>
    <xdr:ext cx="2028618" cy="22411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A6B680C-AFFA-46B6-B8FF-42AF36777D7E}"/>
                </a:ext>
              </a:extLst>
            </xdr:cNvPr>
            <xdr:cNvSpPr txBox="1"/>
          </xdr:nvSpPr>
          <xdr:spPr>
            <a:xfrm>
              <a:off x="2730147" y="1284941"/>
              <a:ext cx="2028618" cy="224117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𝛼</m:t>
                  </m:r>
                </m:oMath>
              </a14:m>
              <a:r>
                <a:rPr lang="ru-RU" sz="120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=0</a:t>
              </a:r>
              <a:r>
                <a:rPr lang="en-US" sz="120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,01</a:t>
              </a:r>
              <a:endParaRPr lang="ru-RU" sz="120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:endParaRPr lang="ru-RU" sz="120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ru-RU" sz="12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ru-RU" sz="12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набл</m:t>
                        </m:r>
                      </m:sub>
                    </m:sSub>
                    <m:r>
                      <a:rPr lang="ru-RU" sz="12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</m:t>
                        </m:r>
                        <m:rad>
                          <m:radPr>
                            <m:degHide m:val="on"/>
                            <m:ctrlPr>
                              <a:rPr lang="ru-RU" sz="12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  <m:r>
                              <a:rPr lang="en-US" sz="12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−2</m:t>
                            </m:r>
                          </m:e>
                        </m:rad>
                      </m:num>
                      <m:den>
                        <m:rad>
                          <m:radPr>
                            <m:degHide m:val="on"/>
                            <m:ctrlPr>
                              <a:rPr lang="ru-RU" sz="12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ru-RU" sz="12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ru-RU" sz="12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1−</m:t>
                                </m:r>
                                <m:r>
                                  <a:rPr lang="ru-RU" sz="12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𝑅</m:t>
                                </m:r>
                              </m:e>
                              <m:sup>
                                <m:r>
                                  <a:rPr lang="ru-RU" sz="12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</m:oMath>
                </m:oMathPara>
              </a14:m>
              <a:endParaRPr lang="ru-RU" sz="12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:endParaRPr lang="ru-RU" sz="12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ru-RU" sz="12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ru-RU" sz="12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кр</m:t>
                        </m:r>
                      </m:sub>
                    </m:sSub>
                    <m:d>
                      <m:dPr>
                        <m:ctrlPr>
                          <a:rPr lang="ru-RU" sz="12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US" sz="12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  <m:r>
                          <a:rPr lang="ru-RU" sz="12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US" sz="12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𝑘</m:t>
                        </m:r>
                      </m:e>
                    </m:d>
                  </m:oMath>
                </m:oMathPara>
              </a14:m>
              <a:endParaRPr lang="en-US" sz="12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:endParaRPr lang="en-US" sz="12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набл</m:t>
                      </m:r>
                    </m:sub>
                  </m:sSub>
                </m:oMath>
              </a14:m>
              <a:r>
                <a:rPr lang="en-US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= 23,98</a:t>
              </a:r>
            </a:p>
            <a:p>
              <a:pPr algn="ctr"/>
              <a:endParaRPr lang="en-US" sz="12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кр</m:t>
                        </m:r>
                      </m:sub>
                    </m:sSub>
                    <m:d>
                      <m:dPr>
                        <m:ctrlP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α</m:t>
                        </m:r>
                        <m: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e>
                    </m:d>
                    <m:r>
                      <a:rPr lang="ru-RU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ru-RU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ctr"/>
              <a:r>
                <a:rPr lang="en-US" sz="110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кр</m:t>
                      </m:r>
                    </m:sub>
                  </m:sSub>
                  <m:d>
                    <m:d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0,99</m:t>
                      </m:r>
                      <m: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18</m:t>
                      </m:r>
                    </m:e>
                  </m:d>
                  <m:r>
                    <a:rPr lang="ru-RU" sz="11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=2</m:t>
                  </m:r>
                  <m:r>
                    <a:rPr lang="en-US" sz="11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,8</m:t>
                  </m:r>
                </m:oMath>
              </a14:m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7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</a:t>
              </a:r>
              <a:endParaRPr lang="ru-RU" sz="1200">
                <a:effectLst/>
              </a:endParaRPr>
            </a:p>
            <a:p>
              <a:pPr algn="ctr"/>
              <a:endParaRPr lang="en-US" sz="12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:endParaRPr lang="ru-RU" sz="12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A6B680C-AFFA-46B6-B8FF-42AF36777D7E}"/>
                </a:ext>
              </a:extLst>
            </xdr:cNvPr>
            <xdr:cNvSpPr txBox="1"/>
          </xdr:nvSpPr>
          <xdr:spPr>
            <a:xfrm>
              <a:off x="2730147" y="1284941"/>
              <a:ext cx="2028618" cy="224117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ru-RU" sz="120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=0</a:t>
              </a:r>
              <a:r>
                <a:rPr lang="en-US" sz="120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,01</a:t>
              </a:r>
              <a:endParaRPr lang="ru-RU" sz="120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:endParaRPr lang="ru-RU" sz="120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:r>
                <a:rPr lang="ru-RU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𝑇_набл=(</a:t>
              </a:r>
              <a:r>
                <a:rPr lang="ru-RU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𝑅</a:t>
              </a:r>
              <a:r>
                <a:rPr lang="ru-RU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√(</a:t>
              </a:r>
              <a:r>
                <a:rPr lang="en-US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𝑛−2</a:t>
              </a:r>
              <a:r>
                <a:rPr lang="ru-RU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))/√(〖1−𝑅〗^2 )</a:t>
              </a:r>
              <a:endParaRPr lang="ru-RU" sz="12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:endParaRPr lang="ru-RU" sz="12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:r>
                <a:rPr lang="ru-RU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𝑡_кр (</a:t>
              </a:r>
              <a:r>
                <a:rPr lang="en-US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ru-RU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,</a:t>
              </a:r>
              <a:r>
                <a:rPr lang="en-US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𝑘)</a:t>
              </a:r>
              <a:endParaRPr lang="en-US" sz="12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:endParaRPr lang="en-US" sz="12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:r>
                <a:rPr lang="ru-RU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𝑇_набл</a:t>
              </a:r>
              <a:r>
                <a:rPr lang="en-US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= 23,98</a:t>
              </a:r>
            </a:p>
            <a:p>
              <a:pPr algn="ctr"/>
              <a:endParaRPr lang="en-US" sz="12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:r>
                <a:rPr lang="ru-RU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𝑡_кр 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</a:t>
              </a:r>
              <a:r>
                <a:rPr lang="el-GR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α</a:t>
              </a:r>
              <a:r>
                <a:rPr lang="ru-RU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𝑛−2)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ru-RU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ctr"/>
              <a:r>
                <a:rPr lang="en-US" sz="110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= </a:t>
              </a:r>
              <a:r>
                <a:rPr lang="ru-RU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𝑡_кр 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0,99</a:t>
              </a:r>
              <a:r>
                <a:rPr lang="ru-RU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18)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=2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,8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7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</a:t>
              </a:r>
              <a:endParaRPr lang="ru-RU" sz="1200">
                <a:effectLst/>
              </a:endParaRPr>
            </a:p>
            <a:p>
              <a:pPr algn="ctr"/>
              <a:endParaRPr lang="en-US" sz="12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:endParaRPr lang="ru-RU" sz="12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1</xdr:col>
      <xdr:colOff>0</xdr:colOff>
      <xdr:row>18</xdr:row>
      <xdr:rowOff>18143</xdr:rowOff>
    </xdr:from>
    <xdr:to>
      <xdr:col>8</xdr:col>
      <xdr:colOff>3539</xdr:colOff>
      <xdr:row>49</xdr:row>
      <xdr:rowOff>24474</xdr:rowOff>
    </xdr:to>
    <xdr:graphicFrame macro="">
      <xdr:nvGraphicFramePr>
        <xdr:cNvPr id="61" name="Диаграмма 60">
          <a:extLst>
            <a:ext uri="{FF2B5EF4-FFF2-40B4-BE49-F238E27FC236}">
              <a16:creationId xmlns:a16="http://schemas.microsoft.com/office/drawing/2014/main" id="{57C3794F-E3A9-44EE-A690-6C5BB22E7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zoomScale="85" zoomScaleNormal="85" workbookViewId="0">
      <selection activeCell="Q22" sqref="Q22"/>
    </sheetView>
  </sheetViews>
  <sheetFormatPr defaultRowHeight="14.5" x14ac:dyDescent="0.35"/>
  <cols>
    <col min="2" max="21" width="6.6328125" customWidth="1"/>
  </cols>
  <sheetData>
    <row r="1" spans="1:23" ht="20" customHeight="1" x14ac:dyDescent="0.35">
      <c r="A1" s="2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27" t="s">
        <v>17</v>
      </c>
    </row>
    <row r="2" spans="1:23" ht="20" customHeight="1" x14ac:dyDescent="0.35">
      <c r="A2" s="7" t="s">
        <v>0</v>
      </c>
      <c r="B2" s="8">
        <v>17.8</v>
      </c>
      <c r="C2" s="8">
        <v>10.6</v>
      </c>
      <c r="D2" s="8">
        <v>13.1</v>
      </c>
      <c r="E2" s="8">
        <v>20.6</v>
      </c>
      <c r="F2" s="8">
        <v>4.0999999999999996</v>
      </c>
      <c r="G2" s="8">
        <v>19.2</v>
      </c>
      <c r="H2" s="8">
        <v>10.5</v>
      </c>
      <c r="I2" s="8">
        <v>0.7</v>
      </c>
      <c r="J2" s="8">
        <v>15.9</v>
      </c>
      <c r="K2" s="8">
        <v>15.8</v>
      </c>
      <c r="L2" s="8">
        <v>24</v>
      </c>
      <c r="M2" s="8">
        <v>11.8</v>
      </c>
      <c r="N2" s="8">
        <v>22.8</v>
      </c>
      <c r="O2" s="8">
        <v>10.1</v>
      </c>
      <c r="P2" s="8">
        <v>1.3</v>
      </c>
      <c r="Q2" s="8">
        <v>12.1</v>
      </c>
      <c r="R2" s="8">
        <v>4</v>
      </c>
      <c r="S2" s="8">
        <v>5.4</v>
      </c>
      <c r="T2" s="8">
        <v>20.8</v>
      </c>
      <c r="U2" s="8">
        <v>23.2</v>
      </c>
      <c r="V2" s="23">
        <f>SUM(B2:U2)</f>
        <v>263.80000000000007</v>
      </c>
    </row>
    <row r="3" spans="1:23" s="1" customFormat="1" ht="20" customHeight="1" x14ac:dyDescent="0.35">
      <c r="A3" s="9" t="s">
        <v>7</v>
      </c>
      <c r="B3" s="10">
        <v>0.7</v>
      </c>
      <c r="C3" s="10">
        <v>1.3</v>
      </c>
      <c r="D3" s="10">
        <v>4</v>
      </c>
      <c r="E3" s="10">
        <v>4.0999999999999996</v>
      </c>
      <c r="F3" s="10">
        <v>5.4</v>
      </c>
      <c r="G3" s="10">
        <v>10.1</v>
      </c>
      <c r="H3" s="10">
        <v>10.5</v>
      </c>
      <c r="I3" s="10">
        <v>10.6</v>
      </c>
      <c r="J3" s="10">
        <v>11.8</v>
      </c>
      <c r="K3" s="10">
        <v>12.1</v>
      </c>
      <c r="L3" s="10">
        <v>13.1</v>
      </c>
      <c r="M3" s="10">
        <v>15.8</v>
      </c>
      <c r="N3" s="10">
        <v>15.9</v>
      </c>
      <c r="O3" s="10">
        <v>17.8</v>
      </c>
      <c r="P3" s="10">
        <v>19.2</v>
      </c>
      <c r="Q3" s="10">
        <v>20.6</v>
      </c>
      <c r="R3" s="10">
        <v>20.8</v>
      </c>
      <c r="S3" s="10">
        <v>22.8</v>
      </c>
      <c r="T3" s="10">
        <v>23.2</v>
      </c>
      <c r="U3" s="10">
        <v>24</v>
      </c>
      <c r="V3" s="26" t="s">
        <v>18</v>
      </c>
    </row>
    <row r="4" spans="1:23" ht="20" customHeight="1" x14ac:dyDescent="0.35">
      <c r="A4" s="11" t="s">
        <v>10</v>
      </c>
      <c r="B4" s="10">
        <f>B2^2</f>
        <v>316.84000000000003</v>
      </c>
      <c r="C4" s="10">
        <f t="shared" ref="C4:U4" si="0">C2^2</f>
        <v>112.36</v>
      </c>
      <c r="D4" s="10">
        <f t="shared" si="0"/>
        <v>171.60999999999999</v>
      </c>
      <c r="E4" s="10">
        <f t="shared" si="0"/>
        <v>424.36000000000007</v>
      </c>
      <c r="F4" s="10">
        <f t="shared" si="0"/>
        <v>16.809999999999999</v>
      </c>
      <c r="G4" s="10">
        <f t="shared" si="0"/>
        <v>368.64</v>
      </c>
      <c r="H4" s="10">
        <f t="shared" si="0"/>
        <v>110.25</v>
      </c>
      <c r="I4" s="10">
        <f t="shared" si="0"/>
        <v>0.48999999999999994</v>
      </c>
      <c r="J4" s="10">
        <f t="shared" si="0"/>
        <v>252.81</v>
      </c>
      <c r="K4" s="10">
        <f t="shared" si="0"/>
        <v>249.64000000000001</v>
      </c>
      <c r="L4" s="10">
        <f t="shared" si="0"/>
        <v>576</v>
      </c>
      <c r="M4" s="10">
        <f t="shared" si="0"/>
        <v>139.24</v>
      </c>
      <c r="N4" s="10">
        <f t="shared" si="0"/>
        <v>519.84</v>
      </c>
      <c r="O4" s="10">
        <f t="shared" si="0"/>
        <v>102.00999999999999</v>
      </c>
      <c r="P4" s="10">
        <f t="shared" si="0"/>
        <v>1.6900000000000002</v>
      </c>
      <c r="Q4" s="10">
        <f t="shared" si="0"/>
        <v>146.41</v>
      </c>
      <c r="R4" s="10">
        <f t="shared" si="0"/>
        <v>16</v>
      </c>
      <c r="S4" s="10">
        <f t="shared" si="0"/>
        <v>29.160000000000004</v>
      </c>
      <c r="T4" s="10">
        <f t="shared" si="0"/>
        <v>432.64000000000004</v>
      </c>
      <c r="U4" s="10">
        <f t="shared" si="0"/>
        <v>538.24</v>
      </c>
      <c r="V4" s="25">
        <f>SUM(B4:U4)</f>
        <v>4525.04</v>
      </c>
    </row>
    <row r="5" spans="1:23" s="1" customFormat="1" ht="20" customHeight="1" x14ac:dyDescent="0.35">
      <c r="A5" s="7" t="s">
        <v>1</v>
      </c>
      <c r="B5" s="8">
        <v>61.9</v>
      </c>
      <c r="C5" s="8">
        <v>28.9</v>
      </c>
      <c r="D5" s="8">
        <v>40.4</v>
      </c>
      <c r="E5" s="8">
        <v>73.2</v>
      </c>
      <c r="F5" s="8">
        <v>4.4000000000000004</v>
      </c>
      <c r="G5" s="8">
        <v>63.7</v>
      </c>
      <c r="H5" s="8">
        <v>28.5</v>
      </c>
      <c r="I5" s="8">
        <v>2.2000000000000002</v>
      </c>
      <c r="J5" s="8">
        <v>46.8</v>
      </c>
      <c r="K5" s="8">
        <v>48.6</v>
      </c>
      <c r="L5" s="8">
        <v>96</v>
      </c>
      <c r="M5" s="8">
        <v>35</v>
      </c>
      <c r="N5" s="8">
        <v>86.8</v>
      </c>
      <c r="O5" s="8">
        <v>24.7</v>
      </c>
      <c r="P5" s="8">
        <v>1</v>
      </c>
      <c r="Q5" s="8">
        <v>33</v>
      </c>
      <c r="R5" s="8">
        <v>6.8</v>
      </c>
      <c r="S5" s="8">
        <v>7.7</v>
      </c>
      <c r="T5" s="8">
        <v>80.2</v>
      </c>
      <c r="U5" s="8">
        <v>93.2</v>
      </c>
      <c r="V5" s="23">
        <f>SUM(B5:U5)</f>
        <v>863.00000000000011</v>
      </c>
      <c r="W5" s="3"/>
    </row>
    <row r="6" spans="1:23" ht="20" customHeight="1" x14ac:dyDescent="0.35">
      <c r="A6" s="9" t="s">
        <v>8</v>
      </c>
      <c r="B6" s="10">
        <v>1</v>
      </c>
      <c r="C6" s="10">
        <v>2.2000000000000002</v>
      </c>
      <c r="D6" s="10">
        <v>4.4000000000000004</v>
      </c>
      <c r="E6" s="10">
        <v>6.8</v>
      </c>
      <c r="F6" s="10">
        <v>7.7</v>
      </c>
      <c r="G6" s="10">
        <v>24.7</v>
      </c>
      <c r="H6" s="10">
        <v>28.5</v>
      </c>
      <c r="I6" s="10">
        <v>28.9</v>
      </c>
      <c r="J6" s="10">
        <v>33</v>
      </c>
      <c r="K6" s="10">
        <v>35</v>
      </c>
      <c r="L6" s="10">
        <v>40.4</v>
      </c>
      <c r="M6" s="10">
        <v>46.8</v>
      </c>
      <c r="N6" s="10">
        <v>48.6</v>
      </c>
      <c r="O6" s="10">
        <v>61.9</v>
      </c>
      <c r="P6" s="10">
        <v>63.7</v>
      </c>
      <c r="Q6" s="10">
        <v>73.2</v>
      </c>
      <c r="R6" s="10">
        <v>80.2</v>
      </c>
      <c r="S6" s="10">
        <v>86.8</v>
      </c>
      <c r="T6" s="10">
        <v>93.2</v>
      </c>
      <c r="U6" s="10">
        <v>96</v>
      </c>
      <c r="V6" s="26" t="s">
        <v>18</v>
      </c>
    </row>
    <row r="7" spans="1:23" s="1" customFormat="1" ht="20" customHeight="1" x14ac:dyDescent="0.35">
      <c r="A7" s="11" t="s">
        <v>11</v>
      </c>
      <c r="B7" s="10">
        <f>B5^2</f>
        <v>3831.6099999999997</v>
      </c>
      <c r="C7" s="10">
        <f t="shared" ref="C7:U7" si="1">C5^2</f>
        <v>835.20999999999992</v>
      </c>
      <c r="D7" s="10">
        <f t="shared" si="1"/>
        <v>1632.1599999999999</v>
      </c>
      <c r="E7" s="10">
        <f t="shared" si="1"/>
        <v>5358.2400000000007</v>
      </c>
      <c r="F7" s="10">
        <f t="shared" si="1"/>
        <v>19.360000000000003</v>
      </c>
      <c r="G7" s="10">
        <f t="shared" si="1"/>
        <v>4057.6900000000005</v>
      </c>
      <c r="H7" s="10">
        <f t="shared" si="1"/>
        <v>812.25</v>
      </c>
      <c r="I7" s="10">
        <f t="shared" si="1"/>
        <v>4.8400000000000007</v>
      </c>
      <c r="J7" s="10">
        <f t="shared" si="1"/>
        <v>2190.2399999999998</v>
      </c>
      <c r="K7" s="10">
        <f t="shared" si="1"/>
        <v>2361.96</v>
      </c>
      <c r="L7" s="10">
        <f t="shared" si="1"/>
        <v>9216</v>
      </c>
      <c r="M7" s="10">
        <f t="shared" si="1"/>
        <v>1225</v>
      </c>
      <c r="N7" s="10">
        <f t="shared" si="1"/>
        <v>7534.24</v>
      </c>
      <c r="O7" s="10">
        <f t="shared" si="1"/>
        <v>610.08999999999992</v>
      </c>
      <c r="P7" s="10">
        <f t="shared" si="1"/>
        <v>1</v>
      </c>
      <c r="Q7" s="10">
        <f t="shared" si="1"/>
        <v>1089</v>
      </c>
      <c r="R7" s="10">
        <f t="shared" si="1"/>
        <v>46.239999999999995</v>
      </c>
      <c r="S7" s="10">
        <f t="shared" si="1"/>
        <v>59.290000000000006</v>
      </c>
      <c r="T7" s="10">
        <f t="shared" si="1"/>
        <v>6432.0400000000009</v>
      </c>
      <c r="U7" s="10">
        <f t="shared" si="1"/>
        <v>8686.24</v>
      </c>
      <c r="V7" s="26" t="s">
        <v>18</v>
      </c>
    </row>
    <row r="8" spans="1:23" s="1" customFormat="1" ht="20" customHeight="1" x14ac:dyDescent="0.35">
      <c r="A8" s="13" t="s">
        <v>13</v>
      </c>
      <c r="B8" s="14">
        <f>B2*B5</f>
        <v>1101.82</v>
      </c>
      <c r="C8" s="14">
        <f t="shared" ref="C8:U8" si="2">C2*C5</f>
        <v>306.33999999999997</v>
      </c>
      <c r="D8" s="14">
        <f t="shared" si="2"/>
        <v>529.24</v>
      </c>
      <c r="E8" s="14">
        <f t="shared" si="2"/>
        <v>1507.92</v>
      </c>
      <c r="F8" s="14">
        <f t="shared" si="2"/>
        <v>18.04</v>
      </c>
      <c r="G8" s="14">
        <f t="shared" si="2"/>
        <v>1223.04</v>
      </c>
      <c r="H8" s="14">
        <f t="shared" si="2"/>
        <v>299.25</v>
      </c>
      <c r="I8" s="14">
        <f t="shared" si="2"/>
        <v>1.54</v>
      </c>
      <c r="J8" s="14">
        <f t="shared" si="2"/>
        <v>744.12</v>
      </c>
      <c r="K8" s="14">
        <f t="shared" si="2"/>
        <v>767.88000000000011</v>
      </c>
      <c r="L8" s="14">
        <f t="shared" si="2"/>
        <v>2304</v>
      </c>
      <c r="M8" s="14">
        <f t="shared" si="2"/>
        <v>413</v>
      </c>
      <c r="N8" s="14">
        <f t="shared" si="2"/>
        <v>1979.04</v>
      </c>
      <c r="O8" s="14">
        <f t="shared" si="2"/>
        <v>249.46999999999997</v>
      </c>
      <c r="P8" s="14">
        <f t="shared" si="2"/>
        <v>1.3</v>
      </c>
      <c r="Q8" s="14">
        <f t="shared" si="2"/>
        <v>399.3</v>
      </c>
      <c r="R8" s="14">
        <f t="shared" si="2"/>
        <v>27.2</v>
      </c>
      <c r="S8" s="14">
        <f t="shared" si="2"/>
        <v>41.580000000000005</v>
      </c>
      <c r="T8" s="14">
        <f t="shared" si="2"/>
        <v>1668.16</v>
      </c>
      <c r="U8" s="14">
        <f t="shared" si="2"/>
        <v>2162.2399999999998</v>
      </c>
      <c r="V8" s="24">
        <f>SUM(B8:U8)</f>
        <v>15744.479999999998</v>
      </c>
    </row>
    <row r="9" spans="1:23" x14ac:dyDescent="0.35">
      <c r="A9" s="1"/>
    </row>
    <row r="10" spans="1:23" s="1" customFormat="1" x14ac:dyDescent="0.35"/>
    <row r="11" spans="1:23" s="1" customFormat="1" x14ac:dyDescent="0.35"/>
    <row r="12" spans="1:23" s="1" customFormat="1" x14ac:dyDescent="0.35">
      <c r="A12" s="2"/>
      <c r="B12" s="6">
        <v>1</v>
      </c>
      <c r="C12" s="6">
        <v>2</v>
      </c>
      <c r="D12" s="6">
        <v>3</v>
      </c>
      <c r="E12" s="6">
        <v>4</v>
      </c>
      <c r="F12" s="6">
        <v>5</v>
      </c>
      <c r="G12" s="6">
        <v>6</v>
      </c>
      <c r="H12" s="6">
        <v>7</v>
      </c>
      <c r="I12" s="6">
        <v>8</v>
      </c>
      <c r="J12" s="6">
        <v>9</v>
      </c>
      <c r="K12" s="6">
        <v>10</v>
      </c>
      <c r="L12" s="6">
        <v>11</v>
      </c>
      <c r="M12" s="6">
        <v>12</v>
      </c>
      <c r="N12" s="6">
        <v>13</v>
      </c>
      <c r="O12" s="6">
        <v>14</v>
      </c>
      <c r="P12" s="6">
        <v>15</v>
      </c>
      <c r="Q12" s="6">
        <v>16</v>
      </c>
      <c r="R12" s="6">
        <v>17</v>
      </c>
      <c r="S12" s="6">
        <v>18</v>
      </c>
      <c r="T12" s="6">
        <v>19</v>
      </c>
      <c r="U12" s="6">
        <v>20</v>
      </c>
    </row>
    <row r="13" spans="1:23" s="1" customFormat="1" x14ac:dyDescent="0.35">
      <c r="A13" s="7" t="s">
        <v>0</v>
      </c>
      <c r="B13" s="8">
        <v>17.8</v>
      </c>
      <c r="C13" s="8">
        <v>10.6</v>
      </c>
      <c r="D13" s="8">
        <v>13.1</v>
      </c>
      <c r="E13" s="8">
        <v>20.6</v>
      </c>
      <c r="F13" s="8">
        <v>4.0999999999999996</v>
      </c>
      <c r="G13" s="8">
        <v>19.2</v>
      </c>
      <c r="H13" s="8">
        <v>10.5</v>
      </c>
      <c r="I13" s="8">
        <v>0.7</v>
      </c>
      <c r="J13" s="8">
        <v>15.9</v>
      </c>
      <c r="K13" s="8">
        <v>15.8</v>
      </c>
      <c r="L13" s="8">
        <v>24</v>
      </c>
      <c r="M13" s="8">
        <v>11.8</v>
      </c>
      <c r="N13" s="8">
        <v>22.8</v>
      </c>
      <c r="O13" s="8">
        <v>10.1</v>
      </c>
      <c r="P13" s="8">
        <v>1.3</v>
      </c>
      <c r="Q13" s="8">
        <v>12.1</v>
      </c>
      <c r="R13" s="8">
        <v>4</v>
      </c>
      <c r="S13" s="8">
        <v>5.4</v>
      </c>
      <c r="T13" s="8">
        <v>20.8</v>
      </c>
      <c r="U13" s="8">
        <v>23.2</v>
      </c>
      <c r="V13"/>
    </row>
    <row r="14" spans="1:23" s="1" customFormat="1" x14ac:dyDescent="0.35">
      <c r="A14" s="7" t="s">
        <v>1</v>
      </c>
      <c r="B14" s="8">
        <v>61.9</v>
      </c>
      <c r="C14" s="8">
        <v>28.9</v>
      </c>
      <c r="D14" s="8">
        <v>40.4</v>
      </c>
      <c r="E14" s="8">
        <v>73.2</v>
      </c>
      <c r="F14" s="8">
        <v>4.4000000000000004</v>
      </c>
      <c r="G14" s="8">
        <v>63.7</v>
      </c>
      <c r="H14" s="8">
        <v>28.5</v>
      </c>
      <c r="I14" s="8">
        <v>2.2000000000000002</v>
      </c>
      <c r="J14" s="8">
        <v>46.8</v>
      </c>
      <c r="K14" s="8">
        <v>48.6</v>
      </c>
      <c r="L14" s="8">
        <v>96</v>
      </c>
      <c r="M14" s="8">
        <v>35</v>
      </c>
      <c r="N14" s="8">
        <v>86.8</v>
      </c>
      <c r="O14" s="8">
        <v>24.7</v>
      </c>
      <c r="P14" s="8">
        <v>1</v>
      </c>
      <c r="Q14" s="8">
        <v>33</v>
      </c>
      <c r="R14" s="8">
        <v>6.8</v>
      </c>
      <c r="S14" s="8">
        <v>7.7</v>
      </c>
      <c r="T14" s="8">
        <v>80.2</v>
      </c>
      <c r="U14" s="8">
        <v>93.2</v>
      </c>
      <c r="V14"/>
    </row>
    <row r="21" ht="26" customHeight="1" x14ac:dyDescent="0.35"/>
    <row r="24" ht="26.5" customHeight="1" x14ac:dyDescent="0.35"/>
  </sheetData>
  <sortState xmlns:xlrd2="http://schemas.microsoft.com/office/spreadsheetml/2017/richdata2" columnSort="1" ref="B6:U6">
    <sortCondition ref="B6:U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6A949-0ACC-465D-B780-DBE6E97ED79A}">
  <dimension ref="A1:AJ68"/>
  <sheetViews>
    <sheetView tabSelected="1" zoomScale="85" zoomScaleNormal="85" workbookViewId="0">
      <selection activeCell="B9" sqref="B9:D9"/>
    </sheetView>
  </sheetViews>
  <sheetFormatPr defaultRowHeight="14.5" x14ac:dyDescent="0.35"/>
  <cols>
    <col min="1" max="1" width="5.7265625" customWidth="1"/>
    <col min="2" max="2" width="8.26953125" customWidth="1"/>
    <col min="3" max="3" width="7" customWidth="1"/>
    <col min="4" max="4" width="9.1796875" customWidth="1"/>
    <col min="5" max="5" width="8.7265625" customWidth="1"/>
    <col min="6" max="6" width="9.90625" customWidth="1"/>
    <col min="7" max="7" width="21.7265625" customWidth="1"/>
    <col min="8" max="8" width="10.6328125" customWidth="1"/>
    <col min="9" max="9" width="12.1796875" customWidth="1"/>
    <col min="10" max="10" width="20.1796875" customWidth="1"/>
    <col min="11" max="11" width="18.1796875" customWidth="1"/>
    <col min="12" max="12" width="6.6328125" customWidth="1"/>
    <col min="13" max="13" width="9.36328125" customWidth="1"/>
    <col min="14" max="14" width="12" bestFit="1" customWidth="1"/>
    <col min="15" max="15" width="9.7265625" customWidth="1"/>
    <col min="16" max="16" width="13.453125" customWidth="1"/>
    <col min="17" max="17" width="11.81640625" customWidth="1"/>
    <col min="18" max="18" width="10.7265625" bestFit="1" customWidth="1"/>
    <col min="19" max="19" width="13.08984375" bestFit="1" customWidth="1"/>
    <col min="20" max="20" width="14.54296875" customWidth="1"/>
    <col min="21" max="21" width="16.7265625" style="1" customWidth="1"/>
    <col min="22" max="22" width="12.7265625" customWidth="1"/>
    <col min="23" max="23" width="10.7265625" customWidth="1"/>
    <col min="24" max="24" width="9.1796875" customWidth="1"/>
    <col min="25" max="25" width="19.453125" bestFit="1" customWidth="1"/>
    <col min="26" max="26" width="19.7265625" bestFit="1" customWidth="1"/>
    <col min="27" max="27" width="10.7265625" bestFit="1" customWidth="1"/>
    <col min="28" max="28" width="13.08984375" bestFit="1" customWidth="1"/>
    <col min="29" max="29" width="17" bestFit="1" customWidth="1"/>
    <col min="30" max="30" width="21.7265625" bestFit="1" customWidth="1"/>
    <col min="31" max="31" width="19.7265625" bestFit="1" customWidth="1"/>
    <col min="32" max="32" width="10.7265625" bestFit="1" customWidth="1"/>
    <col min="33" max="33" width="13.08984375" bestFit="1" customWidth="1"/>
    <col min="34" max="34" width="17" bestFit="1" customWidth="1"/>
    <col min="35" max="35" width="21.7265625" bestFit="1" customWidth="1"/>
    <col min="36" max="36" width="6.81640625" bestFit="1" customWidth="1"/>
  </cols>
  <sheetData>
    <row r="1" spans="1:36" ht="29" x14ac:dyDescent="0.35">
      <c r="A1" s="30" t="s">
        <v>0</v>
      </c>
      <c r="B1" s="11" t="s">
        <v>2</v>
      </c>
      <c r="C1" s="11" t="s">
        <v>3</v>
      </c>
      <c r="D1" s="11" t="s">
        <v>9</v>
      </c>
      <c r="E1" s="11" t="s">
        <v>4</v>
      </c>
      <c r="F1" s="11" t="s">
        <v>5</v>
      </c>
      <c r="G1" s="15" t="s">
        <v>6</v>
      </c>
      <c r="I1" s="15" t="s">
        <v>12</v>
      </c>
      <c r="N1" s="1"/>
      <c r="U1"/>
    </row>
    <row r="2" spans="1:36" x14ac:dyDescent="0.35">
      <c r="A2" s="31"/>
      <c r="B2" s="8">
        <f>MIN(Данные!B2:U2)</f>
        <v>0.7</v>
      </c>
      <c r="C2" s="8">
        <f>MAX(Данные!B2:U2)</f>
        <v>24</v>
      </c>
      <c r="D2" s="22">
        <f>(C2-B2)/(1+3.322*LOG10(B7))</f>
        <v>4.3780355570860898</v>
      </c>
      <c r="E2" s="8">
        <f>AVERAGE(Данные!B2:U2)</f>
        <v>13.190000000000003</v>
      </c>
      <c r="F2" s="17">
        <f>VARP(Данные!B2:U2)</f>
        <v>52.275899999999929</v>
      </c>
      <c r="G2" s="18">
        <f>SQRT(F2)</f>
        <v>7.2302074659030309</v>
      </c>
      <c r="I2" s="16">
        <f>_xlfn.COVARIANCE.P(Данные!B2:U2,Данные!B5:U5)</f>
        <v>218.07550000000001</v>
      </c>
      <c r="N2" s="1"/>
      <c r="U2"/>
    </row>
    <row r="3" spans="1:36" ht="29" x14ac:dyDescent="0.35">
      <c r="A3" s="30" t="s">
        <v>1</v>
      </c>
      <c r="B3" s="11" t="s">
        <v>2</v>
      </c>
      <c r="C3" s="11" t="s">
        <v>3</v>
      </c>
      <c r="D3" s="20" t="s">
        <v>9</v>
      </c>
      <c r="E3" s="11" t="s">
        <v>4</v>
      </c>
      <c r="F3" s="11" t="s">
        <v>5</v>
      </c>
      <c r="G3" s="15" t="s">
        <v>6</v>
      </c>
      <c r="I3" s="15" t="s">
        <v>14</v>
      </c>
      <c r="U3"/>
      <c r="X3" s="1"/>
      <c r="Y3" s="1"/>
      <c r="Z3" s="1"/>
      <c r="AA3" s="1"/>
      <c r="AB3" s="1"/>
    </row>
    <row r="4" spans="1:36" x14ac:dyDescent="0.35">
      <c r="A4" s="31"/>
      <c r="B4" s="8">
        <f>MIN(Данные!B5:U5)</f>
        <v>1</v>
      </c>
      <c r="C4" s="8">
        <f>MAX(Данные!B5:U5)</f>
        <v>96</v>
      </c>
      <c r="D4" s="22">
        <f>(C4-B4)/(1+3.322*LOG10(B7))</f>
        <v>17.850359567518392</v>
      </c>
      <c r="E4" s="8">
        <f>AVERAGE(Данные!B5:U5)</f>
        <v>43.150000000000006</v>
      </c>
      <c r="F4" s="17">
        <f>VARP(Данные!B5:U5)</f>
        <v>938.21249999999941</v>
      </c>
      <c r="G4" s="18">
        <f>SQRT(F4)</f>
        <v>30.630254651243096</v>
      </c>
      <c r="I4" s="19">
        <f>CORREL(Данные!B2:U2,Данные!B5:U5)</f>
        <v>0.98470356494952505</v>
      </c>
      <c r="N4" s="1"/>
      <c r="U4"/>
      <c r="V4" s="1"/>
      <c r="W4" s="1"/>
      <c r="X4" s="1"/>
      <c r="Y4" s="1"/>
      <c r="Z4" s="1"/>
      <c r="AA4" s="1"/>
      <c r="AB4" s="1"/>
    </row>
    <row r="5" spans="1:36" x14ac:dyDescent="0.35">
      <c r="A5" s="1"/>
    </row>
    <row r="6" spans="1:36" x14ac:dyDescent="0.35">
      <c r="B6" s="29" t="s">
        <v>16</v>
      </c>
      <c r="C6" s="29"/>
      <c r="D6" s="29"/>
      <c r="AJ6" s="1"/>
    </row>
    <row r="7" spans="1:36" x14ac:dyDescent="0.35">
      <c r="B7" s="28">
        <v>20</v>
      </c>
      <c r="C7" s="28"/>
      <c r="D7" s="28"/>
      <c r="AJ7" s="1"/>
    </row>
    <row r="8" spans="1:36" x14ac:dyDescent="0.35">
      <c r="B8" s="29" t="s">
        <v>15</v>
      </c>
      <c r="C8" s="29"/>
      <c r="D8" s="29"/>
      <c r="G8" s="12"/>
      <c r="H8" s="12"/>
      <c r="R8" s="1"/>
      <c r="U8"/>
    </row>
    <row r="9" spans="1:36" x14ac:dyDescent="0.35">
      <c r="B9" s="28">
        <f>CEILING(1+3.322*LOG10(B7),1)</f>
        <v>6</v>
      </c>
      <c r="C9" s="28"/>
      <c r="D9" s="28"/>
      <c r="G9" s="12"/>
      <c r="H9" s="12"/>
      <c r="R9" s="1"/>
      <c r="U9"/>
    </row>
    <row r="10" spans="1:36" x14ac:dyDescent="0.35">
      <c r="C10" s="12"/>
      <c r="D10" s="4"/>
      <c r="R10" s="1"/>
      <c r="U10"/>
    </row>
    <row r="11" spans="1:36" x14ac:dyDescent="0.35">
      <c r="C11" s="1"/>
      <c r="D11" s="4"/>
      <c r="H11" s="5"/>
      <c r="M11" s="1"/>
      <c r="R11" s="1"/>
      <c r="U11"/>
    </row>
    <row r="12" spans="1:36" x14ac:dyDescent="0.35">
      <c r="D12" s="4"/>
      <c r="H12" s="5"/>
      <c r="U12"/>
    </row>
    <row r="13" spans="1:36" x14ac:dyDescent="0.35">
      <c r="U13"/>
    </row>
    <row r="14" spans="1:36" x14ac:dyDescent="0.35">
      <c r="N14" s="1"/>
      <c r="O14" s="21"/>
      <c r="P14" s="1"/>
      <c r="Q14" s="1"/>
      <c r="U14"/>
    </row>
    <row r="15" spans="1:36" x14ac:dyDescent="0.35">
      <c r="E15" s="1"/>
      <c r="F15" s="1"/>
      <c r="G15" s="1"/>
      <c r="H15" s="1"/>
      <c r="I15" s="1"/>
      <c r="N15" s="1"/>
      <c r="O15" s="21"/>
      <c r="P15" s="1"/>
      <c r="Q15" s="1"/>
      <c r="U15"/>
    </row>
    <row r="16" spans="1:36" x14ac:dyDescent="0.35">
      <c r="E16" s="1"/>
      <c r="F16" s="1"/>
      <c r="G16" s="1"/>
      <c r="H16" s="1"/>
      <c r="I16" s="1"/>
      <c r="N16" s="1"/>
      <c r="O16" s="21"/>
      <c r="P16" s="1"/>
      <c r="Q16" s="1"/>
      <c r="U16"/>
    </row>
    <row r="17" spans="14:21" x14ac:dyDescent="0.35">
      <c r="N17" s="1"/>
      <c r="O17" s="21"/>
      <c r="P17" s="1"/>
      <c r="Q17" s="1"/>
      <c r="U17"/>
    </row>
    <row r="18" spans="14:21" x14ac:dyDescent="0.35">
      <c r="N18" s="1"/>
      <c r="O18" s="21"/>
      <c r="P18" s="1"/>
      <c r="Q18" s="1"/>
      <c r="U18"/>
    </row>
    <row r="19" spans="14:21" x14ac:dyDescent="0.35">
      <c r="N19" s="1"/>
      <c r="O19" s="21"/>
      <c r="P19" s="1"/>
      <c r="Q19" s="1"/>
      <c r="U19"/>
    </row>
    <row r="20" spans="14:21" x14ac:dyDescent="0.35">
      <c r="N20" s="1"/>
      <c r="O20" s="21"/>
      <c r="P20" s="1"/>
      <c r="Q20" s="1"/>
      <c r="U20"/>
    </row>
    <row r="21" spans="14:21" x14ac:dyDescent="0.35">
      <c r="N21" s="1"/>
      <c r="O21" s="21"/>
      <c r="P21" s="1"/>
      <c r="Q21" s="1"/>
      <c r="U21"/>
    </row>
    <row r="22" spans="14:21" x14ac:dyDescent="0.35">
      <c r="N22" s="1"/>
      <c r="O22" s="21"/>
      <c r="P22" s="1"/>
      <c r="Q22" s="1"/>
      <c r="U22"/>
    </row>
    <row r="23" spans="14:21" x14ac:dyDescent="0.35">
      <c r="N23" s="1"/>
      <c r="O23" s="21"/>
      <c r="P23" s="1"/>
      <c r="Q23" s="1"/>
      <c r="U23"/>
    </row>
    <row r="24" spans="14:21" x14ac:dyDescent="0.35">
      <c r="Q24" s="1"/>
      <c r="U24"/>
    </row>
    <row r="25" spans="14:21" x14ac:dyDescent="0.35">
      <c r="Q25" s="1"/>
      <c r="U25"/>
    </row>
    <row r="26" spans="14:21" x14ac:dyDescent="0.35">
      <c r="Q26" s="1"/>
      <c r="U26"/>
    </row>
    <row r="27" spans="14:21" x14ac:dyDescent="0.35">
      <c r="U27"/>
    </row>
    <row r="28" spans="14:21" x14ac:dyDescent="0.35">
      <c r="U28"/>
    </row>
    <row r="29" spans="14:21" x14ac:dyDescent="0.35">
      <c r="U29"/>
    </row>
    <row r="30" spans="14:21" x14ac:dyDescent="0.35">
      <c r="U30"/>
    </row>
    <row r="31" spans="14:21" x14ac:dyDescent="0.35">
      <c r="U31"/>
    </row>
    <row r="32" spans="14:21" x14ac:dyDescent="0.35">
      <c r="U32"/>
    </row>
    <row r="33" spans="21:21" x14ac:dyDescent="0.35">
      <c r="U33"/>
    </row>
    <row r="34" spans="21:21" x14ac:dyDescent="0.35">
      <c r="U34"/>
    </row>
    <row r="35" spans="21:21" x14ac:dyDescent="0.35">
      <c r="U35"/>
    </row>
    <row r="36" spans="21:21" x14ac:dyDescent="0.35">
      <c r="U36"/>
    </row>
    <row r="37" spans="21:21" x14ac:dyDescent="0.35">
      <c r="U37"/>
    </row>
    <row r="38" spans="21:21" x14ac:dyDescent="0.35">
      <c r="U38"/>
    </row>
    <row r="39" spans="21:21" x14ac:dyDescent="0.35">
      <c r="U39"/>
    </row>
    <row r="40" spans="21:21" x14ac:dyDescent="0.35">
      <c r="U40"/>
    </row>
    <row r="41" spans="21:21" x14ac:dyDescent="0.35">
      <c r="U41"/>
    </row>
    <row r="42" spans="21:21" x14ac:dyDescent="0.35">
      <c r="U42"/>
    </row>
    <row r="43" spans="21:21" x14ac:dyDescent="0.35">
      <c r="U43"/>
    </row>
    <row r="44" spans="21:21" x14ac:dyDescent="0.35">
      <c r="U44"/>
    </row>
    <row r="45" spans="21:21" x14ac:dyDescent="0.35">
      <c r="U45"/>
    </row>
    <row r="46" spans="21:21" x14ac:dyDescent="0.35">
      <c r="U46"/>
    </row>
    <row r="47" spans="21:21" x14ac:dyDescent="0.35">
      <c r="U47"/>
    </row>
    <row r="48" spans="21:21" x14ac:dyDescent="0.35">
      <c r="U48"/>
    </row>
    <row r="49" spans="21:21" x14ac:dyDescent="0.35">
      <c r="U49"/>
    </row>
    <row r="50" spans="21:21" x14ac:dyDescent="0.35">
      <c r="U50"/>
    </row>
    <row r="51" spans="21:21" x14ac:dyDescent="0.35">
      <c r="U51"/>
    </row>
    <row r="52" spans="21:21" x14ac:dyDescent="0.35">
      <c r="U52"/>
    </row>
    <row r="53" spans="21:21" x14ac:dyDescent="0.35">
      <c r="U53"/>
    </row>
    <row r="54" spans="21:21" x14ac:dyDescent="0.35">
      <c r="U54"/>
    </row>
    <row r="55" spans="21:21" x14ac:dyDescent="0.35">
      <c r="U55"/>
    </row>
    <row r="56" spans="21:21" x14ac:dyDescent="0.35">
      <c r="U56"/>
    </row>
    <row r="57" spans="21:21" x14ac:dyDescent="0.35">
      <c r="U57"/>
    </row>
    <row r="58" spans="21:21" x14ac:dyDescent="0.35">
      <c r="U58"/>
    </row>
    <row r="59" spans="21:21" x14ac:dyDescent="0.35">
      <c r="U59"/>
    </row>
    <row r="60" spans="21:21" x14ac:dyDescent="0.35">
      <c r="U60"/>
    </row>
    <row r="61" spans="21:21" x14ac:dyDescent="0.35">
      <c r="U61"/>
    </row>
    <row r="62" spans="21:21" x14ac:dyDescent="0.35">
      <c r="U62"/>
    </row>
    <row r="63" spans="21:21" x14ac:dyDescent="0.35">
      <c r="U63"/>
    </row>
    <row r="64" spans="21:21" x14ac:dyDescent="0.35">
      <c r="U64"/>
    </row>
    <row r="65" spans="21:21" x14ac:dyDescent="0.35">
      <c r="U65"/>
    </row>
    <row r="66" spans="21:21" x14ac:dyDescent="0.35">
      <c r="U66"/>
    </row>
    <row r="67" spans="21:21" x14ac:dyDescent="0.35">
      <c r="U67"/>
    </row>
    <row r="68" spans="21:21" x14ac:dyDescent="0.35">
      <c r="U68"/>
    </row>
  </sheetData>
  <mergeCells count="6">
    <mergeCell ref="B9:D9"/>
    <mergeCell ref="B6:D6"/>
    <mergeCell ref="B7:D7"/>
    <mergeCell ref="A1:A2"/>
    <mergeCell ref="A3:A4"/>
    <mergeCell ref="B8:D8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Вычисления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Ильин</dc:creator>
  <cp:lastModifiedBy>Михаил Ильин</cp:lastModifiedBy>
  <dcterms:created xsi:type="dcterms:W3CDTF">2015-06-05T18:19:34Z</dcterms:created>
  <dcterms:modified xsi:type="dcterms:W3CDTF">2021-12-08T11:19:55Z</dcterms:modified>
</cp:coreProperties>
</file>