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ДЗ\3 курс\6 семестр\МС\"/>
    </mc:Choice>
  </mc:AlternateContent>
  <xr:revisionPtr revIDLastSave="0" documentId="13_ncr:1_{3DAF6CC4-53B4-4856-B363-70BF9AE56D6F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Лист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2" l="1"/>
  <c r="I27" i="2"/>
  <c r="I28" i="2"/>
  <c r="I29" i="2"/>
  <c r="I30" i="2"/>
  <c r="I31" i="2"/>
  <c r="N9" i="2" l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M9" i="2"/>
  <c r="M10" i="2" s="1"/>
  <c r="M11" i="2" s="1"/>
  <c r="M12" i="2" l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AC23" i="2"/>
</calcChain>
</file>

<file path=xl/sharedStrings.xml><?xml version="1.0" encoding="utf-8"?>
<sst xmlns="http://schemas.openxmlformats.org/spreadsheetml/2006/main" count="17" uniqueCount="16">
  <si>
    <t>Прогнозирование. Временные ряды (линии ренда). Метод скользящего среднего - сглаживание ВР</t>
  </si>
  <si>
    <t>По реальным статистическим данным (любые данные с сайта Росстата - уровень рождаемости по годам, объемы постребляемых ресурсов, курсы валют и т.д.) необходимо:</t>
  </si>
  <si>
    <t>1) построить линии тренда (линейную, экспоненциалную, логарифмическую и полиномиальную), после чего получить уравнения функций, описывающих ряд, и достроить (спрогнозировать) следующие 3-5 точек ряда. (сам ряд желателньо иметь от 50 до 100 точек)</t>
  </si>
  <si>
    <t>2) сгладить ряд методом скользящего среднего</t>
  </si>
  <si>
    <t>3) построить линии тренда по сглаженному ряду</t>
  </si>
  <si>
    <t>4) сделать выводы - в каком диапазоне мы предполагаем, окажется ряд в будущем, ждет ли нас "рост" или "падение"</t>
  </si>
  <si>
    <t>t</t>
  </si>
  <si>
    <t>n</t>
  </si>
  <si>
    <t>-</t>
  </si>
  <si>
    <t>N(t), млн ч</t>
  </si>
  <si>
    <t>а</t>
  </si>
  <si>
    <t>Оригинальные данные</t>
  </si>
  <si>
    <t>Метод скользящего стреднего</t>
  </si>
  <si>
    <t>Метод скользящего стреднего 2</t>
  </si>
  <si>
    <t>Метод экспоненциального сглаживания</t>
  </si>
  <si>
    <t>Прогноз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</si>
</sst>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name val="Calibri"/>
      <family val="2"/>
      <scheme val="minor"/>
    </font>
    <font>
      <b/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843C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331519875815208E-2"/>
          <c:y val="1.987829474909366E-2"/>
          <c:w val="0.93072736608567219"/>
          <c:h val="0.93201967544222941"/>
        </c:manualLayout>
      </c:layout>
      <c:scatterChart>
        <c:scatterStyle val="smoothMarker"/>
        <c:varyColors val="0"/>
        <c:ser>
          <c:idx val="0"/>
          <c:order val="0"/>
          <c:tx>
            <c:v>ряд1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</a:ln>
              <a:effectLst/>
            </c:spPr>
            <c:trendlineType val="linear"/>
            <c:forward val="5"/>
            <c:dispRSqr val="1"/>
            <c:dispEq val="1"/>
            <c:trendlineLbl>
              <c:layout>
                <c:manualLayout>
                  <c:x val="-0.65334867441949551"/>
                  <c:y val="5.53333439725167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Лист1!$F$9:$F$25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xVal>
          <c:yVal>
            <c:numRef>
              <c:f>Лист1!$G$9:$G$25</c:f>
              <c:numCache>
                <c:formatCode>#\ ##0.000</c:formatCode>
                <c:ptCount val="17"/>
                <c:pt idx="0">
                  <c:v>11.090999999999999</c:v>
                </c:pt>
                <c:pt idx="1">
                  <c:v>11.186999999999999</c:v>
                </c:pt>
                <c:pt idx="2">
                  <c:v>11.282</c:v>
                </c:pt>
                <c:pt idx="3">
                  <c:v>11.504</c:v>
                </c:pt>
                <c:pt idx="4">
                  <c:v>11</c:v>
                </c:pt>
                <c:pt idx="5">
                  <c:v>11.856999999999999</c:v>
                </c:pt>
                <c:pt idx="6">
                  <c:v>11.98</c:v>
                </c:pt>
                <c:pt idx="7">
                  <c:v>12.108000000000001</c:v>
                </c:pt>
                <c:pt idx="8">
                  <c:v>12.198</c:v>
                </c:pt>
                <c:pt idx="9">
                  <c:v>13</c:v>
                </c:pt>
                <c:pt idx="10">
                  <c:v>12.381</c:v>
                </c:pt>
                <c:pt idx="11">
                  <c:v>12.506</c:v>
                </c:pt>
                <c:pt idx="12">
                  <c:v>12.615</c:v>
                </c:pt>
                <c:pt idx="13">
                  <c:v>12.678000000000001</c:v>
                </c:pt>
                <c:pt idx="14">
                  <c:v>12.5</c:v>
                </c:pt>
                <c:pt idx="15">
                  <c:v>13.015000000000001</c:v>
                </c:pt>
                <c:pt idx="16">
                  <c:v>13.098000000000001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5-4043-801E-7E574CFBFD28}"/>
            </c:ext>
          </c:extLst>
        </c:ser>
        <c:ser>
          <c:idx val="4"/>
          <c:order val="1"/>
          <c:tx>
            <c:v>Прогноз лин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175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381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685-4043-801E-7E574CFBFD28}"/>
              </c:ext>
            </c:extLst>
          </c:dPt>
          <c:xVal>
            <c:numRef>
              <c:f>Лист1!$F$26</c:f>
              <c:numCache>
                <c:formatCode>General</c:formatCode>
                <c:ptCount val="1"/>
                <c:pt idx="0">
                  <c:v>2024</c:v>
                </c:pt>
              </c:numCache>
            </c:numRef>
          </c:xVal>
          <c:yVal>
            <c:numRef>
              <c:f>Лист1!$I$26</c:f>
              <c:numCache>
                <c:formatCode>General</c:formatCode>
                <c:ptCount val="1"/>
                <c:pt idx="0">
                  <c:v>13.327199999999976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685-4043-801E-7E574CFBFD28}"/>
            </c:ext>
          </c:extLst>
        </c:ser>
        <c:ser>
          <c:idx val="1"/>
          <c:order val="2"/>
          <c:tx>
            <c:v>ряд2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Лист1!$F$10:$F$24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xVal>
          <c:yVal>
            <c:numRef>
              <c:f>Лист1!$L$10:$L$24</c:f>
              <c:numCache>
                <c:formatCode>#,##0.00</c:formatCode>
                <c:ptCount val="15"/>
                <c:pt idx="0">
                  <c:v>11.186666666666667</c:v>
                </c:pt>
                <c:pt idx="1">
                  <c:v>11.324333333333334</c:v>
                </c:pt>
                <c:pt idx="2">
                  <c:v>11.262</c:v>
                </c:pt>
                <c:pt idx="3">
                  <c:v>11.453666666666665</c:v>
                </c:pt>
                <c:pt idx="4">
                  <c:v>11.612333333333334</c:v>
                </c:pt>
                <c:pt idx="5">
                  <c:v>11.981666666666667</c:v>
                </c:pt>
                <c:pt idx="6">
                  <c:v>12.095333333333334</c:v>
                </c:pt>
                <c:pt idx="7">
                  <c:v>12.435333333333332</c:v>
                </c:pt>
                <c:pt idx="8">
                  <c:v>12.526333333333334</c:v>
                </c:pt>
                <c:pt idx="9">
                  <c:v>12.629</c:v>
                </c:pt>
                <c:pt idx="10">
                  <c:v>12.500666666666667</c:v>
                </c:pt>
                <c:pt idx="11">
                  <c:v>12.599666666666669</c:v>
                </c:pt>
                <c:pt idx="12">
                  <c:v>12.597666666666667</c:v>
                </c:pt>
                <c:pt idx="13">
                  <c:v>12.731</c:v>
                </c:pt>
                <c:pt idx="14">
                  <c:v>12.871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04-4951-A29D-60D6D478B1A8}"/>
            </c:ext>
          </c:extLst>
        </c:ser>
        <c:ser>
          <c:idx val="2"/>
          <c:order val="3"/>
          <c:tx>
            <c:v>ряд3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Лист1!$F$9:$F$25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xVal>
          <c:yVal>
            <c:numRef>
              <c:f>Лист1!$M$9:$M$25</c:f>
              <c:numCache>
                <c:formatCode>#,##0.00</c:formatCode>
                <c:ptCount val="17"/>
                <c:pt idx="0">
                  <c:v>11.138999999999999</c:v>
                </c:pt>
                <c:pt idx="1">
                  <c:v>11.202666666666667</c:v>
                </c:pt>
                <c:pt idx="2">
                  <c:v>11.329555555555556</c:v>
                </c:pt>
                <c:pt idx="3">
                  <c:v>11.277851851851851</c:v>
                </c:pt>
                <c:pt idx="4">
                  <c:v>11.378283950617282</c:v>
                </c:pt>
                <c:pt idx="5">
                  <c:v>11.738427983539092</c:v>
                </c:pt>
                <c:pt idx="6">
                  <c:v>11.942142661179696</c:v>
                </c:pt>
                <c:pt idx="7">
                  <c:v>12.082714220393234</c:v>
                </c:pt>
                <c:pt idx="8">
                  <c:v>12.426904740131079</c:v>
                </c:pt>
                <c:pt idx="9">
                  <c:v>12.602634913377026</c:v>
                </c:pt>
                <c:pt idx="10">
                  <c:v>12.496544971125674</c:v>
                </c:pt>
                <c:pt idx="11">
                  <c:v>12.539181657041892</c:v>
                </c:pt>
                <c:pt idx="12">
                  <c:v>12.610727219013965</c:v>
                </c:pt>
                <c:pt idx="13">
                  <c:v>12.596242406337987</c:v>
                </c:pt>
                <c:pt idx="14">
                  <c:v>12.703747468779328</c:v>
                </c:pt>
                <c:pt idx="15">
                  <c:v>12.938915822926441</c:v>
                </c:pt>
                <c:pt idx="16">
                  <c:v>13.018457911463221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04-4951-A29D-60D6D478B1A8}"/>
            </c:ext>
          </c:extLst>
        </c:ser>
        <c:ser>
          <c:idx val="3"/>
          <c:order val="4"/>
          <c:tx>
            <c:v>ряд4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Лист1!$F$9:$F$25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xVal>
          <c:yVal>
            <c:numRef>
              <c:f>Лист1!$N$9:$N$25</c:f>
              <c:numCache>
                <c:formatCode>#,##0.00</c:formatCode>
                <c:ptCount val="17"/>
                <c:pt idx="0">
                  <c:v>11.090999999999999</c:v>
                </c:pt>
                <c:pt idx="1">
                  <c:v>11.138999999999999</c:v>
                </c:pt>
                <c:pt idx="2">
                  <c:v>11.2105</c:v>
                </c:pt>
                <c:pt idx="3">
                  <c:v>11.357250000000001</c:v>
                </c:pt>
                <c:pt idx="4">
                  <c:v>11.178625</c:v>
                </c:pt>
                <c:pt idx="5">
                  <c:v>11.5178125</c:v>
                </c:pt>
                <c:pt idx="6">
                  <c:v>11.748906250000001</c:v>
                </c:pt>
                <c:pt idx="7">
                  <c:v>11.928453125000001</c:v>
                </c:pt>
                <c:pt idx="8">
                  <c:v>12.063226562500001</c:v>
                </c:pt>
                <c:pt idx="9">
                  <c:v>12.531613281249999</c:v>
                </c:pt>
                <c:pt idx="10">
                  <c:v>12.456306640625</c:v>
                </c:pt>
                <c:pt idx="11">
                  <c:v>12.481153320312501</c:v>
                </c:pt>
                <c:pt idx="12">
                  <c:v>12.548076660156251</c:v>
                </c:pt>
                <c:pt idx="13">
                  <c:v>12.613038330078126</c:v>
                </c:pt>
                <c:pt idx="14">
                  <c:v>12.556519165039063</c:v>
                </c:pt>
                <c:pt idx="15">
                  <c:v>12.785759582519532</c:v>
                </c:pt>
                <c:pt idx="16">
                  <c:v>12.941879791259765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04-4951-A29D-60D6D478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55759"/>
        <c:axId val="626657311"/>
      </c:scatterChart>
      <c:valAx>
        <c:axId val="622955759"/>
        <c:scaling>
          <c:orientation val="minMax"/>
          <c:max val="2026"/>
          <c:min val="2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657311"/>
        <c:crosses val="autoZero"/>
        <c:crossBetween val="midCat"/>
        <c:majorUnit val="2"/>
        <c:minorUnit val="1"/>
      </c:valAx>
      <c:valAx>
        <c:axId val="626657311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95575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1503266</xdr:colOff>
      <xdr:row>7</xdr:row>
      <xdr:rowOff>181429</xdr:rowOff>
    </xdr:from>
    <xdr:to>
      <xdr:col>2</xdr:col>
      <xdr:colOff>4328368</xdr:colOff>
      <xdr:row>29</xdr:row>
      <xdr:rowOff>155510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137C1C0-BDC6-41C1-A7B7-0B47F3CB8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BEB7-3A96-4BB0-8AE0-8F9405EB3702}">
  <dimension ref="B1:AC67"/>
  <sheetViews>
    <sheetView tabSelected="1" topLeftCell="A3" zoomScale="85" zoomScaleNormal="85" workbookViewId="0">
      <selection activeCell="J29" sqref="J29"/>
    </sheetView>
  </sheetViews>
  <sheetFormatPr defaultRowHeight="14.5" x14ac:dyDescent="0.35"/>
  <cols>
    <col min="1" max="1" width="8.7265625" style="1"/>
    <col min="2" max="2" width="50.36328125" style="1" bestFit="1" customWidth="1"/>
    <col min="3" max="3" width="69.453125" style="1" bestFit="1" customWidth="1"/>
    <col min="4" max="4" width="8.7265625" style="1"/>
    <col min="5" max="5" width="3.453125" style="1" bestFit="1" customWidth="1"/>
    <col min="6" max="6" width="5.6328125" style="1" bestFit="1" customWidth="1"/>
    <col min="7" max="7" width="10.08984375" style="1" bestFit="1" customWidth="1"/>
    <col min="8" max="8" width="13.90625" style="1" bestFit="1" customWidth="1"/>
    <col min="9" max="9" width="12.36328125" style="1" bestFit="1" customWidth="1"/>
    <col min="10" max="11" width="8.7265625" style="1"/>
    <col min="12" max="13" width="18.26953125" style="1" bestFit="1" customWidth="1"/>
    <col min="14" max="14" width="24.36328125" style="1" bestFit="1" customWidth="1"/>
    <col min="15" max="19" width="8.7265625" style="1"/>
    <col min="20" max="20" width="9.26953125" style="1" bestFit="1" customWidth="1"/>
    <col min="21" max="28" width="8.7265625" style="1"/>
    <col min="29" max="29" width="1.54296875" style="1" bestFit="1" customWidth="1"/>
    <col min="30" max="16384" width="8.7265625" style="1"/>
  </cols>
  <sheetData>
    <row r="1" spans="2:14" ht="37.5" x14ac:dyDescent="0.35">
      <c r="B1" s="7" t="s">
        <v>0</v>
      </c>
      <c r="C1" s="2" t="s">
        <v>1</v>
      </c>
    </row>
    <row r="2" spans="2:14" ht="50" x14ac:dyDescent="0.35">
      <c r="B2" s="8"/>
      <c r="C2" s="2" t="s">
        <v>2</v>
      </c>
    </row>
    <row r="3" spans="2:14" x14ac:dyDescent="0.35">
      <c r="B3" s="8"/>
      <c r="C3" s="2" t="s">
        <v>3</v>
      </c>
    </row>
    <row r="4" spans="2:14" x14ac:dyDescent="0.35">
      <c r="B4" s="8"/>
      <c r="C4" s="2" t="s">
        <v>4</v>
      </c>
    </row>
    <row r="5" spans="2:14" ht="25" x14ac:dyDescent="0.35">
      <c r="B5" s="8"/>
      <c r="C5" s="2" t="s">
        <v>5</v>
      </c>
    </row>
    <row r="8" spans="2:14" ht="43.5" x14ac:dyDescent="0.35">
      <c r="E8" s="3" t="s">
        <v>7</v>
      </c>
      <c r="F8" s="3" t="s">
        <v>6</v>
      </c>
      <c r="G8" s="3" t="s">
        <v>9</v>
      </c>
      <c r="H8" s="13" t="s">
        <v>11</v>
      </c>
      <c r="J8" s="14" t="s">
        <v>10</v>
      </c>
      <c r="L8" s="16" t="s">
        <v>12</v>
      </c>
      <c r="M8" s="16" t="s">
        <v>13</v>
      </c>
      <c r="N8" s="16" t="s">
        <v>14</v>
      </c>
    </row>
    <row r="9" spans="2:14" x14ac:dyDescent="0.35">
      <c r="E9" s="4">
        <v>1</v>
      </c>
      <c r="F9" s="4">
        <v>2007</v>
      </c>
      <c r="G9" s="11">
        <v>11.090999999999999</v>
      </c>
      <c r="J9" s="15">
        <v>0.5</v>
      </c>
      <c r="L9" s="6" t="s">
        <v>8</v>
      </c>
      <c r="M9" s="6">
        <f>AVERAGE(G9,G10)</f>
        <v>11.138999999999999</v>
      </c>
      <c r="N9" s="6">
        <f>G9</f>
        <v>11.090999999999999</v>
      </c>
    </row>
    <row r="10" spans="2:14" x14ac:dyDescent="0.35">
      <c r="E10" s="4">
        <v>2</v>
      </c>
      <c r="F10" s="4">
        <v>2008</v>
      </c>
      <c r="G10" s="11">
        <v>11.186999999999999</v>
      </c>
      <c r="L10" s="6">
        <f t="shared" ref="L10:L24" si="0">AVERAGE(G9:G11)</f>
        <v>11.186666666666667</v>
      </c>
      <c r="M10" s="6">
        <f>AVERAGE(M9,G10,G11)</f>
        <v>11.202666666666667</v>
      </c>
      <c r="N10" s="6">
        <f>G10*$J$9+(1-$J$9)*N9</f>
        <v>11.138999999999999</v>
      </c>
    </row>
    <row r="11" spans="2:14" x14ac:dyDescent="0.35">
      <c r="E11" s="4">
        <v>3</v>
      </c>
      <c r="F11" s="4">
        <v>2009</v>
      </c>
      <c r="G11" s="11">
        <v>11.282</v>
      </c>
      <c r="L11" s="6">
        <f t="shared" si="0"/>
        <v>11.324333333333334</v>
      </c>
      <c r="M11" s="6">
        <f t="shared" ref="M11:M25" si="1">AVERAGE(M10,G11,G12)</f>
        <v>11.329555555555556</v>
      </c>
      <c r="N11" s="6">
        <f>G11*$J$9+(1-$J$9)*N10</f>
        <v>11.2105</v>
      </c>
    </row>
    <row r="12" spans="2:14" x14ac:dyDescent="0.35">
      <c r="E12" s="4">
        <v>4</v>
      </c>
      <c r="F12" s="4">
        <v>2010</v>
      </c>
      <c r="G12" s="11">
        <v>11.504</v>
      </c>
      <c r="L12" s="6">
        <f t="shared" si="0"/>
        <v>11.262</v>
      </c>
      <c r="M12" s="6">
        <f>AVERAGE(M11,G12,G13)</f>
        <v>11.277851851851851</v>
      </c>
      <c r="N12" s="6">
        <f>G12*$J$9+(1-$J$9)*N11</f>
        <v>11.357250000000001</v>
      </c>
    </row>
    <row r="13" spans="2:14" x14ac:dyDescent="0.35">
      <c r="E13" s="4">
        <v>5</v>
      </c>
      <c r="F13" s="4">
        <v>2011</v>
      </c>
      <c r="G13" s="11">
        <v>11</v>
      </c>
      <c r="H13" s="11">
        <v>11.776999999999999</v>
      </c>
      <c r="L13" s="6">
        <f t="shared" si="0"/>
        <v>11.453666666666665</v>
      </c>
      <c r="M13" s="6">
        <f>AVERAGE(M12,G13,G14)</f>
        <v>11.378283950617282</v>
      </c>
      <c r="N13" s="6">
        <f>G13*$J$9+(1-$J$9)*N12</f>
        <v>11.178625</v>
      </c>
    </row>
    <row r="14" spans="2:14" x14ac:dyDescent="0.35">
      <c r="E14" s="4">
        <v>6</v>
      </c>
      <c r="F14" s="4">
        <v>2012</v>
      </c>
      <c r="G14" s="11">
        <v>11.856999999999999</v>
      </c>
      <c r="H14" s="11">
        <v>11.856999999999999</v>
      </c>
      <c r="L14" s="6">
        <f>AVERAGE(G13:G15)</f>
        <v>11.612333333333334</v>
      </c>
      <c r="M14" s="6">
        <f>AVERAGE(M13,G14,G15)</f>
        <v>11.738427983539092</v>
      </c>
      <c r="N14" s="6">
        <f>G14*$J$9+(1-$J$9)*N13</f>
        <v>11.5178125</v>
      </c>
    </row>
    <row r="15" spans="2:14" x14ac:dyDescent="0.35">
      <c r="E15" s="4">
        <v>7</v>
      </c>
      <c r="F15" s="4">
        <v>2013</v>
      </c>
      <c r="G15" s="11">
        <v>11.98</v>
      </c>
      <c r="H15" s="11">
        <v>11.98</v>
      </c>
      <c r="L15" s="6">
        <f>AVERAGE(G14:G16)</f>
        <v>11.981666666666667</v>
      </c>
      <c r="M15" s="6">
        <f>AVERAGE(M14,G15,G16)</f>
        <v>11.942142661179696</v>
      </c>
      <c r="N15" s="6">
        <f>G15*$J$9+(1-$J$9)*N14</f>
        <v>11.748906250000001</v>
      </c>
    </row>
    <row r="16" spans="2:14" x14ac:dyDescent="0.35">
      <c r="E16" s="4">
        <v>8</v>
      </c>
      <c r="F16" s="4">
        <v>2014</v>
      </c>
      <c r="G16" s="11">
        <v>12.108000000000001</v>
      </c>
      <c r="H16" s="11">
        <v>12.108000000000001</v>
      </c>
      <c r="L16" s="6">
        <f>AVERAGE(G15:G17)</f>
        <v>12.095333333333334</v>
      </c>
      <c r="M16" s="6">
        <f>AVERAGE(M15,G16,G17)</f>
        <v>12.082714220393234</v>
      </c>
      <c r="N16" s="6">
        <f>G16*$J$9+(1-$J$9)*N15</f>
        <v>11.928453125000001</v>
      </c>
    </row>
    <row r="17" spans="5:29" x14ac:dyDescent="0.35">
      <c r="E17" s="4">
        <v>9</v>
      </c>
      <c r="F17" s="4">
        <v>2015</v>
      </c>
      <c r="G17" s="11">
        <v>12.198</v>
      </c>
      <c r="H17" s="11">
        <v>12.198</v>
      </c>
      <c r="L17" s="6">
        <f>AVERAGE(G16:G18)</f>
        <v>12.435333333333332</v>
      </c>
      <c r="M17" s="6">
        <f>AVERAGE(M16,G17,G18)</f>
        <v>12.426904740131079</v>
      </c>
      <c r="N17" s="6">
        <f>G17*$J$9+(1-$J$9)*N16</f>
        <v>12.063226562500001</v>
      </c>
    </row>
    <row r="18" spans="5:29" x14ac:dyDescent="0.35">
      <c r="E18" s="4">
        <v>10</v>
      </c>
      <c r="F18" s="4">
        <v>2016</v>
      </c>
      <c r="G18" s="11">
        <v>13</v>
      </c>
      <c r="H18" s="11">
        <v>12.33</v>
      </c>
      <c r="L18" s="6">
        <f t="shared" si="0"/>
        <v>12.526333333333334</v>
      </c>
      <c r="M18" s="6">
        <f>AVERAGE(M17,G18,G19)</f>
        <v>12.602634913377026</v>
      </c>
      <c r="N18" s="6">
        <f>G18*$J$9+(1-$J$9)*N17</f>
        <v>12.531613281249999</v>
      </c>
    </row>
    <row r="19" spans="5:29" x14ac:dyDescent="0.35">
      <c r="E19" s="4">
        <v>11</v>
      </c>
      <c r="F19" s="4">
        <v>2017</v>
      </c>
      <c r="G19" s="11">
        <v>12.381</v>
      </c>
      <c r="L19" s="6">
        <f t="shared" si="0"/>
        <v>12.629</v>
      </c>
      <c r="M19" s="6">
        <f t="shared" si="1"/>
        <v>12.496544971125674</v>
      </c>
      <c r="N19" s="6">
        <f>G19*$J$9+(1-$J$9)*N18</f>
        <v>12.456306640625</v>
      </c>
    </row>
    <row r="20" spans="5:29" x14ac:dyDescent="0.35">
      <c r="E20" s="4">
        <v>12</v>
      </c>
      <c r="F20" s="4">
        <v>2018</v>
      </c>
      <c r="G20" s="11">
        <v>12.506</v>
      </c>
      <c r="L20" s="6">
        <f t="shared" si="0"/>
        <v>12.500666666666667</v>
      </c>
      <c r="M20" s="6">
        <f t="shared" si="1"/>
        <v>12.539181657041892</v>
      </c>
      <c r="N20" s="6">
        <f>G20*$J$9+(1-$J$9)*N19</f>
        <v>12.481153320312501</v>
      </c>
    </row>
    <row r="21" spans="5:29" x14ac:dyDescent="0.35">
      <c r="E21" s="4">
        <v>13</v>
      </c>
      <c r="F21" s="4">
        <v>2019</v>
      </c>
      <c r="G21" s="11">
        <v>12.615</v>
      </c>
      <c r="L21" s="6">
        <f t="shared" si="0"/>
        <v>12.599666666666669</v>
      </c>
      <c r="M21" s="6">
        <f t="shared" si="1"/>
        <v>12.610727219013965</v>
      </c>
      <c r="N21" s="6">
        <f>G21*$J$9+(1-$J$9)*N20</f>
        <v>12.548076660156251</v>
      </c>
    </row>
    <row r="22" spans="5:29" x14ac:dyDescent="0.35">
      <c r="E22" s="4">
        <v>14</v>
      </c>
      <c r="F22" s="4">
        <v>2020</v>
      </c>
      <c r="G22" s="11">
        <v>12.678000000000001</v>
      </c>
      <c r="L22" s="6">
        <f t="shared" si="0"/>
        <v>12.597666666666667</v>
      </c>
      <c r="M22" s="6">
        <f t="shared" si="1"/>
        <v>12.596242406337987</v>
      </c>
      <c r="N22" s="6">
        <f>G22*$J$9+(1-$J$9)*N21</f>
        <v>12.613038330078126</v>
      </c>
    </row>
    <row r="23" spans="5:29" x14ac:dyDescent="0.35">
      <c r="E23" s="4">
        <v>15</v>
      </c>
      <c r="F23" s="4">
        <v>2021</v>
      </c>
      <c r="G23" s="11">
        <v>12.5</v>
      </c>
      <c r="H23" s="11">
        <v>13.01</v>
      </c>
      <c r="L23" s="6">
        <f t="shared" si="0"/>
        <v>12.731</v>
      </c>
      <c r="M23" s="6">
        <f t="shared" si="1"/>
        <v>12.703747468779328</v>
      </c>
      <c r="N23" s="6">
        <f>G23*$J$9+(1-$J$9)*N22</f>
        <v>12.556519165039063</v>
      </c>
      <c r="AC23" s="1" t="str">
        <f t="shared" ref="AC23" si="2">REPLACE(AC13,1,1," ")</f>
        <v xml:space="preserve"> </v>
      </c>
    </row>
    <row r="24" spans="5:29" x14ac:dyDescent="0.35">
      <c r="E24" s="4">
        <v>16</v>
      </c>
      <c r="F24" s="4">
        <v>2022</v>
      </c>
      <c r="G24" s="11">
        <v>13.015000000000001</v>
      </c>
      <c r="L24" s="6">
        <f t="shared" si="0"/>
        <v>12.871</v>
      </c>
      <c r="M24" s="6">
        <f t="shared" si="1"/>
        <v>12.938915822926441</v>
      </c>
      <c r="N24" s="6">
        <f>G24*$J$9+(1-$J$9)*N23</f>
        <v>12.785759582519532</v>
      </c>
    </row>
    <row r="25" spans="5:29" x14ac:dyDescent="0.35">
      <c r="E25" s="4">
        <v>17</v>
      </c>
      <c r="F25" s="4">
        <v>2023</v>
      </c>
      <c r="G25" s="11">
        <v>13.098000000000001</v>
      </c>
      <c r="I25" s="17" t="s">
        <v>15</v>
      </c>
      <c r="L25" s="6" t="s">
        <v>8</v>
      </c>
      <c r="M25" s="6">
        <f t="shared" si="1"/>
        <v>13.018457911463221</v>
      </c>
      <c r="N25" s="6">
        <f>G25*$J$9+(1-$J$9)*N24</f>
        <v>12.941879791259765</v>
      </c>
    </row>
    <row r="26" spans="5:29" x14ac:dyDescent="0.35">
      <c r="E26" s="9">
        <v>18</v>
      </c>
      <c r="F26" s="9">
        <v>2024</v>
      </c>
      <c r="G26" s="12"/>
      <c r="I26" s="5">
        <f>0.1278*F26-245.34</f>
        <v>13.327199999999976</v>
      </c>
    </row>
    <row r="27" spans="5:29" x14ac:dyDescent="0.35">
      <c r="E27" s="9">
        <v>19</v>
      </c>
      <c r="F27" s="9">
        <v>2025</v>
      </c>
      <c r="G27" s="12"/>
      <c r="I27" s="5">
        <f t="shared" ref="I27:I31" si="3">0.1278*F27-245.34</f>
        <v>13.455000000000013</v>
      </c>
    </row>
    <row r="28" spans="5:29" x14ac:dyDescent="0.35">
      <c r="E28" s="9">
        <v>20</v>
      </c>
      <c r="F28" s="9">
        <v>2026</v>
      </c>
      <c r="G28" s="12"/>
      <c r="I28" s="5">
        <f t="shared" si="3"/>
        <v>13.582799999999992</v>
      </c>
    </row>
    <row r="29" spans="5:29" x14ac:dyDescent="0.35">
      <c r="E29" s="9">
        <v>21</v>
      </c>
      <c r="F29" s="9">
        <v>2027</v>
      </c>
      <c r="G29" s="12"/>
      <c r="I29" s="5">
        <f t="shared" si="3"/>
        <v>13.710599999999971</v>
      </c>
    </row>
    <row r="30" spans="5:29" x14ac:dyDescent="0.35">
      <c r="E30" s="9">
        <v>22</v>
      </c>
      <c r="F30" s="9">
        <v>2028</v>
      </c>
      <c r="G30" s="12"/>
      <c r="I30" s="5">
        <f t="shared" si="3"/>
        <v>13.838400000000007</v>
      </c>
    </row>
    <row r="31" spans="5:29" x14ac:dyDescent="0.35">
      <c r="E31" s="9">
        <v>23</v>
      </c>
      <c r="F31" s="9">
        <v>2029</v>
      </c>
      <c r="G31" s="12"/>
      <c r="I31" s="5">
        <f t="shared" si="3"/>
        <v>13.966199999999986</v>
      </c>
    </row>
    <row r="32" spans="5:29" x14ac:dyDescent="0.35">
      <c r="E32"/>
      <c r="F32"/>
    </row>
    <row r="33" spans="5:20" x14ac:dyDescent="0.35">
      <c r="E33"/>
      <c r="F33"/>
    </row>
    <row r="34" spans="5:20" x14ac:dyDescent="0.35">
      <c r="E34"/>
      <c r="F34"/>
      <c r="T34" s="10"/>
    </row>
    <row r="35" spans="5:20" x14ac:dyDescent="0.35">
      <c r="E35"/>
      <c r="F35"/>
      <c r="T35" s="10"/>
    </row>
    <row r="36" spans="5:20" x14ac:dyDescent="0.35">
      <c r="E36"/>
      <c r="F36"/>
      <c r="T36" s="10"/>
    </row>
    <row r="37" spans="5:20" x14ac:dyDescent="0.35">
      <c r="E37"/>
      <c r="F37"/>
      <c r="T37" s="10"/>
    </row>
    <row r="38" spans="5:20" x14ac:dyDescent="0.35">
      <c r="E38"/>
      <c r="F38"/>
      <c r="T38" s="10"/>
    </row>
    <row r="39" spans="5:20" x14ac:dyDescent="0.35">
      <c r="E39"/>
      <c r="F39"/>
      <c r="T39" s="10"/>
    </row>
    <row r="40" spans="5:20" x14ac:dyDescent="0.35">
      <c r="E40"/>
      <c r="F40"/>
      <c r="T40" s="10"/>
    </row>
    <row r="41" spans="5:20" x14ac:dyDescent="0.35">
      <c r="E41"/>
      <c r="F41"/>
      <c r="T41" s="10"/>
    </row>
    <row r="42" spans="5:20" x14ac:dyDescent="0.35">
      <c r="E42"/>
      <c r="F42"/>
      <c r="T42" s="10"/>
    </row>
    <row r="43" spans="5:20" x14ac:dyDescent="0.35">
      <c r="E43"/>
      <c r="F43"/>
      <c r="T43" s="10"/>
    </row>
    <row r="44" spans="5:20" x14ac:dyDescent="0.35">
      <c r="E44"/>
      <c r="F44"/>
      <c r="T44" s="10"/>
    </row>
    <row r="45" spans="5:20" x14ac:dyDescent="0.35">
      <c r="E45"/>
      <c r="F45"/>
      <c r="T45" s="10"/>
    </row>
    <row r="46" spans="5:20" x14ac:dyDescent="0.35">
      <c r="E46"/>
      <c r="F46"/>
      <c r="T46" s="10"/>
    </row>
    <row r="47" spans="5:20" x14ac:dyDescent="0.35">
      <c r="E47"/>
      <c r="F47"/>
      <c r="T47" s="10"/>
    </row>
    <row r="48" spans="5:20" x14ac:dyDescent="0.35">
      <c r="E48"/>
      <c r="F48"/>
      <c r="T48" s="10"/>
    </row>
    <row r="49" spans="5:20" x14ac:dyDescent="0.35">
      <c r="E49"/>
      <c r="F49"/>
      <c r="T49" s="10"/>
    </row>
    <row r="50" spans="5:20" x14ac:dyDescent="0.35">
      <c r="E50"/>
      <c r="F50"/>
      <c r="T50" s="10"/>
    </row>
    <row r="51" spans="5:20" x14ac:dyDescent="0.35">
      <c r="E51"/>
      <c r="F51"/>
      <c r="T51" s="10"/>
    </row>
    <row r="52" spans="5:20" x14ac:dyDescent="0.35">
      <c r="E52"/>
      <c r="F52"/>
      <c r="T52" s="10"/>
    </row>
    <row r="53" spans="5:20" x14ac:dyDescent="0.35">
      <c r="E53"/>
      <c r="F53"/>
      <c r="T53" s="10"/>
    </row>
    <row r="54" spans="5:20" x14ac:dyDescent="0.35">
      <c r="E54"/>
      <c r="F54"/>
      <c r="T54" s="10"/>
    </row>
    <row r="55" spans="5:20" x14ac:dyDescent="0.35">
      <c r="T55" s="10"/>
    </row>
    <row r="56" spans="5:20" x14ac:dyDescent="0.35">
      <c r="T56" s="10"/>
    </row>
    <row r="57" spans="5:20" x14ac:dyDescent="0.35">
      <c r="T57" s="10"/>
    </row>
    <row r="58" spans="5:20" x14ac:dyDescent="0.35">
      <c r="T58" s="10"/>
    </row>
    <row r="59" spans="5:20" x14ac:dyDescent="0.35">
      <c r="T59" s="10"/>
    </row>
    <row r="60" spans="5:20" x14ac:dyDescent="0.35">
      <c r="T60" s="10"/>
    </row>
    <row r="61" spans="5:20" x14ac:dyDescent="0.35">
      <c r="T61" s="10"/>
    </row>
    <row r="62" spans="5:20" x14ac:dyDescent="0.35">
      <c r="T62" s="10"/>
    </row>
    <row r="63" spans="5:20" x14ac:dyDescent="0.35">
      <c r="T63" s="10"/>
    </row>
    <row r="64" spans="5:20" x14ac:dyDescent="0.35">
      <c r="T64" s="10"/>
    </row>
    <row r="65" spans="20:20" x14ac:dyDescent="0.35">
      <c r="T65" s="10"/>
    </row>
    <row r="66" spans="20:20" x14ac:dyDescent="0.35">
      <c r="T66" s="10"/>
    </row>
    <row r="67" spans="20:20" x14ac:dyDescent="0.35">
      <c r="T67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Ильин</dc:creator>
  <cp:lastModifiedBy>Михаил Ильин</cp:lastModifiedBy>
  <dcterms:created xsi:type="dcterms:W3CDTF">2015-06-05T18:17:20Z</dcterms:created>
  <dcterms:modified xsi:type="dcterms:W3CDTF">2023-03-21T14:43:05Z</dcterms:modified>
</cp:coreProperties>
</file>