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\master_SistemasInteligentes\SJK003_MachineLearning\"/>
    </mc:Choice>
  </mc:AlternateContent>
  <xr:revisionPtr revIDLastSave="0" documentId="8_{6CD38577-6AC5-4E4E-A941-20870467A255}" xr6:coauthVersionLast="47" xr6:coauthVersionMax="47" xr10:uidLastSave="{00000000-0000-0000-0000-000000000000}"/>
  <bookViews>
    <workbookView xWindow="7668" yWindow="0" windowWidth="15468" windowHeight="13056" xr2:uid="{673E7DED-4842-49CE-8809-C133CB836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/>
  <c r="F4" i="1"/>
  <c r="H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H17" i="1" s="1"/>
  <c r="F3" i="1"/>
  <c r="H3" i="1" s="1"/>
  <c r="N37" i="1"/>
  <c r="G24" i="1"/>
  <c r="F28" i="1"/>
  <c r="F29" i="1"/>
  <c r="F30" i="1"/>
  <c r="F31" i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27" i="1"/>
  <c r="G27" i="1" s="1"/>
  <c r="G28" i="1"/>
  <c r="G29" i="1"/>
  <c r="G30" i="1"/>
  <c r="G31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D27" i="1"/>
  <c r="C27" i="1"/>
  <c r="B24" i="1" a="1"/>
  <c r="B24" i="1"/>
  <c r="H5" i="1"/>
  <c r="H6" i="1"/>
  <c r="H7" i="1"/>
  <c r="H8" i="1"/>
  <c r="H9" i="1"/>
  <c r="H10" i="1"/>
  <c r="H11" i="1"/>
  <c r="H12" i="1"/>
  <c r="H13" i="1"/>
  <c r="H14" i="1"/>
  <c r="H15" i="1"/>
  <c r="H1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B21" i="1" a="1"/>
  <c r="B21" i="1" s="1"/>
  <c r="C24" i="1" l="1" a="1"/>
  <c r="C24" i="1" s="1"/>
  <c r="D24" i="1" s="1"/>
  <c r="O37" i="1" s="1"/>
  <c r="E24" i="1" a="1"/>
  <c r="E24" i="1" s="1"/>
  <c r="E34" i="1" s="1"/>
  <c r="J34" i="1" l="1"/>
  <c r="E33" i="1"/>
  <c r="E32" i="1"/>
  <c r="E31" i="1"/>
  <c r="E29" i="1"/>
  <c r="E30" i="1"/>
  <c r="E28" i="1"/>
  <c r="E27" i="1"/>
  <c r="E41" i="1"/>
  <c r="E40" i="1"/>
  <c r="E39" i="1"/>
  <c r="E38" i="1"/>
  <c r="E37" i="1"/>
  <c r="E36" i="1"/>
  <c r="E35" i="1"/>
  <c r="H41" i="1" l="1"/>
  <c r="I41" i="1" s="1"/>
  <c r="J41" i="1"/>
  <c r="H30" i="1"/>
  <c r="I30" i="1" s="1"/>
  <c r="J30" i="1"/>
  <c r="H29" i="1"/>
  <c r="I29" i="1" s="1"/>
  <c r="J29" i="1"/>
  <c r="H31" i="1"/>
  <c r="I31" i="1" s="1"/>
  <c r="J31" i="1"/>
  <c r="H32" i="1"/>
  <c r="I32" i="1" s="1"/>
  <c r="J32" i="1"/>
  <c r="H33" i="1"/>
  <c r="I33" i="1" s="1"/>
  <c r="J33" i="1"/>
  <c r="H34" i="1"/>
  <c r="I34" i="1" s="1"/>
  <c r="H35" i="1"/>
  <c r="I35" i="1" s="1"/>
  <c r="J35" i="1"/>
  <c r="H36" i="1"/>
  <c r="I36" i="1" s="1"/>
  <c r="J36" i="1"/>
  <c r="H37" i="1"/>
  <c r="I37" i="1" s="1"/>
  <c r="J37" i="1"/>
  <c r="H38" i="1"/>
  <c r="I38" i="1" s="1"/>
  <c r="J38" i="1"/>
  <c r="H39" i="1"/>
  <c r="I39" i="1" s="1"/>
  <c r="J39" i="1"/>
  <c r="H40" i="1"/>
  <c r="I40" i="1" s="1"/>
  <c r="J40" i="1"/>
  <c r="J27" i="1"/>
  <c r="H27" i="1"/>
  <c r="I27" i="1" s="1"/>
  <c r="H28" i="1"/>
  <c r="I28" i="1" s="1"/>
  <c r="J28" i="1"/>
  <c r="F24" i="1" l="1"/>
  <c r="H24" i="1" s="1"/>
  <c r="I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<sst xmlns="http://schemas.openxmlformats.org/spreadsheetml/2006/main" count="31" uniqueCount="28">
  <si>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Online store</t>
  </si>
  <si>
    <t>Advertising Dollars</t>
  </si>
  <si>
    <t>Monthly Sales</t>
  </si>
  <si>
    <t>x-mean(x)</t>
  </si>
  <si>
    <t>y-mean(y)</t>
  </si>
  <si>
    <t xml:space="preserve">( x-mean(x) )^ 2 </t>
  </si>
  <si>
    <t>(x-mean(x)) * (y-mean(y))</t>
  </si>
  <si>
    <t>Sx^2</t>
  </si>
  <si>
    <t>Sxy</t>
  </si>
  <si>
    <t>B1</t>
  </si>
  <si>
    <t>B0</t>
  </si>
  <si>
    <t>(excel linest; check)</t>
  </si>
  <si>
    <t>x_i</t>
  </si>
  <si>
    <t>y_i</t>
  </si>
  <si>
    <t>y^_i</t>
  </si>
  <si>
    <t>yi - mean(yi)</t>
  </si>
  <si>
    <t>(yi - mean(yi))^2</t>
  </si>
  <si>
    <t>y^i - mean(yi)</t>
  </si>
  <si>
    <t>(y^i - mean(yi))^2</t>
  </si>
  <si>
    <t>SSR</t>
  </si>
  <si>
    <t>SST</t>
  </si>
  <si>
    <t>R^2</t>
  </si>
  <si>
    <t>r</t>
  </si>
  <si>
    <t>residual</t>
  </si>
  <si>
    <t>SEB1</t>
  </si>
  <si>
    <t>T</t>
  </si>
  <si>
    <t>P</t>
  </si>
  <si>
    <t>&lt;0,05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</si>
</sst>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240376202974629E-2"/>
                  <c:y val="-0.107808398950131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Sheet1!$C$3:$C$17</c:f>
              <c:numCache>
                <c:formatCode>General</c:formatCode>
                <c:ptCount val="15"/>
                <c:pt idx="0">
                  <c:v>1.7</c:v>
                </c:pt>
                <c:pt idx="1">
                  <c:v>1.5</c:v>
                </c:pt>
                <c:pt idx="2">
                  <c:v>2.8</c:v>
                </c:pt>
                <c:pt idx="3">
                  <c:v>5</c:v>
                </c:pt>
                <c:pt idx="4">
                  <c:v>1.3</c:v>
                </c:pt>
                <c:pt idx="5">
                  <c:v>2.2000000000000002</c:v>
                </c:pt>
                <c:pt idx="6">
                  <c:v>1.3</c:v>
                </c:pt>
                <c:pt idx="7">
                  <c:v>1.9</c:v>
                </c:pt>
                <c:pt idx="8">
                  <c:v>4.5</c:v>
                </c:pt>
                <c:pt idx="9">
                  <c:v>2</c:v>
                </c:pt>
                <c:pt idx="10">
                  <c:v>3.4</c:v>
                </c:pt>
                <c:pt idx="11">
                  <c:v>2.9</c:v>
                </c:pt>
                <c:pt idx="12">
                  <c:v>3.8</c:v>
                </c:pt>
                <c:pt idx="13">
                  <c:v>4.5999999999999996</c:v>
                </c:pt>
                <c:pt idx="14">
                  <c:v>3.9</c:v>
                </c:pt>
              </c:numCache>
            </c:numRef>
          </c:xVal>
          <c:yVal>
            <c:numRef>
              <c:f>Sheet1!$D$3:$D$17</c:f>
              <c:numCache>
                <c:formatCode>General</c:formatCode>
                <c:ptCount val="15"/>
                <c:pt idx="0">
                  <c:v>368</c:v>
                </c:pt>
                <c:pt idx="1">
                  <c:v>340</c:v>
                </c:pt>
                <c:pt idx="2">
                  <c:v>665</c:v>
                </c:pt>
                <c:pt idx="3">
                  <c:v>954</c:v>
                </c:pt>
                <c:pt idx="4">
                  <c:v>331</c:v>
                </c:pt>
                <c:pt idx="5">
                  <c:v>556</c:v>
                </c:pt>
                <c:pt idx="6">
                  <c:v>376</c:v>
                </c:pt>
                <c:pt idx="7">
                  <c:v>412</c:v>
                </c:pt>
                <c:pt idx="8">
                  <c:v>846</c:v>
                </c:pt>
                <c:pt idx="9">
                  <c:v>392</c:v>
                </c:pt>
                <c:pt idx="10">
                  <c:v>603</c:v>
                </c:pt>
                <c:pt idx="11">
                  <c:v>355</c:v>
                </c:pt>
                <c:pt idx="12">
                  <c:v>538</c:v>
                </c:pt>
                <c:pt idx="13">
                  <c:v>709</c:v>
                </c:pt>
                <c:pt idx="14">
                  <c:v>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D-44A6-A64A-BAE4210E9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374767"/>
        <c:axId val="1448379567"/>
      </c:scatterChart>
      <c:valAx>
        <c:axId val="144837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379567"/>
        <c:crosses val="autoZero"/>
        <c:crossBetween val="midCat"/>
      </c:valAx>
      <c:valAx>
        <c:axId val="144837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37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Sheet1!$C$27:$C$41</c:f>
              <c:numCache>
                <c:formatCode>General</c:formatCode>
                <c:ptCount val="15"/>
                <c:pt idx="0">
                  <c:v>1.7</c:v>
                </c:pt>
                <c:pt idx="1">
                  <c:v>1.5</c:v>
                </c:pt>
                <c:pt idx="2">
                  <c:v>2.8</c:v>
                </c:pt>
                <c:pt idx="3">
                  <c:v>5</c:v>
                </c:pt>
                <c:pt idx="4">
                  <c:v>1.3</c:v>
                </c:pt>
                <c:pt idx="5">
                  <c:v>2.2000000000000002</c:v>
                </c:pt>
                <c:pt idx="6">
                  <c:v>1.3</c:v>
                </c:pt>
                <c:pt idx="7">
                  <c:v>1.9</c:v>
                </c:pt>
                <c:pt idx="8">
                  <c:v>4.5</c:v>
                </c:pt>
                <c:pt idx="9">
                  <c:v>2</c:v>
                </c:pt>
                <c:pt idx="10">
                  <c:v>3.4</c:v>
                </c:pt>
                <c:pt idx="11">
                  <c:v>2.9</c:v>
                </c:pt>
                <c:pt idx="12">
                  <c:v>3.8</c:v>
                </c:pt>
                <c:pt idx="13">
                  <c:v>4.5999999999999996</c:v>
                </c:pt>
                <c:pt idx="14">
                  <c:v>3.9</c:v>
                </c:pt>
              </c:numCache>
            </c:numRef>
          </c:xVal>
          <c:yVal>
            <c:numRef>
              <c:f>Sheet1!$J$27:$J$41</c:f>
              <c:numCache>
                <c:formatCode>General</c:formatCode>
                <c:ptCount val="15"/>
                <c:pt idx="0">
                  <c:v>11.397963375983124</c:v>
                </c:pt>
                <c:pt idx="1">
                  <c:v>13.790673788003346</c:v>
                </c:pt>
                <c:pt idx="2">
                  <c:v>-144.7619438901279</c:v>
                </c:pt>
                <c:pt idx="3">
                  <c:v>-152.08175842234994</c:v>
                </c:pt>
                <c:pt idx="4">
                  <c:v>-2.8166157999764891</c:v>
                </c:pt>
                <c:pt idx="5">
                  <c:v>-112.58381265406729</c:v>
                </c:pt>
                <c:pt idx="6">
                  <c:v>-47.816615799976489</c:v>
                </c:pt>
                <c:pt idx="7">
                  <c:v>-6.9947470360370971</c:v>
                </c:pt>
                <c:pt idx="8">
                  <c:v>-108.09998239229947</c:v>
                </c:pt>
                <c:pt idx="9">
                  <c:v>25.808897757952877</c:v>
                </c:pt>
                <c:pt idx="10">
                  <c:v>-5.9400751261883897</c:v>
                </c:pt>
                <c:pt idx="11">
                  <c:v>178.04170090386197</c:v>
                </c:pt>
                <c:pt idx="12">
                  <c:v>110.27450404977117</c:v>
                </c:pt>
                <c:pt idx="13">
                  <c:v>41.703662401690394</c:v>
                </c:pt>
                <c:pt idx="14">
                  <c:v>200.07814884376114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37-4E70-B9F7-731818776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392351"/>
        <c:axId val="615396191"/>
      </c:scatterChart>
      <c:valAx>
        <c:axId val="61539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396191"/>
        <c:crosses val="autoZero"/>
        <c:crossBetween val="midCat"/>
      </c:valAx>
      <c:valAx>
        <c:axId val="61539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39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137160</xdr:colOff>
      <xdr:row>1</xdr:row>
      <xdr:rowOff>49530</xdr:rowOff>
    </xdr:from>
    <xdr:to>
      <xdr:col>18</xdr:col>
      <xdr:colOff>441960</xdr:colOff>
      <xdr:row>16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C350E-EDCD-63F7-893F-E6FD567E8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186690</xdr:colOff>
      <xdr:row>17</xdr:row>
      <xdr:rowOff>118110</xdr:rowOff>
    </xdr:from>
    <xdr:to>
      <xdr:col>18</xdr:col>
      <xdr:colOff>491490</xdr:colOff>
      <xdr:row>32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34F98-DF59-1A9F-C00C-941C8491A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25B8-B170-4EEC-B2F4-B3F9D637677D}">
  <dimension ref="B2:Q41"/>
  <sheetViews>
    <sheetView tabSelected="1" topLeftCell="C1" workbookViewId="0">
      <selection activeCell="Q37" sqref="Q37"/>
    </sheetView>
  </sheetViews>
  <sheetFormatPr defaultRowHeight="14.4" x14ac:dyDescent="0.3"/>
  <cols>
    <col min="2" max="2" width="10.6640625" bestFit="1" customWidth="1"/>
    <col min="3" max="3" width="15.88671875" bestFit="1" customWidth="1"/>
    <col min="4" max="4" width="11.88671875" bestFit="1" customWidth="1"/>
    <col min="5" max="5" width="12.6640625" bestFit="1" customWidth="1"/>
    <col min="6" max="6" width="14.6640625" customWidth="1"/>
    <col min="7" max="7" width="13.44140625" bestFit="1" customWidth="1"/>
    <col min="8" max="8" width="20.88671875" bestFit="1" customWidth="1"/>
    <col min="9" max="9" width="14.6640625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>
        <v>1</v>
      </c>
      <c r="C3">
        <v>1.7</v>
      </c>
      <c r="D3">
        <v>368</v>
      </c>
      <c r="E3" s="1">
        <f>C3-AVERAGE($C$3:$C$17)</f>
        <v>-1.1533333333333331</v>
      </c>
      <c r="F3" s="1">
        <f>D3-AVERAGE($D$3:$D$17)</f>
        <v>-159.06666666666672</v>
      </c>
      <c r="G3" s="1">
        <f>E3^2</f>
        <v>1.3301777777777772</v>
      </c>
      <c r="H3">
        <f>F3*E3</f>
        <v>183.45688888888893</v>
      </c>
    </row>
    <row r="4" spans="2:8" x14ac:dyDescent="0.3">
      <c r="B4">
        <v>2</v>
      </c>
      <c r="C4">
        <v>1.5</v>
      </c>
      <c r="D4">
        <v>340</v>
      </c>
      <c r="E4" s="1">
        <f>C4-AVERAGE($C$3:$C$17)</f>
        <v>-1.3533333333333331</v>
      </c>
      <c r="F4" s="1">
        <f t="shared" ref="F4:F17" si="0">D4-AVERAGE($D$3:$D$17)</f>
        <v>-187.06666666666672</v>
      </c>
      <c r="G4" s="1">
        <f t="shared" ref="G4:G17" si="1">E4^2</f>
        <v>1.8315111111111104</v>
      </c>
      <c r="H4">
        <f t="shared" ref="H4:H17" si="2">F4*E4</f>
        <v>253.16355555555558</v>
      </c>
    </row>
    <row r="5" spans="2:8" x14ac:dyDescent="0.3">
      <c r="B5">
        <v>3</v>
      </c>
      <c r="C5">
        <v>2.8</v>
      </c>
      <c r="D5">
        <v>665</v>
      </c>
      <c r="E5" s="1">
        <f>C5-AVERAGE($C$3:$C$17)</f>
        <v>-5.3333333333333233E-2</v>
      </c>
      <c r="F5" s="1">
        <f t="shared" si="0"/>
        <v>137.93333333333328</v>
      </c>
      <c r="G5" s="1">
        <f t="shared" si="1"/>
        <v>2.8444444444444337E-3</v>
      </c>
      <c r="H5">
        <f t="shared" si="2"/>
        <v>-7.3564444444444277</v>
      </c>
    </row>
    <row r="6" spans="2:8" x14ac:dyDescent="0.3">
      <c r="B6">
        <v>4</v>
      </c>
      <c r="C6">
        <v>5</v>
      </c>
      <c r="D6">
        <v>954</v>
      </c>
      <c r="E6" s="1">
        <f>C6-AVERAGE($C$3:$C$17)</f>
        <v>2.1466666666666669</v>
      </c>
      <c r="F6" s="1">
        <f t="shared" si="0"/>
        <v>426.93333333333328</v>
      </c>
      <c r="G6" s="1">
        <f t="shared" si="1"/>
        <v>4.6081777777777786</v>
      </c>
      <c r="H6">
        <f t="shared" si="2"/>
        <v>916.48355555555554</v>
      </c>
    </row>
    <row r="7" spans="2:8" x14ac:dyDescent="0.3">
      <c r="B7">
        <v>5</v>
      </c>
      <c r="C7">
        <v>1.3</v>
      </c>
      <c r="D7">
        <v>331</v>
      </c>
      <c r="E7" s="1">
        <f>C7-AVERAGE($C$3:$C$17)</f>
        <v>-1.553333333333333</v>
      </c>
      <c r="F7" s="1">
        <f t="shared" si="0"/>
        <v>-196.06666666666672</v>
      </c>
      <c r="G7" s="1">
        <f t="shared" si="1"/>
        <v>2.4128444444444432</v>
      </c>
      <c r="H7">
        <f t="shared" si="2"/>
        <v>304.55688888888892</v>
      </c>
    </row>
    <row r="8" spans="2:8" x14ac:dyDescent="0.3">
      <c r="B8">
        <v>6</v>
      </c>
      <c r="C8">
        <v>2.2000000000000002</v>
      </c>
      <c r="D8">
        <v>556</v>
      </c>
      <c r="E8" s="1">
        <f>C8-AVERAGE($C$3:$C$17)</f>
        <v>-0.65333333333333288</v>
      </c>
      <c r="F8" s="1">
        <f t="shared" si="0"/>
        <v>28.93333333333328</v>
      </c>
      <c r="G8" s="1">
        <f t="shared" si="1"/>
        <v>0.42684444444444386</v>
      </c>
      <c r="H8">
        <f t="shared" si="2"/>
        <v>-18.903111111111063</v>
      </c>
    </row>
    <row r="9" spans="2:8" x14ac:dyDescent="0.3">
      <c r="B9">
        <v>7</v>
      </c>
      <c r="C9">
        <v>1.3</v>
      </c>
      <c r="D9">
        <v>376</v>
      </c>
      <c r="E9" s="1">
        <f>C9-AVERAGE($C$3:$C$17)</f>
        <v>-1.553333333333333</v>
      </c>
      <c r="F9" s="1">
        <f t="shared" si="0"/>
        <v>-151.06666666666672</v>
      </c>
      <c r="G9" s="1">
        <f t="shared" si="1"/>
        <v>2.4128444444444432</v>
      </c>
      <c r="H9">
        <f t="shared" si="2"/>
        <v>234.65688888888891</v>
      </c>
    </row>
    <row r="10" spans="2:8" x14ac:dyDescent="0.3">
      <c r="B10">
        <v>8</v>
      </c>
      <c r="C10">
        <v>1.9</v>
      </c>
      <c r="D10">
        <v>412</v>
      </c>
      <c r="E10" s="1">
        <f>C10-AVERAGE($C$3:$C$17)</f>
        <v>-0.95333333333333314</v>
      </c>
      <c r="F10" s="1">
        <f t="shared" si="0"/>
        <v>-115.06666666666672</v>
      </c>
      <c r="G10" s="1">
        <f t="shared" si="1"/>
        <v>0.90884444444444412</v>
      </c>
      <c r="H10">
        <f t="shared" si="2"/>
        <v>109.69688888888892</v>
      </c>
    </row>
    <row r="11" spans="2:8" x14ac:dyDescent="0.3">
      <c r="B11">
        <v>9</v>
      </c>
      <c r="C11">
        <v>4.5</v>
      </c>
      <c r="D11">
        <v>846</v>
      </c>
      <c r="E11" s="1">
        <f>C11-AVERAGE($C$3:$C$17)</f>
        <v>1.6466666666666669</v>
      </c>
      <c r="F11" s="1">
        <f t="shared" si="0"/>
        <v>318.93333333333328</v>
      </c>
      <c r="G11" s="1">
        <f t="shared" si="1"/>
        <v>2.7115111111111121</v>
      </c>
      <c r="H11">
        <f t="shared" si="2"/>
        <v>525.17688888888893</v>
      </c>
    </row>
    <row r="12" spans="2:8" x14ac:dyDescent="0.3">
      <c r="B12">
        <v>10</v>
      </c>
      <c r="C12">
        <v>2</v>
      </c>
      <c r="D12">
        <v>392</v>
      </c>
      <c r="E12" s="1">
        <f>C12-AVERAGE($C$3:$C$17)</f>
        <v>-0.85333333333333306</v>
      </c>
      <c r="F12" s="1">
        <f t="shared" si="0"/>
        <v>-135.06666666666672</v>
      </c>
      <c r="G12" s="1">
        <f t="shared" si="1"/>
        <v>0.72817777777777726</v>
      </c>
      <c r="H12">
        <f t="shared" si="2"/>
        <v>115.25688888888889</v>
      </c>
    </row>
    <row r="13" spans="2:8" x14ac:dyDescent="0.3">
      <c r="B13">
        <v>11</v>
      </c>
      <c r="C13">
        <v>3.4</v>
      </c>
      <c r="D13">
        <v>603</v>
      </c>
      <c r="E13" s="1">
        <f>C13-AVERAGE($C$3:$C$17)</f>
        <v>0.54666666666666686</v>
      </c>
      <c r="F13" s="1">
        <f t="shared" si="0"/>
        <v>75.93333333333328</v>
      </c>
      <c r="G13" s="1">
        <f t="shared" si="1"/>
        <v>0.29884444444444463</v>
      </c>
      <c r="H13">
        <f t="shared" si="2"/>
        <v>41.510222222222211</v>
      </c>
    </row>
    <row r="14" spans="2:8" x14ac:dyDescent="0.3">
      <c r="B14">
        <v>12</v>
      </c>
      <c r="C14">
        <v>2.9</v>
      </c>
      <c r="D14">
        <v>355</v>
      </c>
      <c r="E14" s="1">
        <f>C14-AVERAGE($C$3:$C$17)</f>
        <v>4.6666666666666856E-2</v>
      </c>
      <c r="F14" s="1">
        <f t="shared" si="0"/>
        <v>-172.06666666666672</v>
      </c>
      <c r="G14" s="1">
        <f t="shared" si="1"/>
        <v>2.1777777777777954E-3</v>
      </c>
      <c r="H14">
        <f t="shared" si="2"/>
        <v>-8.029777777777813</v>
      </c>
    </row>
    <row r="15" spans="2:8" x14ac:dyDescent="0.3">
      <c r="B15">
        <v>13</v>
      </c>
      <c r="C15">
        <v>3.8</v>
      </c>
      <c r="D15">
        <v>538</v>
      </c>
      <c r="E15" s="1">
        <f>C15-AVERAGE($C$3:$C$17)</f>
        <v>0.94666666666666677</v>
      </c>
      <c r="F15" s="1">
        <f t="shared" si="0"/>
        <v>10.93333333333328</v>
      </c>
      <c r="G15" s="1">
        <f t="shared" si="1"/>
        <v>0.89617777777777796</v>
      </c>
      <c r="H15">
        <f t="shared" si="2"/>
        <v>10.350222222222174</v>
      </c>
    </row>
    <row r="16" spans="2:8" x14ac:dyDescent="0.3">
      <c r="B16">
        <v>14</v>
      </c>
      <c r="C16">
        <v>4.5999999999999996</v>
      </c>
      <c r="D16">
        <v>709</v>
      </c>
      <c r="E16" s="1">
        <f>C16-AVERAGE($C$3:$C$17)</f>
        <v>1.7466666666666666</v>
      </c>
      <c r="F16" s="1">
        <f t="shared" si="0"/>
        <v>181.93333333333328</v>
      </c>
      <c r="G16" s="1">
        <f t="shared" si="1"/>
        <v>3.050844444444444</v>
      </c>
      <c r="H16">
        <f t="shared" si="2"/>
        <v>317.77688888888878</v>
      </c>
    </row>
    <row r="17" spans="2:11" x14ac:dyDescent="0.3">
      <c r="B17">
        <v>15</v>
      </c>
      <c r="C17">
        <v>3.9</v>
      </c>
      <c r="D17">
        <v>461</v>
      </c>
      <c r="E17" s="1">
        <f>C17-AVERAGE($C$3:$C$17)</f>
        <v>1.0466666666666669</v>
      </c>
      <c r="F17" s="1">
        <f t="shared" si="0"/>
        <v>-66.06666666666672</v>
      </c>
      <c r="G17" s="1">
        <f t="shared" si="1"/>
        <v>1.0955111111111115</v>
      </c>
      <c r="H17">
        <f t="shared" si="2"/>
        <v>-69.149777777777842</v>
      </c>
    </row>
    <row r="20" spans="2:11" x14ac:dyDescent="0.3">
      <c r="B20" t="s">
        <v>9</v>
      </c>
      <c r="C20" t="s">
        <v>10</v>
      </c>
    </row>
    <row r="21" spans="2:11" x14ac:dyDescent="0.3">
      <c r="B21" cm="1">
        <f t="array" ref="B21:C21">LINEST(D3:D17, C3:C17)</f>
        <v>128.03644793989909</v>
      </c>
      <c r="C21">
        <v>161.7360018781547</v>
      </c>
      <c r="D21" t="s">
        <v>11</v>
      </c>
    </row>
    <row r="23" spans="2:11" x14ac:dyDescent="0.3">
      <c r="B23" t="s">
        <v>7</v>
      </c>
      <c r="C23" t="s">
        <v>8</v>
      </c>
      <c r="D23" t="s">
        <v>9</v>
      </c>
      <c r="E23" t="s">
        <v>10</v>
      </c>
      <c r="F23" t="s">
        <v>19</v>
      </c>
      <c r="G23" t="s">
        <v>20</v>
      </c>
      <c r="H23" t="s">
        <v>21</v>
      </c>
      <c r="I23" t="s">
        <v>22</v>
      </c>
    </row>
    <row r="24" spans="2:11" x14ac:dyDescent="0.3">
      <c r="B24" s="1" cm="1">
        <f t="array" ref="B24">SUM(G3:G17)/COUNT(G3:G17-1)</f>
        <v>1.5144888888888888</v>
      </c>
      <c r="C24" cm="1">
        <f t="array" ref="C24">SUM(H3:H17)/COUNT(H3:H17-1)</f>
        <v>193.9097777777778</v>
      </c>
      <c r="D24">
        <f>C24/B24</f>
        <v>128.03644793989909</v>
      </c>
      <c r="E24" cm="1">
        <f t="array" ref="E24">AVERAGE(D3:D17-D24*AVERAGE(C3:C17))</f>
        <v>161.73600187815467</v>
      </c>
      <c r="F24">
        <f>SUM(I27:I41)</f>
        <v>372412.78751222766</v>
      </c>
      <c r="G24">
        <f>SUM(G27:G41)</f>
        <v>529852.93333333335</v>
      </c>
      <c r="H24">
        <f>F24/G24</f>
        <v>0.70286066960006954</v>
      </c>
      <c r="I24">
        <f>SQRT(H24)</f>
        <v>0.83836786054814239</v>
      </c>
    </row>
    <row r="26" spans="2:11" x14ac:dyDescent="0.3">
      <c r="B26" t="s">
        <v>0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23</v>
      </c>
    </row>
    <row r="27" spans="2:11" x14ac:dyDescent="0.3">
      <c r="B27">
        <v>1</v>
      </c>
      <c r="C27">
        <f>C3</f>
        <v>1.7</v>
      </c>
      <c r="D27">
        <f>D3</f>
        <v>368</v>
      </c>
      <c r="E27">
        <f>C27*$D$24 +$E$24</f>
        <v>379.39796337598312</v>
      </c>
      <c r="F27">
        <f>D27-AVERAGE($D$27:$D$41)</f>
        <v>-159.06666666666672</v>
      </c>
      <c r="G27">
        <f>F27^2</f>
        <v>25302.204444444462</v>
      </c>
      <c r="H27">
        <f>E27-AVERAGE($E$27:$E$41)</f>
        <v>-147.6687032906836</v>
      </c>
      <c r="I27">
        <f>H27^2</f>
        <v>21806.045931551947</v>
      </c>
      <c r="J27">
        <f>E27-D27</f>
        <v>11.397963375983124</v>
      </c>
      <c r="K27" s="1"/>
    </row>
    <row r="28" spans="2:11" x14ac:dyDescent="0.3">
      <c r="B28">
        <v>2</v>
      </c>
      <c r="C28">
        <f t="shared" ref="C28:D28" si="3">C4</f>
        <v>1.5</v>
      </c>
      <c r="D28">
        <f t="shared" si="3"/>
        <v>340</v>
      </c>
      <c r="E28">
        <f t="shared" ref="E28:E41" si="4">C28*$D$24 +$E$24</f>
        <v>353.79067378800335</v>
      </c>
      <c r="F28">
        <f t="shared" ref="F28:F41" si="5">D28-AVERAGE($D$27:$D$41)</f>
        <v>-187.06666666666672</v>
      </c>
      <c r="G28">
        <f t="shared" ref="G28:G41" si="6">F28^2</f>
        <v>34993.937777777799</v>
      </c>
      <c r="H28">
        <f t="shared" ref="H28:H41" si="7">E28-AVERAGE($E$27:$E$41)</f>
        <v>-173.27599287866337</v>
      </c>
      <c r="I28">
        <f t="shared" ref="I28:I41" si="8">H28^2</f>
        <v>30024.569708086601</v>
      </c>
      <c r="J28">
        <f t="shared" ref="J28:J41" si="9">E28-D28</f>
        <v>13.790673788003346</v>
      </c>
      <c r="K28" s="1"/>
    </row>
    <row r="29" spans="2:11" x14ac:dyDescent="0.3">
      <c r="B29">
        <v>3</v>
      </c>
      <c r="C29">
        <f t="shared" ref="C29:D29" si="10">C5</f>
        <v>2.8</v>
      </c>
      <c r="D29">
        <f t="shared" si="10"/>
        <v>665</v>
      </c>
      <c r="E29">
        <f t="shared" si="4"/>
        <v>520.2380561098721</v>
      </c>
      <c r="F29">
        <f t="shared" si="5"/>
        <v>137.93333333333328</v>
      </c>
      <c r="G29">
        <f t="shared" si="6"/>
        <v>19025.604444444431</v>
      </c>
      <c r="H29">
        <f t="shared" si="7"/>
        <v>-6.8286105567946151</v>
      </c>
      <c r="I29">
        <f t="shared" si="8"/>
        <v>46.629922136366865</v>
      </c>
      <c r="J29">
        <f t="shared" si="9"/>
        <v>-144.7619438901279</v>
      </c>
      <c r="K29" s="1"/>
    </row>
    <row r="30" spans="2:11" x14ac:dyDescent="0.3">
      <c r="B30">
        <v>4</v>
      </c>
      <c r="C30">
        <f t="shared" ref="C30:D30" si="11">C6</f>
        <v>5</v>
      </c>
      <c r="D30">
        <f t="shared" si="11"/>
        <v>954</v>
      </c>
      <c r="E30">
        <f t="shared" si="4"/>
        <v>801.91824157765006</v>
      </c>
      <c r="F30">
        <f t="shared" si="5"/>
        <v>426.93333333333328</v>
      </c>
      <c r="G30">
        <f t="shared" si="6"/>
        <v>182272.07111111106</v>
      </c>
      <c r="H30">
        <f t="shared" si="7"/>
        <v>274.85157491098335</v>
      </c>
      <c r="I30">
        <f t="shared" si="8"/>
        <v>75543.388231047895</v>
      </c>
      <c r="J30">
        <f t="shared" si="9"/>
        <v>-152.08175842234994</v>
      </c>
      <c r="K30" s="1"/>
    </row>
    <row r="31" spans="2:11" x14ac:dyDescent="0.3">
      <c r="B31">
        <v>5</v>
      </c>
      <c r="C31">
        <f t="shared" ref="C31:D31" si="12">C7</f>
        <v>1.3</v>
      </c>
      <c r="D31">
        <f t="shared" si="12"/>
        <v>331</v>
      </c>
      <c r="E31">
        <f t="shared" si="4"/>
        <v>328.18338420002351</v>
      </c>
      <c r="F31">
        <f t="shared" si="5"/>
        <v>-196.06666666666672</v>
      </c>
      <c r="G31">
        <f t="shared" si="6"/>
        <v>38442.137777777796</v>
      </c>
      <c r="H31">
        <f t="shared" si="7"/>
        <v>-198.88328246664321</v>
      </c>
      <c r="I31">
        <f t="shared" si="8"/>
        <v>39554.560044706588</v>
      </c>
      <c r="J31">
        <f t="shared" si="9"/>
        <v>-2.8166157999764891</v>
      </c>
      <c r="K31" s="1"/>
    </row>
    <row r="32" spans="2:11" x14ac:dyDescent="0.3">
      <c r="B32">
        <v>6</v>
      </c>
      <c r="C32">
        <f t="shared" ref="C32:D32" si="13">C8</f>
        <v>2.2000000000000002</v>
      </c>
      <c r="D32">
        <f t="shared" si="13"/>
        <v>556</v>
      </c>
      <c r="E32">
        <f t="shared" si="4"/>
        <v>443.41618734593271</v>
      </c>
      <c r="F32">
        <f t="shared" si="5"/>
        <v>28.93333333333328</v>
      </c>
      <c r="G32">
        <f t="shared" si="6"/>
        <v>837.13777777777466</v>
      </c>
      <c r="H32">
        <f t="shared" si="7"/>
        <v>-83.650479320734007</v>
      </c>
      <c r="I32">
        <f t="shared" si="8"/>
        <v>6997.4026905885476</v>
      </c>
      <c r="J32">
        <f t="shared" si="9"/>
        <v>-112.58381265406729</v>
      </c>
      <c r="K32" s="1"/>
    </row>
    <row r="33" spans="2:17" x14ac:dyDescent="0.3">
      <c r="B33">
        <v>7</v>
      </c>
      <c r="C33">
        <f t="shared" ref="C33:D33" si="14">C9</f>
        <v>1.3</v>
      </c>
      <c r="D33">
        <f t="shared" si="14"/>
        <v>376</v>
      </c>
      <c r="E33">
        <f t="shared" si="4"/>
        <v>328.18338420002351</v>
      </c>
      <c r="F33">
        <f t="shared" si="5"/>
        <v>-151.06666666666672</v>
      </c>
      <c r="G33">
        <f t="shared" si="6"/>
        <v>22821.137777777793</v>
      </c>
      <c r="H33">
        <f t="shared" si="7"/>
        <v>-198.88328246664321</v>
      </c>
      <c r="I33">
        <f t="shared" si="8"/>
        <v>39554.560044706588</v>
      </c>
      <c r="J33">
        <f t="shared" si="9"/>
        <v>-47.816615799976489</v>
      </c>
      <c r="K33" s="1"/>
    </row>
    <row r="34" spans="2:17" x14ac:dyDescent="0.3">
      <c r="B34">
        <v>8</v>
      </c>
      <c r="C34">
        <f t="shared" ref="C34:D34" si="15">C10</f>
        <v>1.9</v>
      </c>
      <c r="D34">
        <f t="shared" si="15"/>
        <v>412</v>
      </c>
      <c r="E34">
        <f t="shared" si="4"/>
        <v>405.0052529639629</v>
      </c>
      <c r="F34">
        <f t="shared" si="5"/>
        <v>-115.06666666666672</v>
      </c>
      <c r="G34">
        <f t="shared" si="6"/>
        <v>13240.33777777779</v>
      </c>
      <c r="H34">
        <f t="shared" si="7"/>
        <v>-122.06141370270382</v>
      </c>
      <c r="I34">
        <f t="shared" si="8"/>
        <v>14898.988715102611</v>
      </c>
      <c r="J34">
        <f t="shared" si="9"/>
        <v>-6.9947470360370971</v>
      </c>
      <c r="K34" s="1"/>
    </row>
    <row r="35" spans="2:17" x14ac:dyDescent="0.3">
      <c r="B35">
        <v>9</v>
      </c>
      <c r="C35">
        <f t="shared" ref="C35:D35" si="16">C11</f>
        <v>4.5</v>
      </c>
      <c r="D35">
        <f t="shared" si="16"/>
        <v>846</v>
      </c>
      <c r="E35">
        <f t="shared" si="4"/>
        <v>737.90001760770053</v>
      </c>
      <c r="F35">
        <f t="shared" si="5"/>
        <v>318.93333333333328</v>
      </c>
      <c r="G35">
        <f t="shared" si="6"/>
        <v>101718.47111111108</v>
      </c>
      <c r="H35">
        <f t="shared" si="7"/>
        <v>210.83335094103381</v>
      </c>
      <c r="I35">
        <f t="shared" si="8"/>
        <v>44450.701869025121</v>
      </c>
      <c r="J35">
        <f t="shared" si="9"/>
        <v>-108.09998239229947</v>
      </c>
      <c r="K35" s="1"/>
    </row>
    <row r="36" spans="2:17" x14ac:dyDescent="0.3">
      <c r="B36">
        <v>10</v>
      </c>
      <c r="C36">
        <f t="shared" ref="C36:D36" si="17">C12</f>
        <v>2</v>
      </c>
      <c r="D36">
        <f t="shared" si="17"/>
        <v>392</v>
      </c>
      <c r="E36">
        <f t="shared" si="4"/>
        <v>417.80889775795288</v>
      </c>
      <c r="F36">
        <f t="shared" si="5"/>
        <v>-135.06666666666672</v>
      </c>
      <c r="G36">
        <f t="shared" si="6"/>
        <v>18243.004444444457</v>
      </c>
      <c r="H36">
        <f t="shared" si="7"/>
        <v>-109.25776890871384</v>
      </c>
      <c r="I36">
        <f t="shared" si="8"/>
        <v>11937.260066909917</v>
      </c>
      <c r="J36">
        <f t="shared" si="9"/>
        <v>25.808897757952877</v>
      </c>
      <c r="K36" s="1"/>
      <c r="N36" t="s">
        <v>24</v>
      </c>
      <c r="O36" t="s">
        <v>25</v>
      </c>
      <c r="P36" t="s">
        <v>26</v>
      </c>
    </row>
    <row r="37" spans="2:17" x14ac:dyDescent="0.3">
      <c r="B37">
        <v>11</v>
      </c>
      <c r="C37">
        <f t="shared" ref="C37:D37" si="18">C13</f>
        <v>3.4</v>
      </c>
      <c r="D37">
        <f t="shared" si="18"/>
        <v>603</v>
      </c>
      <c r="E37">
        <f t="shared" si="4"/>
        <v>597.05992487381161</v>
      </c>
      <c r="F37">
        <f t="shared" si="5"/>
        <v>75.93333333333328</v>
      </c>
      <c r="G37">
        <f t="shared" si="6"/>
        <v>5765.8711111111033</v>
      </c>
      <c r="H37">
        <f t="shared" si="7"/>
        <v>69.993258207144891</v>
      </c>
      <c r="I37">
        <f t="shared" si="8"/>
        <v>4899.0561944520559</v>
      </c>
      <c r="J37">
        <f t="shared" si="9"/>
        <v>-5.9400751261883897</v>
      </c>
      <c r="K37" s="1"/>
      <c r="N37">
        <f>SQRT(SUM(G27:G41)/(COUNT(G27:G41)-2)/SUM(G3:G17))</f>
        <v>42.357207461297349</v>
      </c>
      <c r="O37">
        <f>D24/N37</f>
        <v>3.0227783089073714</v>
      </c>
      <c r="P37">
        <f>2*0.0048</f>
        <v>9.5999999999999992E-3</v>
      </c>
      <c r="Q37" t="s">
        <v>27</v>
      </c>
    </row>
    <row r="38" spans="2:17" x14ac:dyDescent="0.3">
      <c r="B38">
        <v>12</v>
      </c>
      <c r="C38">
        <f t="shared" ref="C38:D38" si="19">C14</f>
        <v>2.9</v>
      </c>
      <c r="D38">
        <f t="shared" si="19"/>
        <v>355</v>
      </c>
      <c r="E38">
        <f t="shared" si="4"/>
        <v>533.04170090386197</v>
      </c>
      <c r="F38">
        <f t="shared" si="5"/>
        <v>-172.06666666666672</v>
      </c>
      <c r="G38">
        <f t="shared" si="6"/>
        <v>29606.937777777795</v>
      </c>
      <c r="H38">
        <f t="shared" si="7"/>
        <v>5.9750342371952456</v>
      </c>
      <c r="I38">
        <f t="shared" si="8"/>
        <v>35.70103413565537</v>
      </c>
      <c r="J38">
        <f t="shared" si="9"/>
        <v>178.04170090386197</v>
      </c>
      <c r="K38" s="1"/>
    </row>
    <row r="39" spans="2:17" x14ac:dyDescent="0.3">
      <c r="B39">
        <v>13</v>
      </c>
      <c r="C39">
        <f t="shared" ref="C39:D39" si="20">C15</f>
        <v>3.8</v>
      </c>
      <c r="D39">
        <f t="shared" si="20"/>
        <v>538</v>
      </c>
      <c r="E39">
        <f t="shared" si="4"/>
        <v>648.27450404977117</v>
      </c>
      <c r="F39">
        <f t="shared" si="5"/>
        <v>10.93333333333328</v>
      </c>
      <c r="G39">
        <f t="shared" si="6"/>
        <v>119.53777777777661</v>
      </c>
      <c r="H39">
        <f t="shared" si="7"/>
        <v>121.20783738310445</v>
      </c>
      <c r="I39">
        <f t="shared" si="8"/>
        <v>14691.339843089092</v>
      </c>
      <c r="J39">
        <f t="shared" si="9"/>
        <v>110.27450404977117</v>
      </c>
      <c r="K39" s="1"/>
    </row>
    <row r="40" spans="2:17" x14ac:dyDescent="0.3">
      <c r="B40">
        <v>14</v>
      </c>
      <c r="C40">
        <f t="shared" ref="C40:D40" si="21">C16</f>
        <v>4.5999999999999996</v>
      </c>
      <c r="D40">
        <f t="shared" si="21"/>
        <v>709</v>
      </c>
      <c r="E40">
        <f t="shared" si="4"/>
        <v>750.70366240169039</v>
      </c>
      <c r="F40">
        <f t="shared" si="5"/>
        <v>181.93333333333328</v>
      </c>
      <c r="G40">
        <f t="shared" si="6"/>
        <v>33099.737777777758</v>
      </c>
      <c r="H40">
        <f t="shared" si="7"/>
        <v>223.63699573502367</v>
      </c>
      <c r="I40">
        <f t="shared" si="8"/>
        <v>50013.505861386999</v>
      </c>
      <c r="J40">
        <f t="shared" si="9"/>
        <v>41.703662401690394</v>
      </c>
      <c r="K40" s="1"/>
    </row>
    <row r="41" spans="2:17" x14ac:dyDescent="0.3">
      <c r="B41">
        <v>15</v>
      </c>
      <c r="C41">
        <f t="shared" ref="C41:D41" si="22">C17</f>
        <v>3.9</v>
      </c>
      <c r="D41">
        <f t="shared" si="22"/>
        <v>461</v>
      </c>
      <c r="E41">
        <f t="shared" si="4"/>
        <v>661.07814884376114</v>
      </c>
      <c r="F41">
        <f t="shared" si="5"/>
        <v>-66.06666666666672</v>
      </c>
      <c r="G41">
        <f t="shared" si="6"/>
        <v>4364.8044444444513</v>
      </c>
      <c r="H41">
        <f t="shared" si="7"/>
        <v>134.01148217709442</v>
      </c>
      <c r="I41">
        <f t="shared" si="8"/>
        <v>17959.077355301695</v>
      </c>
      <c r="J41">
        <f t="shared" si="9"/>
        <v>200.07814884376114</v>
      </c>
      <c r="K41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7EA28-E497-41C7-9D12-F29BA8DD6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Bront</dc:creator>
  <cp:lastModifiedBy>Mihai Bront</cp:lastModifiedBy>
  <dcterms:created xsi:type="dcterms:W3CDTF">2024-10-10T16:44:59Z</dcterms:created>
  <dcterms:modified xsi:type="dcterms:W3CDTF">2024-10-10T17:23:51Z</dcterms:modified>
</cp:coreProperties>
</file>